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1_早期\"/>
    </mc:Choice>
  </mc:AlternateContent>
  <workbookProtection workbookAlgorithmName="SHA-512" workbookHashValue="GYs9rEnFlZDeZ6zM0TaLUSNr4zhZxo/Uxwf3s46actYaYMBaxqB/szsM3T3CBF2a+A7NkIKyHaVI9YazqtpuTA==" workbookSaltValue="SuucXc7zokUNtODKJ70YBg==" workbookSpinCount="100000" lockStructure="1"/>
  <bookViews>
    <workbookView xWindow="0" yWindow="0" windowWidth="21580" windowHeight="815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7" l="1"/>
  <c r="B2" i="15"/>
  <c r="E4" i="17" l="1"/>
  <c r="E2" i="17"/>
  <c r="E10" i="17" s="1"/>
  <c r="H4" i="16"/>
  <c r="F2" i="16"/>
  <c r="F6" i="16" s="1"/>
  <c r="E3" i="15"/>
  <c r="E4" i="15"/>
  <c r="E2" i="15"/>
  <c r="H3" i="16" l="1"/>
  <c r="E5" i="17"/>
  <c r="F3" i="16"/>
  <c r="E6" i="17"/>
  <c r="H2" i="16"/>
  <c r="E3" i="17"/>
  <c r="H5" i="16"/>
  <c r="E7" i="17"/>
  <c r="H6" i="16"/>
  <c r="E8" i="17"/>
  <c r="H7" i="16"/>
  <c r="E9" i="17"/>
  <c r="G2" i="17"/>
  <c r="G8" i="17"/>
  <c r="G6" i="17"/>
  <c r="G3" i="17"/>
  <c r="G7" i="17"/>
  <c r="G4" i="17"/>
  <c r="G5" i="17"/>
  <c r="G9" i="17"/>
  <c r="F7" i="16"/>
  <c r="F4" i="16"/>
  <c r="F5" i="16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<sst xmlns="http://schemas.openxmlformats.org/spreadsheetml/2006/main" count="1014" uniqueCount="277">
  <si>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</si>
  <si>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</si>
  <si>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</si>
  <si>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</si>
  <si>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</si>
  <si>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</si>
  <si>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</si>
  <si>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</si>
  <si>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</si>
  <si>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</si>
  <si>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</si>
  <si>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</si>
  <si>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</si>
  <si>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</si>
  <si>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</si>
  <si>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</si>
  <si>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</si>
  <si>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</si>
  <si>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</si>
  <si>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</si>
  <si>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</si>
  <si>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</si>
  <si>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</si>
  <si>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</si>
  <si>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</si>
  <si>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</si>
  <si>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</si>
  <si>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</si>
  <si>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</si>
  <si>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</si>
  <si>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</si>
  <si>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</si>
  <si>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</si>
  <si>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</si>
  <si>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</si>
  <si>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</si>
  <si>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</si>
  <si>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</si>
  <si>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</si>
  <si>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</si>
  <si>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</si>
  <si>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</si>
  <si>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</si>
  <si>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</si>
  <si>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</si>
  <si>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</si>
  <si>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</si>
  <si>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</si>
  <si>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</si>
  <si>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</si>
  <si>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</si>
  <si>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</si>
  <si>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</si>
  <si>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</si>
  <si>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</si>
  <si>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</si>
  <si>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</si>
  <si>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</si>
  <si>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</si>
  <si>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</si>
  <si>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</si>
  <si>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</si>
  <si>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</si>
  <si>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</si>
  <si>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</si>
  <si>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</si>
  <si>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</si>
  <si>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</si>
  <si>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</si>
  <si>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</si>
  <si>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</si>
  <si>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</si>
  <si>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</si>
  <si>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</si>
  <si>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</si>
  <si>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</si>
  <si>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</si>
  <si>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</si>
  <si>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</si>
  <si>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</si>
  <si>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</si>
  <si>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</si>
  <si>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</si>
  <si>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</si>
  <si>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</si>
  <si>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</si>
  <si>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</si>
  <si>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</si>
  <si>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</si>
  <si>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</si>
  <si>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</si>
  <si>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</si>
  <si>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</si>
  <si>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</si>
  <si>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</si>
  <si>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</si>
  <si>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</si>
  <si>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</si>
  <si>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</si>
  <si>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</si>
  <si>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</si>
  <si>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</si>
  <si>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</si>
  <si>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</si>
  <si>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</si>
  <si>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</si>
  <si>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</si>
  <si>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</si>
  <si>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</si>
  <si>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</si>
  <si>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</si>
  <si>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</si>
  <si>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</si>
  <si>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</si>
  <si>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</si>
  <si>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</si>
  <si>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</si>
  <si>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</si>
  <si>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</si>
  <si>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</si>
  <si>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</si>
  <si>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</si>
  <si>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</si>
  <si>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</si>
  <si>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</si>
  <si>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</si>
  <si>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</si>
  <si>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</si>
  <si>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</si>
  <si>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</si>
  <si>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</si>
  <si>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</si>
  <si>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</si>
  <si>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</si>
  <si>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</si>
  <si>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</si>
  <si>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</si>
  <si>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</si>
  <si>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</si>
  <si>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</si>
  <si>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</si>
  <si>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</si>
  <si>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</si>
  <si>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</si>
  <si>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</si>
  <si>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</si>
  <si>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</si>
  <si>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</si>
  <si>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</si>
  <si>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</si>
  <si>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</si>
  <si>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</si>
  <si>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</si>
  <si>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</si>
  <si>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</si>
  <si>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</si>
  <si>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</si>
  <si>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</si>
  <si>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</si>
  <si>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</si>
  <si>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</si>
  <si>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</si>
  <si>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</si>
  <si>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</si>
  <si>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</si>
  <si>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</si>
  <si>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</si>
  <si>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</si>
  <si>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</si>
  <si>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</si>
  <si>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</si>
  <si>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</si>
  <si>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</si>
  <si>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</si>
  <si>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</si>
  <si>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</si>
  <si>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</si>
  <si>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</si>
  <si>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</si>
  <si>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</si>
  <si>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</si>
  <si>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</si>
  <si>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</si>
  <si>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</si>
  <si>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</si>
  <si>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</si>
  <si>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</si>
  <si>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</si>
  <si>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</si>
  <si>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</si>
  <si>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</si>
  <si>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</si>
  <si>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</si>
  <si>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</si>
  <si>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</si>
  <si>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</si>
  <si>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</si>
  <si>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</si>
  <si>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</si>
  <si>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</si>
  <si>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</si>
  <si>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</si>
  <si>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</si>
  <si>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</si>
  <si>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</si>
  <si>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</si>
  <si>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</si>
  <si>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</si>
  <si>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</si>
  <si>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</si>
  <si>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</si>
  <si>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</si>
  <si>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</si>
  <si>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</si>
  <si>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</si>
  <si>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</si>
  <si>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</si>
  <si>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</si>
  <si>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</si>
  <si>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</si>
  <si>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</si>
  <si>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</si>
  <si>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</si>
  <si>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</si>
  <si>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</si>
  <si>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</si>
  <si>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</si>
  <si>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</si>
  <si>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</si>
  <si>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</si>
  <si>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</si>
  <si>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</si>
  <si>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</si>
  <si>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</si>
  <si>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</si>
  <si>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</si>
  <si>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</si>
  <si>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</si>
  <si>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</si>
  <si>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</si>
  <si>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</si>
  <si>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</si>
  <si>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</si>
  <si>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</si>
  <si>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</si>
  <si>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</si>
  <si>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</si>
  <si>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</si>
  <si>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</si>
  <si>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</si>
  <si>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</si>
  <si>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</si>
  <si>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</si>
  <si>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</si>
  <si>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</si>
  <si>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</si>
  <si>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</si>
  <si>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</si>
  <si>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</si>
  <si>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</si>
  <si>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</si>
  <si>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</si>
  <si>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</si>
  <si>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</si>
  <si>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</si>
  <si>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Ⅰ種行政</t>
    <phoneticPr fontId="1"/>
  </si>
  <si>
    <t>Ⅰ種農政技術（農業）</t>
    <phoneticPr fontId="1"/>
  </si>
  <si>
    <t>Ⅰ種農政技術（森林）</t>
    <phoneticPr fontId="1"/>
  </si>
  <si>
    <t>Ⅰ種水産</t>
    <rPh sb="2" eb="4">
      <t>スイサン</t>
    </rPh>
    <phoneticPr fontId="1"/>
  </si>
  <si>
    <t>Ⅰ種総合土木</t>
    <phoneticPr fontId="1"/>
  </si>
  <si>
    <t>Ⅰ種建設技術（建築）</t>
    <phoneticPr fontId="1"/>
  </si>
  <si>
    <t>Ⅰ種環境技術</t>
    <rPh sb="2" eb="4">
      <t>カンキョウ</t>
    </rPh>
    <rPh sb="4" eb="6">
      <t>ギジュツ</t>
    </rPh>
    <phoneticPr fontId="1"/>
  </si>
  <si>
    <t>Ⅰ種機械</t>
    <phoneticPr fontId="1"/>
  </si>
  <si>
    <t>Ⅰ種電気</t>
    <phoneticPr fontId="1"/>
  </si>
  <si>
    <t>↑セルで直接リストを設定</t>
    <rPh sb="4" eb="6">
      <t>チョクセツ</t>
    </rPh>
    <rPh sb="10" eb="12">
      <t>セッテイ</t>
    </rPh>
    <phoneticPr fontId="1"/>
  </si>
  <si>
    <t>フルタイム</t>
  </si>
  <si>
    <t>早期Ⅰ種【建設技術（土木）】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</si>
</sst>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Protection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2" xfId="1"/>
  </cellStyles>
  <dxfs count="6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106680</xdr:colOff>
      <xdr:row>1</xdr:row>
      <xdr:rowOff>7620</xdr:rowOff>
    </xdr:from>
    <xdr:to>
      <xdr:col>10</xdr:col>
      <xdr:colOff>114300</xdr:colOff>
      <xdr:row>3</xdr:row>
      <xdr:rowOff>0</xdr:rowOff>
    </xdr:to>
    <xdr:sp macro="" textlink="">
      <xdr:nvSpPr>
        <xdr:cNvPr id="3" name="正方形/長方形 2"/>
        <xdr:cNvSpPr/>
      </xdr:nvSpPr>
      <xdr:spPr>
        <a:xfrm>
          <a:off x="106680" y="190500"/>
          <a:ext cx="814578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B2" sqref="B2"/>
    </sheetView>
  </sheetViews>
  <sheetFormatPr defaultRowHeight="14" x14ac:dyDescent="0.2"/>
  <cols>
    <col min="1" max="1" width="20.5" bestFit="1" customWidth="1"/>
    <col min="2" max="2" width="31.58203125" bestFit="1" customWidth="1"/>
    <col min="3" max="3" width="22.6640625" bestFit="1" customWidth="1"/>
    <col min="4" max="4" width="25.6640625" customWidth="1"/>
    <col min="5" max="5" width="11.5" bestFit="1" customWidth="1"/>
    <col min="8" max="8" width="9.5" bestFit="1" customWidth="1"/>
  </cols>
  <sheetData>
    <row r="1" spans="1:5" x14ac:dyDescent="0.2">
      <c r="A1" s="1" t="s">
        <v>263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4" t="s">
        <v>276</v>
      </c>
      <c r="D2" s="10" t="s">
        <v>164</v>
      </c>
      <c r="E2" s="11"/>
    </row>
    <row r="3" spans="1:5" x14ac:dyDescent="0.2">
      <c r="D3" s="10"/>
      <c r="E3" s="11"/>
    </row>
    <row r="4" spans="1:5" x14ac:dyDescent="0.2">
      <c r="A4" s="1" t="s">
        <v>120</v>
      </c>
      <c r="B4" s="2" t="s">
        <v>121</v>
      </c>
      <c r="D4" s="10"/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algorithmName="SHA-512" hashValue="z8ry5s0omB+BkGbGzjaa64rz8fMzvN4Tme+HwAP0tLvcXg1LVHn9SVaem7nsRqVWu9UJwtiYtU0dDOIXjBxBHw==" saltValue="KYkKtIeAYyCrwr19zbhUew==" spinCount="100000" sheet="1" objects="1" scenarios="1" selectLockedCells="1"/>
  <phoneticPr fontId="1"/>
  <conditionalFormatting sqref="E2">
    <cfRule type="expression" dxfId="65" priority="1">
      <formula>AND($D2&lt;&gt;"－",ISBLANK(E2))</formula>
    </cfRule>
  </conditionalFormatting>
  <dataValidations count="5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B2">
      <formula1>"早期Ⅰ種【建設技術（土木）】,早期Ⅰ種【建設技術（建築）】,早期Ⅰ種【電気】"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6640625" defaultRowHeight="13" x14ac:dyDescent="0.2"/>
  <cols>
    <col min="1" max="1" width="48.9140625" style="14" bestFit="1" customWidth="1"/>
    <col min="2" max="2" width="47.9140625" style="14" bestFit="1" customWidth="1"/>
    <col min="3" max="14" width="40.9140625" style="14" bestFit="1" customWidth="1"/>
    <col min="15" max="16384" width="8.664062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6640625" defaultRowHeight="13" x14ac:dyDescent="0.2"/>
  <cols>
    <col min="1" max="1" width="48.9140625" style="14" bestFit="1" customWidth="1"/>
    <col min="2" max="3" width="47.9140625" style="14" bestFit="1" customWidth="1"/>
    <col min="4" max="8" width="40.9140625" style="14" bestFit="1" customWidth="1"/>
    <col min="9" max="16384" width="8.664062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K16" sqref="K16"/>
    </sheetView>
  </sheetViews>
  <sheetFormatPr defaultRowHeight="14" x14ac:dyDescent="0.2"/>
  <sheetData>
    <row r="1" spans="1:8" x14ac:dyDescent="0.2">
      <c r="A1" t="s">
        <v>139</v>
      </c>
      <c r="C1" s="34" t="s">
        <v>265</v>
      </c>
      <c r="F1" t="s">
        <v>144</v>
      </c>
      <c r="G1">
        <v>3</v>
      </c>
      <c r="H1" t="s">
        <v>275</v>
      </c>
    </row>
    <row r="2" spans="1:8" x14ac:dyDescent="0.2">
      <c r="A2" t="s">
        <v>140</v>
      </c>
      <c r="C2" s="34" t="s">
        <v>266</v>
      </c>
      <c r="F2" t="s">
        <v>145</v>
      </c>
      <c r="G2">
        <v>2</v>
      </c>
      <c r="H2" t="s">
        <v>159</v>
      </c>
    </row>
    <row r="3" spans="1:8" x14ac:dyDescent="0.2">
      <c r="C3" s="34" t="s">
        <v>267</v>
      </c>
      <c r="F3" t="s">
        <v>146</v>
      </c>
      <c r="G3">
        <v>3</v>
      </c>
      <c r="H3" t="s">
        <v>160</v>
      </c>
    </row>
    <row r="4" spans="1:8" x14ac:dyDescent="0.2">
      <c r="C4" s="34" t="s">
        <v>268</v>
      </c>
      <c r="F4" t="s">
        <v>147</v>
      </c>
      <c r="G4">
        <v>1</v>
      </c>
      <c r="H4" t="s">
        <v>260</v>
      </c>
    </row>
    <row r="5" spans="1:8" x14ac:dyDescent="0.2">
      <c r="C5" s="34" t="s">
        <v>269</v>
      </c>
      <c r="F5" t="s">
        <v>148</v>
      </c>
      <c r="G5">
        <v>1</v>
      </c>
      <c r="H5" t="s">
        <v>161</v>
      </c>
    </row>
    <row r="6" spans="1:8" x14ac:dyDescent="0.2">
      <c r="C6" s="34" t="s">
        <v>270</v>
      </c>
      <c r="F6" t="s">
        <v>149</v>
      </c>
      <c r="G6">
        <v>2</v>
      </c>
      <c r="H6" t="s">
        <v>261</v>
      </c>
    </row>
    <row r="7" spans="1:8" x14ac:dyDescent="0.2">
      <c r="C7" s="34" t="s">
        <v>271</v>
      </c>
      <c r="F7" t="s">
        <v>150</v>
      </c>
      <c r="G7">
        <v>3</v>
      </c>
    </row>
    <row r="8" spans="1:8" x14ac:dyDescent="0.2">
      <c r="C8" s="34" t="s">
        <v>272</v>
      </c>
      <c r="F8" t="s">
        <v>151</v>
      </c>
      <c r="G8">
        <v>4</v>
      </c>
    </row>
    <row r="9" spans="1:8" x14ac:dyDescent="0.2">
      <c r="C9" s="34" t="s">
        <v>273</v>
      </c>
      <c r="F9" t="s">
        <v>152</v>
      </c>
      <c r="G9">
        <v>1</v>
      </c>
    </row>
    <row r="10" spans="1:8" x14ac:dyDescent="0.2">
      <c r="C10" s="35" t="s">
        <v>274</v>
      </c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E11"/>
  <sheetViews>
    <sheetView workbookViewId="0">
      <selection activeCell="B2" sqref="B2"/>
    </sheetView>
  </sheetViews>
  <sheetFormatPr defaultColWidth="8.6640625" defaultRowHeight="14" x14ac:dyDescent="0.2"/>
  <cols>
    <col min="1" max="1" width="20.5" style="8" bestFit="1" customWidth="1"/>
    <col min="2" max="2" width="31.58203125" style="8" bestFit="1" customWidth="1"/>
    <col min="3" max="3" width="22.6640625" style="8" bestFit="1" customWidth="1"/>
    <col min="4" max="4" width="25.6640625" style="8" customWidth="1"/>
    <col min="5" max="5" width="11.5" style="8" bestFit="1" customWidth="1"/>
    <col min="6" max="7" width="8.6640625" style="8"/>
    <col min="8" max="8" width="9.5" style="8" bestFit="1" customWidth="1"/>
    <col min="9" max="16384" width="8.6640625" style="8"/>
  </cols>
  <sheetData>
    <row r="1" spans="1:5" x14ac:dyDescent="0.2">
      <c r="A1" s="15" t="s">
        <v>263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18" t="str">
        <f>'入力シート（基本情報）'!$B$2</f>
        <v>早期Ⅰ種【建設技術（土木）】</v>
      </c>
      <c r="D2" s="19" t="s">
        <v>164</v>
      </c>
      <c r="E2" s="20">
        <f>DATE(YEAR($B$11)+23,MONTH($B$11),DAY($B$11))</f>
        <v>43009</v>
      </c>
    </row>
    <row r="3" spans="1:5" x14ac:dyDescent="0.2">
      <c r="D3" s="19" t="s">
        <v>262</v>
      </c>
      <c r="E3" s="20">
        <f>DATE(YEAR($B$11)+25,MONTH($B$11)+5,DAY($B$11))</f>
        <v>43891</v>
      </c>
    </row>
    <row r="4" spans="1:5" x14ac:dyDescent="0.2">
      <c r="A4" s="15" t="s">
        <v>120</v>
      </c>
      <c r="B4" s="16" t="s">
        <v>121</v>
      </c>
      <c r="D4" s="19" t="s">
        <v>257</v>
      </c>
      <c r="E4" s="20">
        <f>DATE(YEAR($B$11)+29,MONTH($B$11),DAY($B$11))</f>
        <v>45200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34608</v>
      </c>
      <c r="D11" s="25"/>
      <c r="E11" s="26"/>
    </row>
  </sheetData>
  <sheetProtection algorithmName="SHA-512" hashValue="lLayFHzg/qsOEZh2NU5Pw7oyTALHVf9NUgiP0B/P8sgKKvynj7cH2mNaBWANTFp6RtjyQfzUabj+JRx7AL2wvw==" saltValue="0EKAXHoFwFbop1a1S228ig==" spinCount="100000" sheet="1" objects="1" scenarios="1" selectLockedCells="1"/>
  <phoneticPr fontId="1"/>
  <conditionalFormatting sqref="E2">
    <cfRule type="expression" dxfId="64" priority="3">
      <formula>AND($D2&lt;&gt;"－",ISBLANK(E2))</formula>
    </cfRule>
  </conditionalFormatting>
  <conditionalFormatting sqref="E3">
    <cfRule type="expression" dxfId="63" priority="2">
      <formula>AND($D3&lt;&gt;"－",ISBLANK(E3))</formula>
    </cfRule>
  </conditionalFormatting>
  <conditionalFormatting sqref="E4">
    <cfRule type="expression" dxfId="62" priority="1">
      <formula>AND($D4&lt;&gt;"－",ISBLANK(E4))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8.6640625" defaultRowHeight="14" x14ac:dyDescent="0.2"/>
  <cols>
    <col min="1" max="1" width="4.4140625" style="8" bestFit="1" customWidth="1"/>
    <col min="2" max="5" width="35.6640625" style="8" customWidth="1"/>
    <col min="6" max="9" width="7.4140625" style="9" bestFit="1" customWidth="1"/>
    <col min="10" max="10" width="9.4140625" style="8" bestFit="1" customWidth="1"/>
    <col min="11" max="16384" width="8.664062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61" priority="4">
      <formula>AND($A2&lt;&gt;"",ISBLANK(F2))</formula>
    </cfRule>
  </conditionalFormatting>
  <conditionalFormatting sqref="F3:G1048576">
    <cfRule type="expression" dxfId="60" priority="3">
      <formula>AND($A3&lt;&gt;"",VALUE($F3&amp;$G3)&lt;VALUE($H2&amp;$I2))</formula>
    </cfRule>
  </conditionalFormatting>
  <conditionalFormatting sqref="H2:I1048576">
    <cfRule type="expression" dxfId="59" priority="2">
      <formula>AND($A2&lt;&gt;"",VALUE($F2&amp;$G2)&gt;VALUE($H2&amp;$I2))</formula>
    </cfRule>
  </conditionalFormatting>
  <conditionalFormatting sqref="D2:I1048576">
    <cfRule type="expression" dxfId="58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6640625" defaultRowHeight="14" x14ac:dyDescent="0.2"/>
  <cols>
    <col min="1" max="1" width="4.4140625" style="8" bestFit="1" customWidth="1"/>
    <col min="2" max="2" width="26.6640625" style="8" bestFit="1" customWidth="1"/>
    <col min="3" max="4" width="11.5" style="8" bestFit="1" customWidth="1"/>
    <col min="5" max="5" width="13.6640625" style="8" bestFit="1" customWidth="1"/>
    <col min="6" max="9" width="7.4140625" style="9" bestFit="1" customWidth="1"/>
    <col min="10" max="10" width="9.4140625" style="8" bestFit="1" customWidth="1"/>
    <col min="11" max="16384" width="8.664062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254</v>
      </c>
      <c r="C2" s="28" t="s">
        <v>144</v>
      </c>
      <c r="D2" s="28"/>
      <c r="E2" s="28"/>
      <c r="F2" s="33">
        <f>YEAR('入力例（基本情報）'!$B$11)+13</f>
        <v>2007</v>
      </c>
      <c r="G2" s="29" t="s">
        <v>225</v>
      </c>
      <c r="H2" s="33">
        <f>$F$2+2</f>
        <v>2009</v>
      </c>
      <c r="I2" s="29" t="s">
        <v>258</v>
      </c>
      <c r="J2" s="28" t="s">
        <v>231</v>
      </c>
    </row>
    <row r="3" spans="1:10" x14ac:dyDescent="0.2">
      <c r="A3" s="8">
        <f t="shared" ref="A3:A66" si="0">IF(ISBLANK(B3),"",ROW()-1)</f>
        <v>2</v>
      </c>
      <c r="B3" s="28" t="s">
        <v>255</v>
      </c>
      <c r="C3" s="28" t="s">
        <v>144</v>
      </c>
      <c r="D3" s="28"/>
      <c r="E3" s="28"/>
      <c r="F3" s="33">
        <f>$F$2+2</f>
        <v>2009</v>
      </c>
      <c r="G3" s="29" t="s">
        <v>259</v>
      </c>
      <c r="H3" s="33">
        <f>$F$2+3</f>
        <v>2010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2010</v>
      </c>
      <c r="G4" s="29" t="s">
        <v>224</v>
      </c>
      <c r="H4" s="33">
        <f>$F$2+6</f>
        <v>2013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233</v>
      </c>
      <c r="C5" s="28" t="s">
        <v>151</v>
      </c>
      <c r="D5" s="28" t="s">
        <v>234</v>
      </c>
      <c r="E5" s="28" t="s">
        <v>235</v>
      </c>
      <c r="F5" s="33">
        <f>$F$2+7</f>
        <v>2014</v>
      </c>
      <c r="G5" s="29" t="s">
        <v>224</v>
      </c>
      <c r="H5" s="33">
        <f>$F$2+9</f>
        <v>2016</v>
      </c>
      <c r="I5" s="29" t="s">
        <v>226</v>
      </c>
      <c r="J5" s="28" t="s">
        <v>231</v>
      </c>
    </row>
    <row r="6" spans="1:10" x14ac:dyDescent="0.2">
      <c r="A6" s="8">
        <f t="shared" si="0"/>
        <v>5</v>
      </c>
      <c r="B6" s="28" t="s">
        <v>232</v>
      </c>
      <c r="C6" s="28" t="s">
        <v>151</v>
      </c>
      <c r="D6" s="28" t="s">
        <v>236</v>
      </c>
      <c r="E6" s="28" t="s">
        <v>237</v>
      </c>
      <c r="F6" s="33">
        <f>$F$2+10</f>
        <v>2017</v>
      </c>
      <c r="G6" s="29" t="s">
        <v>224</v>
      </c>
      <c r="H6" s="33">
        <f>$F$2+13</f>
        <v>2020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238</v>
      </c>
      <c r="C7" s="30" t="s">
        <v>239</v>
      </c>
      <c r="D7" s="30" t="s">
        <v>240</v>
      </c>
      <c r="E7" s="30" t="s">
        <v>241</v>
      </c>
      <c r="F7" s="33">
        <f>$F$2+13</f>
        <v>2020</v>
      </c>
      <c r="G7" s="29" t="s">
        <v>224</v>
      </c>
      <c r="H7" s="33">
        <f>$F$2+16</f>
        <v>2023</v>
      </c>
      <c r="I7" s="29" t="s">
        <v>226</v>
      </c>
      <c r="J7" s="30" t="s">
        <v>242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algorithmName="SHA-512" hashValue="YKmQ4fbKMrJLHN2ZiyyjBiUQ4LM6A+1I1N7h7G4cKFpJ3lTuYIJ5iePtV9orUGZS7OedKJH2sln4J2VELRowaQ==" saltValue="Uwio08vQ0gLlHXuYZxtG4A==" spinCount="100000" sheet="1" objects="1" scenarios="1" selectLockedCells="1"/>
  <phoneticPr fontId="1"/>
  <conditionalFormatting sqref="F8:I1048576">
    <cfRule type="expression" dxfId="57" priority="14">
      <formula>AND($A8&lt;&gt;"",ISBLANK(F8))</formula>
    </cfRule>
  </conditionalFormatting>
  <conditionalFormatting sqref="F8:G1048576">
    <cfRule type="expression" dxfId="56" priority="13">
      <formula>AND($A8&lt;&gt;"",VALUE($F8&amp;$G8)&lt;VALUE($H7&amp;$I7))</formula>
    </cfRule>
  </conditionalFormatting>
  <conditionalFormatting sqref="H8:I1048576">
    <cfRule type="expression" dxfId="55" priority="12">
      <formula>AND($A8&lt;&gt;"",VALUE($F8&amp;$G8)&gt;VALUE($H8&amp;$I8))</formula>
    </cfRule>
  </conditionalFormatting>
  <conditionalFormatting sqref="D8:I1048576 D2:E7">
    <cfRule type="expression" dxfId="54" priority="11">
      <formula>AND($A2="",NOT(ISBLANK(D2)))</formula>
    </cfRule>
  </conditionalFormatting>
  <conditionalFormatting sqref="F2:I7">
    <cfRule type="expression" dxfId="53" priority="10">
      <formula>AND($A2&lt;&gt;"",ISBLANK(F2))</formula>
    </cfRule>
  </conditionalFormatting>
  <conditionalFormatting sqref="F3:G7">
    <cfRule type="expression" dxfId="52" priority="9">
      <formula>AND($A3&lt;&gt;"",VALUE($F3&amp;$G3)&lt;VALUE($H2&amp;$I2))</formula>
    </cfRule>
  </conditionalFormatting>
  <conditionalFormatting sqref="H2:I7">
    <cfRule type="expression" dxfId="51" priority="8">
      <formula>AND($A2&lt;&gt;"",VALUE($F2&amp;$G2)&gt;VALUE($H2&amp;$I2))</formula>
    </cfRule>
  </conditionalFormatting>
  <conditionalFormatting sqref="F2:I7">
    <cfRule type="expression" dxfId="50" priority="7">
      <formula>AND($A2="",NOT(ISBLANK(F2)))</formula>
    </cfRule>
  </conditionalFormatting>
  <conditionalFormatting sqref="F3">
    <cfRule type="expression" dxfId="49" priority="6">
      <formula>AND($A3&lt;&gt;"",VALUE($F3&amp;$G3)&gt;VALUE($H3&amp;$I3))</formula>
    </cfRule>
  </conditionalFormatting>
  <conditionalFormatting sqref="H3">
    <cfRule type="expression" dxfId="48" priority="5">
      <formula>AND($A3&lt;&gt;"",VALUE($F3&amp;$G3)&lt;VALUE($H2&amp;$I2))</formula>
    </cfRule>
  </conditionalFormatting>
  <conditionalFormatting sqref="H4">
    <cfRule type="expression" dxfId="47" priority="4">
      <formula>AND($A4&lt;&gt;"",VALUE($F4&amp;$G4)&lt;VALUE($H3&amp;$I3))</formula>
    </cfRule>
  </conditionalFormatting>
  <conditionalFormatting sqref="H5">
    <cfRule type="expression" dxfId="46" priority="3">
      <formula>AND($A5&lt;&gt;"",VALUE($F5&amp;$G5)&lt;VALUE($H4&amp;$I4))</formula>
    </cfRule>
  </conditionalFormatting>
  <conditionalFormatting sqref="H6">
    <cfRule type="expression" dxfId="45" priority="2">
      <formula>AND($A6&lt;&gt;"",VALUE($F6&amp;$G6)&lt;VALUE($H5&amp;$I5))</formula>
    </cfRule>
  </conditionalFormatting>
  <conditionalFormatting sqref="H7">
    <cfRule type="expression" dxfId="44" priority="1">
      <formula>AND($A7&lt;&gt;"",VALUE($F7&amp;$G7)&lt;VALUE($H6&amp;$I6))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I8:I1048576 G8:G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H8:H1048576 F8:F1048576">
      <formula1>4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" x14ac:dyDescent="0.2"/>
  <cols>
    <col min="1" max="1" width="4.4140625" style="8" bestFit="1" customWidth="1"/>
    <col min="2" max="2" width="35.6640625" customWidth="1"/>
    <col min="3" max="3" width="15.9140625" bestFit="1" customWidth="1"/>
    <col min="4" max="4" width="35.6640625" customWidth="1"/>
    <col min="5" max="8" width="7.4140625" bestFit="1" customWidth="1"/>
    <col min="9" max="9" width="28.9140625" bestFit="1" customWidth="1"/>
    <col min="10" max="10" width="18.414062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264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43" priority="7">
      <formula>AND($A2&lt;&gt;"",ISBLANK(E2))</formula>
    </cfRule>
  </conditionalFormatting>
  <conditionalFormatting sqref="G2:H1048576">
    <cfRule type="expression" dxfId="42" priority="4">
      <formula>AND($A2&lt;&gt;"",VALUE($E2&amp;$F2)&gt;VALUE($G2&amp;$H2))</formula>
    </cfRule>
  </conditionalFormatting>
  <conditionalFormatting sqref="E1:F1048576">
    <cfRule type="expression" dxfId="41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40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1"/>
  <sheetViews>
    <sheetView workbookViewId="0">
      <pane xSplit="1" ySplit="1" topLeftCell="B2" activePane="bottomRight" state="frozen"/>
      <selection activeCell="E37" sqref="E37"/>
      <selection pane="topRight" activeCell="E37" sqref="E37"/>
      <selection pane="bottomLeft" activeCell="E37" sqref="E37"/>
      <selection pane="bottomRight"/>
    </sheetView>
  </sheetViews>
  <sheetFormatPr defaultColWidth="9" defaultRowHeight="14" x14ac:dyDescent="0.2"/>
  <cols>
    <col min="1" max="1" width="4.4140625" style="8" bestFit="1" customWidth="1"/>
    <col min="2" max="2" width="35.6640625" style="8" customWidth="1"/>
    <col min="3" max="3" width="15.9140625" style="8" bestFit="1" customWidth="1"/>
    <col min="4" max="4" width="35.6640625" style="8" customWidth="1"/>
    <col min="5" max="8" width="7.4140625" style="8" bestFit="1" customWidth="1"/>
    <col min="9" max="9" width="28.914062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2010</v>
      </c>
      <c r="F2" s="33" t="s">
        <v>225</v>
      </c>
      <c r="G2" s="33">
        <f>$E$2+3</f>
        <v>2013</v>
      </c>
      <c r="H2" s="33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243</v>
      </c>
      <c r="C3" s="28"/>
      <c r="D3" s="28" t="s">
        <v>244</v>
      </c>
      <c r="E3" s="33">
        <f>$E$2+3</f>
        <v>2013</v>
      </c>
      <c r="F3" s="33" t="s">
        <v>225</v>
      </c>
      <c r="G3" s="33">
        <f>$E$2+4</f>
        <v>2014</v>
      </c>
      <c r="H3" s="33" t="s">
        <v>227</v>
      </c>
      <c r="I3" s="28" t="s">
        <v>260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233</v>
      </c>
      <c r="C4" s="28" t="s">
        <v>151</v>
      </c>
      <c r="D4" s="28" t="s">
        <v>245</v>
      </c>
      <c r="E4" s="33">
        <f>$E$2+4</f>
        <v>2014</v>
      </c>
      <c r="F4" s="33" t="s">
        <v>225</v>
      </c>
      <c r="G4" s="33">
        <f>$E$2+6</f>
        <v>2016</v>
      </c>
      <c r="H4" s="33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246</v>
      </c>
      <c r="C5" s="28"/>
      <c r="D5" s="28"/>
      <c r="E5" s="33">
        <f>$E$2+6</f>
        <v>2016</v>
      </c>
      <c r="F5" s="33" t="s">
        <v>225</v>
      </c>
      <c r="G5" s="33">
        <f>$E$2+7</f>
        <v>2017</v>
      </c>
      <c r="H5" s="33" t="s">
        <v>227</v>
      </c>
      <c r="I5" s="28" t="s">
        <v>260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247</v>
      </c>
      <c r="C6" s="28" t="s">
        <v>151</v>
      </c>
      <c r="D6" s="28" t="s">
        <v>256</v>
      </c>
      <c r="E6" s="33">
        <f>$E$2+7</f>
        <v>2017</v>
      </c>
      <c r="F6" s="33" t="s">
        <v>225</v>
      </c>
      <c r="G6" s="33">
        <f>$E$2+9</f>
        <v>2019</v>
      </c>
      <c r="H6" s="33" t="s">
        <v>227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247</v>
      </c>
      <c r="C7" s="28" t="s">
        <v>151</v>
      </c>
      <c r="D7" s="28" t="s">
        <v>256</v>
      </c>
      <c r="E7" s="33">
        <f>$E$2+9</f>
        <v>2019</v>
      </c>
      <c r="F7" s="33" t="s">
        <v>225</v>
      </c>
      <c r="G7" s="33">
        <f>$E$2+10</f>
        <v>2020</v>
      </c>
      <c r="H7" s="33" t="s">
        <v>227</v>
      </c>
      <c r="I7" s="28" t="s">
        <v>261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238</v>
      </c>
      <c r="C8" s="28" t="s">
        <v>154</v>
      </c>
      <c r="D8" s="28"/>
      <c r="E8" s="33">
        <f>$E$2+10</f>
        <v>2020</v>
      </c>
      <c r="F8" s="33" t="s">
        <v>225</v>
      </c>
      <c r="G8" s="33">
        <f>$E$2+13</f>
        <v>2023</v>
      </c>
      <c r="H8" s="33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248</v>
      </c>
      <c r="C9" s="28"/>
      <c r="D9" s="28" t="s">
        <v>249</v>
      </c>
      <c r="E9" s="33">
        <f>$E$2+13</f>
        <v>2023</v>
      </c>
      <c r="F9" s="33" t="s">
        <v>225</v>
      </c>
      <c r="G9" s="33">
        <f>$E$2+14</f>
        <v>2024</v>
      </c>
      <c r="H9" s="33" t="s">
        <v>250</v>
      </c>
      <c r="I9" s="28" t="s">
        <v>275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253</v>
      </c>
      <c r="C10" s="28"/>
      <c r="D10" s="28" t="s">
        <v>251</v>
      </c>
      <c r="E10" s="33">
        <f>$E$2+14</f>
        <v>2024</v>
      </c>
      <c r="F10" s="33" t="s">
        <v>252</v>
      </c>
      <c r="G10" s="33">
        <f>$E$2+16</f>
        <v>2026</v>
      </c>
      <c r="H10" s="33" t="s">
        <v>227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E11" s="9"/>
      <c r="F11" s="9"/>
      <c r="G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E12" s="9"/>
      <c r="F12" s="9"/>
      <c r="G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E13" s="9"/>
      <c r="F13" s="9"/>
      <c r="G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E14" s="9"/>
      <c r="F14" s="9"/>
      <c r="G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E15" s="9"/>
      <c r="F15" s="9"/>
      <c r="G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E16" s="9"/>
      <c r="F16" s="9"/>
      <c r="G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E17" s="9"/>
      <c r="F17" s="9"/>
      <c r="G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E18" s="9"/>
      <c r="F18" s="9"/>
      <c r="G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E19" s="9"/>
      <c r="F19" s="9"/>
      <c r="G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E20" s="9"/>
      <c r="F20" s="9"/>
      <c r="G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E21" s="9"/>
      <c r="F21" s="9"/>
      <c r="G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E22" s="9"/>
      <c r="F22" s="9"/>
      <c r="G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E23" s="9"/>
      <c r="F23" s="9"/>
      <c r="G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E24" s="9"/>
      <c r="F24" s="9"/>
      <c r="G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E25" s="9"/>
      <c r="F25" s="9"/>
      <c r="G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E26" s="9"/>
      <c r="F26" s="9"/>
      <c r="G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E27" s="9"/>
      <c r="F27" s="9"/>
      <c r="G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E28" s="9"/>
      <c r="F28" s="9"/>
      <c r="G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E29" s="9"/>
      <c r="F29" s="9"/>
      <c r="G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E30" s="9"/>
      <c r="F30" s="9"/>
      <c r="G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E31" s="9"/>
      <c r="F31" s="9"/>
      <c r="G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E32" s="9"/>
      <c r="F32" s="9"/>
      <c r="G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E33" s="9"/>
      <c r="F33" s="9"/>
      <c r="G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E34" s="9"/>
      <c r="F34" s="9"/>
      <c r="G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E35" s="9"/>
      <c r="F35" s="9"/>
      <c r="G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E36" s="9"/>
      <c r="F36" s="9"/>
      <c r="G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E37" s="9"/>
      <c r="F37" s="9"/>
      <c r="G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E38" s="9"/>
      <c r="F38" s="9"/>
      <c r="G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E39" s="9"/>
      <c r="F39" s="9"/>
      <c r="G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E40" s="9"/>
      <c r="F40" s="9"/>
      <c r="G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E41" s="9"/>
      <c r="F41" s="9"/>
      <c r="G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E42" s="9"/>
      <c r="F42" s="9"/>
      <c r="G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E43" s="9"/>
      <c r="F43" s="9"/>
      <c r="G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E44" s="9"/>
      <c r="F44" s="9"/>
      <c r="G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E45" s="9"/>
      <c r="F45" s="9"/>
      <c r="G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E46" s="9"/>
      <c r="F46" s="9"/>
      <c r="G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E47" s="9"/>
      <c r="F47" s="9"/>
      <c r="G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E48" s="9"/>
      <c r="F48" s="9"/>
      <c r="G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E49" s="9"/>
      <c r="F49" s="9"/>
      <c r="G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E50" s="9"/>
      <c r="F50" s="9"/>
      <c r="G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E51" s="9"/>
      <c r="F51" s="9"/>
      <c r="G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E52" s="9"/>
      <c r="F52" s="9"/>
      <c r="G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E53" s="9"/>
      <c r="F53" s="9"/>
      <c r="G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E54" s="9"/>
      <c r="F54" s="9"/>
      <c r="G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E55" s="9"/>
      <c r="F55" s="9"/>
      <c r="G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E56" s="9"/>
      <c r="F56" s="9"/>
      <c r="G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E57" s="9"/>
      <c r="F57" s="9"/>
      <c r="G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E58" s="9"/>
      <c r="F58" s="9"/>
      <c r="G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E59" s="9"/>
      <c r="F59" s="9"/>
      <c r="G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E60" s="9"/>
      <c r="F60" s="9"/>
      <c r="G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E61" s="9"/>
      <c r="F61" s="9"/>
      <c r="G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E62" s="9"/>
      <c r="F62" s="9"/>
      <c r="G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E63" s="9"/>
      <c r="F63" s="9"/>
      <c r="G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E64" s="9"/>
      <c r="F64" s="9"/>
      <c r="G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E65" s="9"/>
      <c r="F65" s="9"/>
      <c r="G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E66" s="9"/>
      <c r="F66" s="9"/>
      <c r="G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E67" s="9"/>
      <c r="F67" s="9"/>
      <c r="G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E68" s="9"/>
      <c r="F68" s="9"/>
      <c r="G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E69" s="9"/>
      <c r="F69" s="9"/>
      <c r="G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E70" s="9"/>
      <c r="F70" s="9"/>
      <c r="G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E71" s="9"/>
      <c r="F71" s="9"/>
      <c r="G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E72" s="9"/>
      <c r="F72" s="9"/>
      <c r="G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E73" s="9"/>
      <c r="F73" s="9"/>
      <c r="G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E74" s="9"/>
      <c r="F74" s="9"/>
      <c r="G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E75" s="9"/>
      <c r="F75" s="9"/>
      <c r="G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E76" s="9"/>
      <c r="F76" s="9"/>
      <c r="G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E77" s="9"/>
      <c r="F77" s="9"/>
      <c r="G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E78" s="9"/>
      <c r="F78" s="9"/>
      <c r="G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E79" s="9"/>
      <c r="F79" s="9"/>
      <c r="G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E80" s="9"/>
      <c r="F80" s="9"/>
      <c r="G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E81" s="9"/>
      <c r="F81" s="9"/>
      <c r="G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E82" s="9"/>
      <c r="F82" s="9"/>
      <c r="G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E83" s="9"/>
      <c r="F83" s="9"/>
      <c r="G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E84" s="9"/>
      <c r="F84" s="9"/>
      <c r="G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E85" s="9"/>
      <c r="F85" s="9"/>
      <c r="G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E86" s="9"/>
      <c r="F86" s="9"/>
      <c r="G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E87" s="9"/>
      <c r="F87" s="9"/>
      <c r="G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E88" s="9"/>
      <c r="F88" s="9"/>
      <c r="G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E89" s="9"/>
      <c r="F89" s="9"/>
      <c r="G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E90" s="9"/>
      <c r="F90" s="9"/>
      <c r="G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E91" s="9"/>
      <c r="F91" s="9"/>
      <c r="G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E92" s="9"/>
      <c r="F92" s="9"/>
      <c r="G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E93" s="9"/>
      <c r="F93" s="9"/>
      <c r="G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E94" s="9"/>
      <c r="F94" s="9"/>
      <c r="G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E95" s="9"/>
      <c r="F95" s="9"/>
      <c r="G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E96" s="9"/>
      <c r="F96" s="9"/>
      <c r="G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E97" s="9"/>
      <c r="F97" s="9"/>
      <c r="G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E98" s="9"/>
      <c r="F98" s="9"/>
      <c r="G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E99" s="9"/>
      <c r="F99" s="9"/>
      <c r="G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E100" s="9"/>
      <c r="F100" s="9"/>
      <c r="G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E101" s="9"/>
      <c r="F101" s="9"/>
      <c r="G101" s="9"/>
      <c r="H101" s="9"/>
      <c r="K101" s="31" t="str">
        <f>IF(I101="浪人・留年等",99,IF(ISBLANK(C101),"",VLOOKUP(C101,リスト用!$F$2:$G$13,2,FALSE)))</f>
        <v/>
      </c>
    </row>
  </sheetData>
  <sheetProtection algorithmName="SHA-512" hashValue="nrnx53TLGEUMKYrKahIt2hm82Lauxba8YGD/PgmGJPupQ/0BV6vY1+dH/tIHBMuSje9Yy+qUd/6hXawBDMssXA==" saltValue="IqXsiDkp9zlSub1KXlZcsw==" spinCount="100000" sheet="1" objects="1" scenarios="1" selectLockedCells="1"/>
  <phoneticPr fontId="1"/>
  <conditionalFormatting sqref="E11:I1048576 I2:I10">
    <cfRule type="expression" dxfId="38" priority="39">
      <formula>AND($A2&lt;&gt;"",ISBLANK(E2))</formula>
    </cfRule>
  </conditionalFormatting>
  <conditionalFormatting sqref="G11:H1048576">
    <cfRule type="expression" dxfId="37" priority="36">
      <formula>AND($A11&lt;&gt;"",VALUE($E11&amp;$F11)&gt;VALUE($G11&amp;$H11))</formula>
    </cfRule>
    <cfRule type="expression" dxfId="36" priority="38">
      <formula>AND($C11&lt;&gt;"",VALUE($E11&amp;$F11)+$K11*100&lt;=VALUE($G11&amp;$H11))</formula>
    </cfRule>
  </conditionalFormatting>
  <conditionalFormatting sqref="E11:F1048576">
    <cfRule type="expression" dxfId="35" priority="37">
      <formula>AND($A11&lt;&gt;"",VALUE($G10&amp;$H10)+1&lt;&gt;VALUE($E11&amp;$F11))</formula>
    </cfRule>
  </conditionalFormatting>
  <conditionalFormatting sqref="E2:H10">
    <cfRule type="expression" dxfId="34" priority="35">
      <formula>AND($A2&lt;&gt;"",ISBLANK(E2))</formula>
    </cfRule>
  </conditionalFormatting>
  <conditionalFormatting sqref="G2:H10">
    <cfRule type="expression" dxfId="33" priority="32">
      <formula>AND($A2&lt;&gt;"",VALUE($E2&amp;$F2)&gt;VALUE($G2&amp;$H2))</formula>
    </cfRule>
    <cfRule type="expression" dxfId="32" priority="34">
      <formula>AND($C2&lt;&gt;"",VALUE($E2&amp;$F2)+$K2*100&lt;=VALUE($G2&amp;$H2))</formula>
    </cfRule>
  </conditionalFormatting>
  <conditionalFormatting sqref="E3:F10">
    <cfRule type="expression" dxfId="31" priority="33">
      <formula>AND($A3&lt;&gt;"",VALUE($G2&amp;$H2)+1&lt;&gt;VALUE($E3&amp;$F3))</formula>
    </cfRule>
  </conditionalFormatting>
  <conditionalFormatting sqref="E3">
    <cfRule type="expression" dxfId="30" priority="30">
      <formula>AND($A3&lt;&gt;"",VALUE($E3&amp;$F3)&gt;VALUE($G3&amp;$H3))</formula>
    </cfRule>
    <cfRule type="expression" dxfId="29" priority="31">
      <formula>AND($C3&lt;&gt;"",VALUE($E3&amp;$F3)+$K3*100&lt;=VALUE($G3&amp;$H3))</formula>
    </cfRule>
  </conditionalFormatting>
  <conditionalFormatting sqref="E3">
    <cfRule type="expression" dxfId="28" priority="28">
      <formula>AND($A3&lt;&gt;"",VALUE($E3&amp;$F3)&gt;VALUE($G3&amp;$H3))</formula>
    </cfRule>
    <cfRule type="expression" dxfId="27" priority="29">
      <formula>AND($C3&lt;&gt;"",VALUE($E3&amp;$F3)+$K3*100&lt;=VALUE($G3&amp;$H3))</formula>
    </cfRule>
  </conditionalFormatting>
  <conditionalFormatting sqref="G3">
    <cfRule type="expression" dxfId="26" priority="27">
      <formula>AND($A3&lt;&gt;"",VALUE($G2&amp;$H2)+1&lt;&gt;VALUE($E3&amp;$F3))</formula>
    </cfRule>
  </conditionalFormatting>
  <conditionalFormatting sqref="G3">
    <cfRule type="expression" dxfId="25" priority="25">
      <formula>AND($A3&lt;&gt;"",VALUE($E3&amp;$F3)&gt;VALUE($G3&amp;$H3))</formula>
    </cfRule>
    <cfRule type="expression" dxfId="24" priority="26">
      <formula>AND($C3&lt;&gt;"",VALUE($E3&amp;$F3)+$K3*100&lt;=VALUE($G3&amp;$H3))</formula>
    </cfRule>
  </conditionalFormatting>
  <conditionalFormatting sqref="G3">
    <cfRule type="expression" dxfId="23" priority="23">
      <formula>AND($A3&lt;&gt;"",VALUE($E3&amp;$F3)&gt;VALUE($G3&amp;$H3))</formula>
    </cfRule>
    <cfRule type="expression" dxfId="22" priority="24">
      <formula>AND($C3&lt;&gt;"",VALUE($E3&amp;$F3)+$K3*100&lt;=VALUE($G3&amp;$H3))</formula>
    </cfRule>
  </conditionalFormatting>
  <conditionalFormatting sqref="E4">
    <cfRule type="expression" dxfId="21" priority="21">
      <formula>AND($A4&lt;&gt;"",VALUE($E4&amp;$F4)&gt;VALUE($G4&amp;$H4))</formula>
    </cfRule>
    <cfRule type="expression" dxfId="20" priority="22">
      <formula>AND($C4&lt;&gt;"",VALUE($E4&amp;$F4)+$K4*100&lt;=VALUE($G4&amp;$H4))</formula>
    </cfRule>
  </conditionalFormatting>
  <conditionalFormatting sqref="E4">
    <cfRule type="expression" dxfId="19" priority="20">
      <formula>AND($A4&lt;&gt;"",VALUE($G3&amp;$H3)+1&lt;&gt;VALUE($E4&amp;$F4))</formula>
    </cfRule>
  </conditionalFormatting>
  <conditionalFormatting sqref="E4">
    <cfRule type="expression" dxfId="18" priority="18">
      <formula>AND($A4&lt;&gt;"",VALUE($E4&amp;$F4)&gt;VALUE($G4&amp;$H4))</formula>
    </cfRule>
    <cfRule type="expression" dxfId="17" priority="19">
      <formula>AND($C4&lt;&gt;"",VALUE($E4&amp;$F4)+$K4*100&lt;=VALUE($G4&amp;$H4))</formula>
    </cfRule>
  </conditionalFormatting>
  <conditionalFormatting sqref="E4">
    <cfRule type="expression" dxfId="16" priority="16">
      <formula>AND($A4&lt;&gt;"",VALUE($E4&amp;$F4)&gt;VALUE($G4&amp;$H4))</formula>
    </cfRule>
    <cfRule type="expression" dxfId="15" priority="17">
      <formula>AND($C4&lt;&gt;"",VALUE($E4&amp;$F4)+$K4*100&lt;=VALUE($G4&amp;$H4))</formula>
    </cfRule>
  </conditionalFormatting>
  <conditionalFormatting sqref="G4">
    <cfRule type="expression" dxfId="14" priority="15">
      <formula>AND($A4&lt;&gt;"",VALUE($G3&amp;$H3)+1&lt;&gt;VALUE($E4&amp;$F4))</formula>
    </cfRule>
  </conditionalFormatting>
  <conditionalFormatting sqref="G4">
    <cfRule type="expression" dxfId="13" priority="13">
      <formula>AND($A4&lt;&gt;"",VALUE($E4&amp;$F4)&gt;VALUE($G4&amp;$H4))</formula>
    </cfRule>
    <cfRule type="expression" dxfId="12" priority="14">
      <formula>AND($C4&lt;&gt;"",VALUE($E4&amp;$F4)+$K4*100&lt;=VALUE($G4&amp;$H4))</formula>
    </cfRule>
  </conditionalFormatting>
  <conditionalFormatting sqref="G4">
    <cfRule type="expression" dxfId="11" priority="11">
      <formula>AND($A4&lt;&gt;"",VALUE($E4&amp;$F4)&gt;VALUE($G4&amp;$H4))</formula>
    </cfRule>
    <cfRule type="expression" dxfId="10" priority="12">
      <formula>AND($C4&lt;&gt;"",VALUE($E4&amp;$F4)+$K4*100&lt;=VALUE($G4&amp;$H4))</formula>
    </cfRule>
  </conditionalFormatting>
  <conditionalFormatting sqref="E6">
    <cfRule type="expression" dxfId="9" priority="9">
      <formula>AND($A6&lt;&gt;"",VALUE($E6&amp;$F6)&gt;VALUE($G6&amp;$H6))</formula>
    </cfRule>
    <cfRule type="expression" dxfId="8" priority="10">
      <formula>AND($C6&lt;&gt;"",VALUE($E6&amp;$F6)+$K6*100&lt;=VALUE($G6&amp;$H6))</formula>
    </cfRule>
  </conditionalFormatting>
  <conditionalFormatting sqref="E7">
    <cfRule type="expression" dxfId="7" priority="7">
      <formula>AND($A7&lt;&gt;"",VALUE($E7&amp;$F7)&gt;VALUE($G7&amp;$H7))</formula>
    </cfRule>
    <cfRule type="expression" dxfId="6" priority="8">
      <formula>AND($C7&lt;&gt;"",VALUE($E7&amp;$F7)+$K7*100&lt;=VALUE($G7&amp;$H7))</formula>
    </cfRule>
  </conditionalFormatting>
  <conditionalFormatting sqref="E8">
    <cfRule type="expression" dxfId="5" priority="5">
      <formula>AND($A8&lt;&gt;"",VALUE($E8&amp;$F8)&gt;VALUE($G8&amp;$H8))</formula>
    </cfRule>
    <cfRule type="expression" dxfId="4" priority="6">
      <formula>AND($C8&lt;&gt;"",VALUE($E8&amp;$F8)+$K8*100&lt;=VALUE($G8&amp;$H8))</formula>
    </cfRule>
  </conditionalFormatting>
  <conditionalFormatting sqref="E9">
    <cfRule type="expression" dxfId="3" priority="3">
      <formula>AND($A9&lt;&gt;"",VALUE($E9&amp;$F9)&gt;VALUE($G9&amp;$H9))</formula>
    </cfRule>
    <cfRule type="expression" dxfId="2" priority="4">
      <formula>AND($C9&lt;&gt;"",VALUE($E9&amp;$F9)+$K9*100&lt;=VALUE($G9&amp;$H9))</formula>
    </cfRule>
  </conditionalFormatting>
  <conditionalFormatting sqref="E10">
    <cfRule type="expression" dxfId="1" priority="1">
      <formula>AND($A10&lt;&gt;"",VALUE($E10&amp;$F10)&gt;VALUE($G10&amp;$H10))</formula>
    </cfRule>
    <cfRule type="expression" dxfId="0" priority="2">
      <formula>AND($C10&lt;&gt;"",VALUE($E10&amp;$F10)+$K10*100&lt;=VALUE($G10&amp;$H10))</formula>
    </cfRule>
  </conditionalFormatting>
  <dataValidations count="3">
    <dataValidation type="textLength" imeMode="halfAlpha" operator="equal" allowBlank="1" showInputMessage="1" showErrorMessage="1" error="西暦４桁で入力してください" prompt="西暦で入力してください" sqref="E11:E1048576 G11:G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H11:H1048576 F11:F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6640625" defaultRowHeight="13" x14ac:dyDescent="0.2"/>
  <cols>
    <col min="1" max="1" width="48.9140625" style="14" bestFit="1" customWidth="1"/>
    <col min="2" max="2" width="40.9140625" style="14" bestFit="1" customWidth="1"/>
    <col min="3" max="3" width="47.9140625" style="14" bestFit="1" customWidth="1"/>
    <col min="4" max="5" width="40.9140625" style="14" bestFit="1" customWidth="1"/>
    <col min="6" max="6" width="50.6640625" style="14" bestFit="1" customWidth="1"/>
    <col min="7" max="9" width="40.9140625" style="14" bestFit="1" customWidth="1"/>
    <col min="10" max="10" width="50.6640625" style="14" bestFit="1" customWidth="1"/>
    <col min="11" max="11" width="47.9140625" style="14" bestFit="1" customWidth="1"/>
    <col min="12" max="12" width="40.9140625" style="14" bestFit="1" customWidth="1"/>
    <col min="13" max="13" width="47.9140625" style="14" bestFit="1" customWidth="1"/>
    <col min="14" max="14" width="40.9140625" style="14" bestFit="1" customWidth="1"/>
    <col min="15" max="16" width="50.6640625" style="14" bestFit="1" customWidth="1"/>
    <col min="17" max="21" width="40.9140625" style="14" bestFit="1" customWidth="1"/>
    <col min="22" max="16384" width="8.664062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6640625" defaultRowHeight="13" x14ac:dyDescent="0.2"/>
  <cols>
    <col min="1" max="1" width="48.9140625" style="14" bestFit="1" customWidth="1"/>
    <col min="2" max="2" width="47.9140625" style="14" bestFit="1" customWidth="1"/>
    <col min="3" max="5" width="40.9140625" style="14" bestFit="1" customWidth="1"/>
    <col min="6" max="16384" width="8.664062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6640625" defaultRowHeight="13" x14ac:dyDescent="0.2"/>
  <cols>
    <col min="1" max="1" width="48.9140625" style="14" bestFit="1" customWidth="1"/>
    <col min="2" max="3" width="47.9140625" style="14" bestFit="1" customWidth="1"/>
    <col min="4" max="21" width="40.9140625" style="14" bestFit="1" customWidth="1"/>
    <col min="22" max="16384" width="8.664062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怜</dc:creator>
  <cp:lastModifiedBy>人事課 中村</cp:lastModifiedBy>
  <dcterms:created xsi:type="dcterms:W3CDTF">2025-05-26T09:12:04Z</dcterms:created>
  <dcterms:modified xsi:type="dcterms:W3CDTF">2025-05-27T02:35:31Z</dcterms:modified>
</cp:coreProperties>
</file>