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14_助成Ｇ（助成担当）\02 幼稚園\10_幼稚園補助金\01 経常費（一般・特別）\R8幼稚園経常費\02_処遇改善\01_計画書提出依頼\"/>
    </mc:Choice>
  </mc:AlternateContent>
  <xr:revisionPtr revIDLastSave="0" documentId="13_ncr:1_{DA0167E7-0314-44F3-9DC9-4879EC8C644D}" xr6:coauthVersionLast="47" xr6:coauthVersionMax="47" xr10:uidLastSave="{00000000-0000-0000-0000-000000000000}"/>
  <bookViews>
    <workbookView xWindow="-15" yWindow="-16320" windowWidth="29040" windowHeight="15720" xr2:uid="{00000000-000D-0000-FFFF-FFFF00000000}"/>
  </bookViews>
  <sheets>
    <sheet name="表紙" sheetId="3" r:id="rId1"/>
    <sheet name="様式１(計画書)" sheetId="5" r:id="rId2"/>
    <sheet name="補助額の算定" sheetId="16" r:id="rId3"/>
    <sheet name="(参考)補助要件" sheetId="15" state="hidden" r:id="rId4"/>
    <sheet name="職コード票" sheetId="6" state="hidden" r:id="rId5"/>
  </sheets>
  <externalReferences>
    <externalReference r:id="rId6"/>
  </externalReferences>
  <definedNames>
    <definedName name="_xlnm.Print_Area" localSheetId="3">'(参考)補助要件'!$A$1:$J$11</definedName>
    <definedName name="_xlnm.Print_Area" localSheetId="0">表紙!$A$1:$J$23</definedName>
    <definedName name="_xlnm.Print_Area" localSheetId="1">'様式１(計画書)'!$A$1:$Q$55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5" l="1"/>
  <c r="D15" i="5"/>
  <c r="G6" i="16"/>
  <c r="G12" i="5" l="1"/>
  <c r="L12" i="5" l="1"/>
  <c r="T16" i="5"/>
  <c r="U12" i="5"/>
  <c r="G10" i="5"/>
  <c r="G11" i="5"/>
  <c r="L13" i="5"/>
  <c r="G14" i="5"/>
  <c r="L14" i="5" s="1"/>
  <c r="G15" i="5"/>
  <c r="L15" i="5" s="1"/>
  <c r="G16" i="5"/>
  <c r="L16" i="5" s="1"/>
  <c r="G17" i="5"/>
  <c r="L17" i="5" s="1"/>
  <c r="G18" i="5"/>
  <c r="L18" i="5" s="1"/>
  <c r="G19" i="5"/>
  <c r="L19" i="5" s="1"/>
  <c r="G20" i="5"/>
  <c r="L20" i="5" s="1"/>
  <c r="G21" i="5"/>
  <c r="L21" i="5" s="1"/>
  <c r="G22" i="5"/>
  <c r="L22" i="5" s="1"/>
  <c r="G23" i="5"/>
  <c r="L23" i="5" s="1"/>
  <c r="G24" i="5"/>
  <c r="L24" i="5" s="1"/>
  <c r="G25" i="5"/>
  <c r="L25" i="5" s="1"/>
  <c r="G26" i="5"/>
  <c r="L26" i="5" s="1"/>
  <c r="G27" i="5"/>
  <c r="L27" i="5" s="1"/>
  <c r="G28" i="5"/>
  <c r="L28" i="5" s="1"/>
  <c r="G29" i="5"/>
  <c r="L29" i="5" s="1"/>
  <c r="G30" i="5"/>
  <c r="L30" i="5" s="1"/>
  <c r="G31" i="5"/>
  <c r="L31" i="5" s="1"/>
  <c r="G32" i="5"/>
  <c r="L32" i="5" s="1"/>
  <c r="G33" i="5"/>
  <c r="L33" i="5" s="1"/>
  <c r="G34" i="5"/>
  <c r="L34" i="5" s="1"/>
  <c r="G35" i="5"/>
  <c r="L35" i="5" s="1"/>
  <c r="G36" i="5"/>
  <c r="L36" i="5" s="1"/>
  <c r="G37" i="5"/>
  <c r="L37" i="5" s="1"/>
  <c r="G38" i="5"/>
  <c r="L38" i="5" s="1"/>
  <c r="G39" i="5"/>
  <c r="L39" i="5" s="1"/>
  <c r="G40" i="5"/>
  <c r="L40" i="5" s="1"/>
  <c r="G41" i="5"/>
  <c r="L41" i="5" s="1"/>
  <c r="G42" i="5"/>
  <c r="L42" i="5" s="1"/>
  <c r="G43" i="5"/>
  <c r="L43" i="5" s="1"/>
  <c r="G44" i="5"/>
  <c r="L44" i="5" s="1"/>
  <c r="G45" i="5"/>
  <c r="L45" i="5" s="1"/>
  <c r="G46" i="5"/>
  <c r="L46" i="5" s="1"/>
  <c r="G47" i="5"/>
  <c r="L47" i="5" s="1"/>
  <c r="G48" i="5"/>
  <c r="L48" i="5" s="1"/>
  <c r="G49" i="5"/>
  <c r="L49" i="5" s="1"/>
  <c r="G50" i="5"/>
  <c r="L50" i="5" s="1"/>
  <c r="G51" i="5"/>
  <c r="L51" i="5" s="1"/>
  <c r="G52" i="5"/>
  <c r="L52" i="5" s="1"/>
  <c r="G53" i="5"/>
  <c r="L53" i="5" s="1"/>
  <c r="G54" i="5"/>
  <c r="L54" i="5" s="1"/>
  <c r="G55" i="5"/>
  <c r="L55" i="5" s="1"/>
  <c r="G56" i="5"/>
  <c r="L56" i="5" s="1"/>
  <c r="G57" i="5"/>
  <c r="L57" i="5" s="1"/>
  <c r="G58" i="5"/>
  <c r="L58" i="5" s="1"/>
  <c r="G59" i="5"/>
  <c r="L59" i="5" s="1"/>
  <c r="G60" i="5"/>
  <c r="L60" i="5" s="1"/>
  <c r="G61" i="5"/>
  <c r="L61" i="5" s="1"/>
  <c r="G62" i="5"/>
  <c r="L62" i="5" s="1"/>
  <c r="G63" i="5"/>
  <c r="L63" i="5" s="1"/>
  <c r="G64" i="5"/>
  <c r="L64" i="5" s="1"/>
  <c r="G65" i="5"/>
  <c r="L65" i="5" s="1"/>
  <c r="G66" i="5"/>
  <c r="L66" i="5" s="1"/>
  <c r="G67" i="5"/>
  <c r="L67" i="5" s="1"/>
  <c r="G68" i="5"/>
  <c r="L68" i="5" s="1"/>
  <c r="G69" i="5"/>
  <c r="L69" i="5" s="1"/>
  <c r="G70" i="5"/>
  <c r="L70" i="5" s="1"/>
  <c r="G71" i="5"/>
  <c r="L71" i="5" s="1"/>
  <c r="G72" i="5"/>
  <c r="L72" i="5" s="1"/>
  <c r="G73" i="5"/>
  <c r="L73" i="5" s="1"/>
  <c r="G74" i="5"/>
  <c r="L74" i="5" s="1"/>
  <c r="G75" i="5"/>
  <c r="L75" i="5" s="1"/>
  <c r="G76" i="5"/>
  <c r="L76" i="5" s="1"/>
  <c r="G77" i="5"/>
  <c r="L77" i="5" s="1"/>
  <c r="G78" i="5"/>
  <c r="L78" i="5" s="1"/>
  <c r="G79" i="5"/>
  <c r="L79" i="5" s="1"/>
  <c r="G80" i="5"/>
  <c r="L80" i="5" s="1"/>
  <c r="G81" i="5"/>
  <c r="L81" i="5" s="1"/>
  <c r="G82" i="5"/>
  <c r="L82" i="5" s="1"/>
  <c r="G83" i="5"/>
  <c r="L83" i="5" s="1"/>
  <c r="G84" i="5"/>
  <c r="L84" i="5" s="1"/>
  <c r="G85" i="5"/>
  <c r="L85" i="5" s="1"/>
  <c r="G86" i="5"/>
  <c r="L86" i="5" s="1"/>
  <c r="G87" i="5"/>
  <c r="L87" i="5" s="1"/>
  <c r="G88" i="5"/>
  <c r="L88" i="5" s="1"/>
  <c r="G89" i="5"/>
  <c r="L89" i="5" s="1"/>
  <c r="G90" i="5"/>
  <c r="L90" i="5" s="1"/>
  <c r="G91" i="5"/>
  <c r="L91" i="5" s="1"/>
  <c r="G92" i="5"/>
  <c r="L92" i="5" s="1"/>
  <c r="G93" i="5"/>
  <c r="L93" i="5" s="1"/>
  <c r="G94" i="5"/>
  <c r="L94" i="5" s="1"/>
  <c r="G95" i="5"/>
  <c r="L95" i="5" s="1"/>
  <c r="G96" i="5"/>
  <c r="L96" i="5" s="1"/>
  <c r="G97" i="5"/>
  <c r="L97" i="5" s="1"/>
  <c r="G98" i="5"/>
  <c r="L98" i="5" s="1"/>
  <c r="G99" i="5"/>
  <c r="L99" i="5" s="1"/>
  <c r="G100" i="5"/>
  <c r="L100" i="5" s="1"/>
  <c r="G101" i="5"/>
  <c r="L101" i="5" s="1"/>
  <c r="G102" i="5" l="1"/>
  <c r="C6" i="16"/>
  <c r="B6" i="16"/>
  <c r="A6" i="16"/>
  <c r="U101" i="5" l="1"/>
  <c r="T101" i="5"/>
  <c r="D101" i="5"/>
  <c r="U100" i="5"/>
  <c r="T100" i="5"/>
  <c r="D100" i="5"/>
  <c r="U99" i="5"/>
  <c r="T99" i="5"/>
  <c r="D99" i="5"/>
  <c r="U98" i="5"/>
  <c r="T98" i="5"/>
  <c r="D98" i="5"/>
  <c r="U97" i="5"/>
  <c r="T97" i="5"/>
  <c r="D97" i="5"/>
  <c r="U96" i="5"/>
  <c r="T96" i="5"/>
  <c r="D96" i="5"/>
  <c r="U95" i="5"/>
  <c r="T95" i="5"/>
  <c r="D95" i="5"/>
  <c r="U94" i="5"/>
  <c r="T94" i="5"/>
  <c r="D94" i="5"/>
  <c r="U93" i="5"/>
  <c r="T93" i="5"/>
  <c r="D93" i="5"/>
  <c r="U92" i="5"/>
  <c r="T92" i="5"/>
  <c r="D92" i="5"/>
  <c r="U91" i="5"/>
  <c r="T91" i="5"/>
  <c r="D91" i="5"/>
  <c r="U90" i="5"/>
  <c r="T90" i="5"/>
  <c r="D90" i="5"/>
  <c r="U89" i="5"/>
  <c r="T89" i="5"/>
  <c r="D89" i="5"/>
  <c r="U88" i="5"/>
  <c r="T88" i="5"/>
  <c r="D88" i="5"/>
  <c r="U87" i="5"/>
  <c r="T87" i="5"/>
  <c r="D87" i="5"/>
  <c r="U86" i="5"/>
  <c r="T86" i="5"/>
  <c r="D86" i="5"/>
  <c r="U85" i="5"/>
  <c r="T85" i="5"/>
  <c r="D85" i="5"/>
  <c r="U84" i="5"/>
  <c r="T84" i="5"/>
  <c r="D84" i="5"/>
  <c r="U83" i="5"/>
  <c r="T83" i="5"/>
  <c r="D83" i="5"/>
  <c r="U82" i="5"/>
  <c r="T82" i="5"/>
  <c r="D82" i="5"/>
  <c r="U81" i="5"/>
  <c r="T81" i="5"/>
  <c r="D81" i="5"/>
  <c r="U80" i="5"/>
  <c r="T80" i="5"/>
  <c r="D80" i="5"/>
  <c r="U79" i="5"/>
  <c r="T79" i="5"/>
  <c r="D79" i="5"/>
  <c r="U78" i="5"/>
  <c r="T78" i="5"/>
  <c r="D78" i="5"/>
  <c r="U77" i="5"/>
  <c r="T77" i="5"/>
  <c r="D77" i="5"/>
  <c r="U76" i="5"/>
  <c r="T76" i="5"/>
  <c r="D76" i="5"/>
  <c r="U75" i="5"/>
  <c r="T75" i="5"/>
  <c r="D75" i="5"/>
  <c r="U74" i="5"/>
  <c r="T74" i="5"/>
  <c r="D74" i="5"/>
  <c r="U73" i="5"/>
  <c r="T73" i="5"/>
  <c r="D73" i="5"/>
  <c r="U72" i="5"/>
  <c r="T72" i="5"/>
  <c r="D72" i="5"/>
  <c r="U71" i="5"/>
  <c r="T71" i="5"/>
  <c r="D71" i="5"/>
  <c r="U70" i="5"/>
  <c r="T70" i="5"/>
  <c r="D70" i="5"/>
  <c r="U69" i="5"/>
  <c r="T69" i="5"/>
  <c r="D69" i="5"/>
  <c r="U68" i="5"/>
  <c r="T68" i="5"/>
  <c r="D68" i="5"/>
  <c r="U67" i="5"/>
  <c r="T67" i="5"/>
  <c r="D67" i="5"/>
  <c r="U66" i="5"/>
  <c r="T66" i="5"/>
  <c r="D66" i="5"/>
  <c r="U65" i="5"/>
  <c r="T65" i="5"/>
  <c r="D65" i="5"/>
  <c r="U64" i="5"/>
  <c r="T64" i="5"/>
  <c r="D64" i="5"/>
  <c r="U63" i="5"/>
  <c r="T63" i="5"/>
  <c r="D63" i="5"/>
  <c r="U62" i="5"/>
  <c r="T62" i="5"/>
  <c r="D62" i="5"/>
  <c r="U11" i="5"/>
  <c r="T11" i="5" l="1"/>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D13" i="5" l="1"/>
  <c r="T13" i="5"/>
  <c r="D14" i="5"/>
  <c r="T14" i="5"/>
  <c r="T15" i="5"/>
  <c r="D16" i="5"/>
  <c r="D17" i="5"/>
  <c r="T17" i="5"/>
  <c r="D18" i="5"/>
  <c r="T18" i="5"/>
  <c r="D19" i="5"/>
  <c r="T19" i="5"/>
  <c r="D20" i="5"/>
  <c r="T20" i="5"/>
  <c r="D21" i="5"/>
  <c r="T21" i="5"/>
  <c r="D22" i="5"/>
  <c r="T22" i="5"/>
  <c r="D23" i="5"/>
  <c r="T23" i="5"/>
  <c r="D24" i="5"/>
  <c r="T24" i="5"/>
  <c r="D25" i="5"/>
  <c r="T25" i="5"/>
  <c r="D26" i="5"/>
  <c r="T26" i="5"/>
  <c r="D27" i="5"/>
  <c r="T27" i="5"/>
  <c r="D28" i="5"/>
  <c r="T28" i="5"/>
  <c r="D29" i="5"/>
  <c r="T29" i="5"/>
  <c r="D30" i="5"/>
  <c r="T30" i="5"/>
  <c r="D31" i="5"/>
  <c r="T31" i="5"/>
  <c r="D32" i="5"/>
  <c r="T32" i="5"/>
  <c r="D33" i="5"/>
  <c r="T33" i="5"/>
  <c r="D34" i="5"/>
  <c r="T34" i="5"/>
  <c r="D35" i="5"/>
  <c r="T35" i="5"/>
  <c r="D36" i="5"/>
  <c r="T36" i="5"/>
  <c r="D37" i="5"/>
  <c r="T37" i="5"/>
  <c r="D38" i="5"/>
  <c r="T38" i="5"/>
  <c r="D39" i="5"/>
  <c r="T39" i="5"/>
  <c r="D40" i="5"/>
  <c r="T40" i="5"/>
  <c r="D41" i="5"/>
  <c r="T41" i="5"/>
  <c r="D42" i="5"/>
  <c r="T42" i="5"/>
  <c r="D43" i="5"/>
  <c r="T43" i="5"/>
  <c r="D44" i="5"/>
  <c r="T44" i="5"/>
  <c r="D45" i="5"/>
  <c r="T45" i="5"/>
  <c r="D46" i="5"/>
  <c r="T46" i="5"/>
  <c r="D47" i="5"/>
  <c r="T47" i="5"/>
  <c r="D48" i="5"/>
  <c r="T48" i="5"/>
  <c r="D49" i="5"/>
  <c r="T49" i="5"/>
  <c r="D50" i="5"/>
  <c r="T50" i="5"/>
  <c r="D51" i="5"/>
  <c r="T51" i="5"/>
  <c r="D52" i="5"/>
  <c r="T52" i="5"/>
  <c r="D53" i="5"/>
  <c r="T53" i="5"/>
  <c r="D54" i="5"/>
  <c r="T54" i="5"/>
  <c r="D55" i="5"/>
  <c r="T55" i="5"/>
  <c r="D56" i="5"/>
  <c r="T56" i="5"/>
  <c r="D57" i="5"/>
  <c r="T57" i="5"/>
  <c r="D58" i="5"/>
  <c r="T58" i="5"/>
  <c r="D59" i="5"/>
  <c r="T59" i="5"/>
  <c r="D60" i="5"/>
  <c r="T60" i="5"/>
  <c r="D61" i="5"/>
  <c r="T61" i="5"/>
  <c r="D12" i="5"/>
  <c r="B17" i="16" l="1"/>
  <c r="A17" i="16"/>
  <c r="D6" i="16" l="1"/>
  <c r="L102" i="5"/>
  <c r="H6" i="16" s="1"/>
  <c r="D17" i="16" l="1"/>
  <c r="C4" i="5" l="1"/>
  <c r="L10" i="5"/>
  <c r="L11" i="5"/>
  <c r="E17" i="16" l="1"/>
  <c r="F17" i="16" s="1"/>
  <c r="G17" i="16" s="1"/>
  <c r="I6" i="16"/>
  <c r="T10" i="5"/>
  <c r="T12" i="5"/>
  <c r="D10" i="5" l="1"/>
  <c r="D11" i="5"/>
  <c r="U10" i="5"/>
  <c r="C5" i="5" l="1"/>
  <c r="C17" i="16" l="1"/>
  <c r="H17" i="16" s="1"/>
  <c r="I17" i="16" l="1"/>
</calcChain>
</file>

<file path=xl/sharedStrings.xml><?xml version="1.0" encoding="utf-8"?>
<sst xmlns="http://schemas.openxmlformats.org/spreadsheetml/2006/main" count="178" uniqueCount="128">
  <si>
    <t>学校コード</t>
    <rPh sb="0" eb="2">
      <t>ガッコウ</t>
    </rPh>
    <phoneticPr fontId="2"/>
  </si>
  <si>
    <t>理事長名</t>
    <rPh sb="0" eb="3">
      <t>リジチョウ</t>
    </rPh>
    <rPh sb="3" eb="4">
      <t>メイ</t>
    </rPh>
    <phoneticPr fontId="2"/>
  </si>
  <si>
    <t>幼稚園名</t>
    <rPh sb="0" eb="3">
      <t>ヨウチエン</t>
    </rPh>
    <rPh sb="3" eb="4">
      <t>メイ</t>
    </rPh>
    <phoneticPr fontId="2"/>
  </si>
  <si>
    <t>担当者名</t>
    <rPh sb="0" eb="3">
      <t>タントウシャ</t>
    </rPh>
    <rPh sb="3" eb="4">
      <t>メイ</t>
    </rPh>
    <phoneticPr fontId="2"/>
  </si>
  <si>
    <t>幼　稚　園　教　諭　の　処　遇　改　善　計　画　書</t>
    <rPh sb="0" eb="1">
      <t>ヨウ</t>
    </rPh>
    <rPh sb="2" eb="3">
      <t>チ</t>
    </rPh>
    <rPh sb="4" eb="5">
      <t>エン</t>
    </rPh>
    <rPh sb="6" eb="7">
      <t>キョウ</t>
    </rPh>
    <rPh sb="8" eb="9">
      <t>サトシ</t>
    </rPh>
    <rPh sb="12" eb="13">
      <t>トコロ</t>
    </rPh>
    <rPh sb="14" eb="15">
      <t>グウ</t>
    </rPh>
    <rPh sb="16" eb="17">
      <t>カイ</t>
    </rPh>
    <rPh sb="18" eb="19">
      <t>ゼン</t>
    </rPh>
    <rPh sb="20" eb="21">
      <t>ケイ</t>
    </rPh>
    <rPh sb="22" eb="23">
      <t>ガ</t>
    </rPh>
    <rPh sb="24" eb="25">
      <t>ショ</t>
    </rPh>
    <phoneticPr fontId="2"/>
  </si>
  <si>
    <t>学校法人名</t>
    <rPh sb="0" eb="5">
      <t>ガッコウホウジンメイ</t>
    </rPh>
    <phoneticPr fontId="2"/>
  </si>
  <si>
    <t>担当者TEL</t>
    <rPh sb="0" eb="2">
      <t>タントウ</t>
    </rPh>
    <rPh sb="2" eb="3">
      <t>シャ</t>
    </rPh>
    <phoneticPr fontId="2"/>
  </si>
  <si>
    <t>担当者Mail</t>
    <rPh sb="0" eb="3">
      <t>タントウシャ</t>
    </rPh>
    <phoneticPr fontId="2"/>
  </si>
  <si>
    <t>〇留意事項</t>
    <rPh sb="1" eb="5">
      <t>リュウイジコウ</t>
    </rPh>
    <phoneticPr fontId="2"/>
  </si>
  <si>
    <t>２　給与等の個人情報を取り扱うため、本計画書の内容については、</t>
    <rPh sb="2" eb="4">
      <t>キュウヨ</t>
    </rPh>
    <rPh sb="4" eb="5">
      <t>ナド</t>
    </rPh>
    <rPh sb="6" eb="8">
      <t>コジン</t>
    </rPh>
    <rPh sb="8" eb="10">
      <t>ジョウホウ</t>
    </rPh>
    <rPh sb="11" eb="12">
      <t>ト</t>
    </rPh>
    <rPh sb="13" eb="14">
      <t>アツカ</t>
    </rPh>
    <rPh sb="18" eb="19">
      <t>ホン</t>
    </rPh>
    <rPh sb="19" eb="22">
      <t>ケイカクショ</t>
    </rPh>
    <rPh sb="23" eb="25">
      <t>ナイヨウ</t>
    </rPh>
    <phoneticPr fontId="2"/>
  </si>
  <si>
    <t>　　担当者以外とのやり取りは行いません。担当者が変わるなどした</t>
    <rPh sb="2" eb="5">
      <t>タントウシャ</t>
    </rPh>
    <rPh sb="5" eb="7">
      <t>イガイ</t>
    </rPh>
    <rPh sb="11" eb="12">
      <t>ト</t>
    </rPh>
    <rPh sb="14" eb="15">
      <t>オコナ</t>
    </rPh>
    <rPh sb="20" eb="23">
      <t>タントウシャ</t>
    </rPh>
    <rPh sb="24" eb="25">
      <t>カ</t>
    </rPh>
    <phoneticPr fontId="2"/>
  </si>
  <si>
    <t>　　場合は、速やかにご連絡くださいますようお願いいたします。</t>
    <rPh sb="2" eb="4">
      <t>バアイ</t>
    </rPh>
    <rPh sb="6" eb="7">
      <t>スミ</t>
    </rPh>
    <rPh sb="11" eb="13">
      <t>レンラク</t>
    </rPh>
    <rPh sb="22" eb="23">
      <t>ネガ</t>
    </rPh>
    <phoneticPr fontId="2"/>
  </si>
  <si>
    <t>職名</t>
    <rPh sb="0" eb="2">
      <t>ショクメイ</t>
    </rPh>
    <phoneticPr fontId="2"/>
  </si>
  <si>
    <t>No.</t>
    <phoneticPr fontId="2"/>
  </si>
  <si>
    <t>氏名</t>
    <rPh sb="0" eb="2">
      <t>シメイ</t>
    </rPh>
    <phoneticPr fontId="2"/>
  </si>
  <si>
    <t>預かり保育にのみ従事</t>
    <rPh sb="0" eb="1">
      <t>アズ</t>
    </rPh>
    <rPh sb="3" eb="5">
      <t>ホイク</t>
    </rPh>
    <rPh sb="8" eb="10">
      <t>ジュウジ</t>
    </rPh>
    <phoneticPr fontId="2"/>
  </si>
  <si>
    <t>職　　名</t>
    <rPh sb="0" eb="1">
      <t>ショク</t>
    </rPh>
    <rPh sb="3" eb="4">
      <t>メイ</t>
    </rPh>
    <phoneticPr fontId="1"/>
  </si>
  <si>
    <t>コード</t>
  </si>
  <si>
    <t>01</t>
  </si>
  <si>
    <t>副園長</t>
    <rPh sb="0" eb="3">
      <t>フクエンチョウ</t>
    </rPh>
    <phoneticPr fontId="1"/>
  </si>
  <si>
    <t>02</t>
  </si>
  <si>
    <t>教頭</t>
    <rPh sb="0" eb="2">
      <t>キョウトウ</t>
    </rPh>
    <phoneticPr fontId="1"/>
  </si>
  <si>
    <t>11</t>
  </si>
  <si>
    <t>主幹教諭</t>
    <rPh sb="0" eb="2">
      <t>シュカン</t>
    </rPh>
    <rPh sb="2" eb="4">
      <t>キョウユ</t>
    </rPh>
    <phoneticPr fontId="1"/>
  </si>
  <si>
    <t>19</t>
  </si>
  <si>
    <t>指導教諭</t>
    <rPh sb="0" eb="2">
      <t>シドウ</t>
    </rPh>
    <rPh sb="2" eb="4">
      <t>キョウユ</t>
    </rPh>
    <phoneticPr fontId="1"/>
  </si>
  <si>
    <t>20</t>
  </si>
  <si>
    <t>教諭</t>
    <rPh sb="0" eb="2">
      <t>キョウユ</t>
    </rPh>
    <phoneticPr fontId="1"/>
  </si>
  <si>
    <t>12</t>
  </si>
  <si>
    <t>助教諭</t>
    <rPh sb="0" eb="3">
      <t>ジョキョウユ</t>
    </rPh>
    <phoneticPr fontId="1"/>
  </si>
  <si>
    <t>13</t>
  </si>
  <si>
    <t>養護教諭</t>
    <rPh sb="0" eb="2">
      <t>ヨウゴ</t>
    </rPh>
    <rPh sb="2" eb="4">
      <t>キョウユ</t>
    </rPh>
    <phoneticPr fontId="1"/>
  </si>
  <si>
    <t>14</t>
  </si>
  <si>
    <t>養護助教諭</t>
    <rPh sb="0" eb="2">
      <t>ヨウゴ</t>
    </rPh>
    <rPh sb="2" eb="5">
      <t>ジョキョウユ</t>
    </rPh>
    <phoneticPr fontId="1"/>
  </si>
  <si>
    <t>15</t>
  </si>
  <si>
    <t>講師</t>
    <rPh sb="0" eb="2">
      <t>コウシ</t>
    </rPh>
    <phoneticPr fontId="1"/>
  </si>
  <si>
    <t>17</t>
  </si>
  <si>
    <t>教育補助員</t>
    <rPh sb="0" eb="2">
      <t>キョウイク</t>
    </rPh>
    <rPh sb="2" eb="5">
      <t>ホジョイン</t>
    </rPh>
    <phoneticPr fontId="1"/>
  </si>
  <si>
    <t>38</t>
  </si>
  <si>
    <t>事務職員</t>
    <rPh sb="0" eb="2">
      <t>ジム</t>
    </rPh>
    <rPh sb="2" eb="4">
      <t>ショクイン</t>
    </rPh>
    <phoneticPr fontId="1"/>
  </si>
  <si>
    <t>31</t>
  </si>
  <si>
    <t>養護職員</t>
    <rPh sb="0" eb="2">
      <t>ヨウゴ</t>
    </rPh>
    <rPh sb="2" eb="4">
      <t>ショクイン</t>
    </rPh>
    <phoneticPr fontId="1"/>
  </si>
  <si>
    <t>35</t>
  </si>
  <si>
    <t>用務員</t>
    <rPh sb="0" eb="3">
      <t>ヨウムイン</t>
    </rPh>
    <phoneticPr fontId="1"/>
  </si>
  <si>
    <t>41</t>
  </si>
  <si>
    <t>警備員</t>
    <rPh sb="0" eb="3">
      <t>ケイビイン</t>
    </rPh>
    <phoneticPr fontId="1"/>
  </si>
  <si>
    <t>42</t>
  </si>
  <si>
    <t>寮・寄宿舎管理人</t>
    <rPh sb="0" eb="1">
      <t>リョウ</t>
    </rPh>
    <rPh sb="2" eb="5">
      <t>キシュクシャ</t>
    </rPh>
    <rPh sb="5" eb="8">
      <t>カンリニン</t>
    </rPh>
    <phoneticPr fontId="1"/>
  </si>
  <si>
    <t>43</t>
  </si>
  <si>
    <t>運転手</t>
    <rPh sb="0" eb="3">
      <t>ウンテンシュ</t>
    </rPh>
    <phoneticPr fontId="1"/>
  </si>
  <si>
    <t>44</t>
  </si>
  <si>
    <t>給食調理員</t>
    <rPh sb="0" eb="2">
      <t>キュウショク</t>
    </rPh>
    <rPh sb="2" eb="5">
      <t>チョウリイン</t>
    </rPh>
    <phoneticPr fontId="1"/>
  </si>
  <si>
    <t>37</t>
  </si>
  <si>
    <t>コード</t>
    <phoneticPr fontId="2"/>
  </si>
  <si>
    <t>常勤・
非常勤</t>
    <rPh sb="0" eb="2">
      <t>ジョウキン</t>
    </rPh>
    <rPh sb="4" eb="7">
      <t>ヒジョウキン</t>
    </rPh>
    <phoneticPr fontId="2"/>
  </si>
  <si>
    <t>常勤</t>
    <rPh sb="0" eb="2">
      <t>ジョウキン</t>
    </rPh>
    <phoneticPr fontId="2"/>
  </si>
  <si>
    <t>非常勤</t>
    <rPh sb="0" eb="3">
      <t>ヒジョウキン</t>
    </rPh>
    <phoneticPr fontId="2"/>
  </si>
  <si>
    <t>職員に関する情報欄</t>
    <rPh sb="0" eb="2">
      <t>ショクイン</t>
    </rPh>
    <rPh sb="3" eb="4">
      <t>カン</t>
    </rPh>
    <rPh sb="6" eb="8">
      <t>ジョウホウ</t>
    </rPh>
    <rPh sb="8" eb="9">
      <t>ラン</t>
    </rPh>
    <phoneticPr fontId="2"/>
  </si>
  <si>
    <t>×</t>
    <phoneticPr fontId="2"/>
  </si>
  <si>
    <t>賃金水準を低下させていないか</t>
    <rPh sb="0" eb="2">
      <t>チンギン</t>
    </rPh>
    <rPh sb="2" eb="4">
      <t>スイジュン</t>
    </rPh>
    <rPh sb="5" eb="7">
      <t>テイカ</t>
    </rPh>
    <phoneticPr fontId="2"/>
  </si>
  <si>
    <t>２／３以上の額を毎月処遇しているか</t>
    <rPh sb="3" eb="5">
      <t>イジョウ</t>
    </rPh>
    <rPh sb="6" eb="7">
      <t>ガク</t>
    </rPh>
    <rPh sb="8" eb="10">
      <t>マイツキ</t>
    </rPh>
    <rPh sb="10" eb="12">
      <t>ショグウ</t>
    </rPh>
    <phoneticPr fontId="2"/>
  </si>
  <si>
    <t>チェックリスト</t>
    <phoneticPr fontId="2"/>
  </si>
  <si>
    <t>　</t>
    <phoneticPr fontId="2"/>
  </si>
  <si>
    <t>備考</t>
    <rPh sb="0" eb="2">
      <t>ビコウ</t>
    </rPh>
    <phoneticPr fontId="2"/>
  </si>
  <si>
    <t>例</t>
    <rPh sb="0" eb="1">
      <t>レイ</t>
    </rPh>
    <phoneticPr fontId="2"/>
  </si>
  <si>
    <t>□□　□□</t>
    <phoneticPr fontId="2"/>
  </si>
  <si>
    <t>うち基本給・毎月の手当で支払う額</t>
    <rPh sb="2" eb="5">
      <t>キホンキュウ</t>
    </rPh>
    <rPh sb="6" eb="8">
      <t>マイツキ</t>
    </rPh>
    <rPh sb="9" eb="11">
      <t>テアテ</t>
    </rPh>
    <rPh sb="12" eb="14">
      <t>シハラ</t>
    </rPh>
    <rPh sb="15" eb="16">
      <t>ガク</t>
    </rPh>
    <phoneticPr fontId="2"/>
  </si>
  <si>
    <t>その他の支払額</t>
    <rPh sb="2" eb="3">
      <t>タ</t>
    </rPh>
    <rPh sb="4" eb="6">
      <t>シハライ</t>
    </rPh>
    <rPh sb="6" eb="7">
      <t>ガク</t>
    </rPh>
    <phoneticPr fontId="2"/>
  </si>
  <si>
    <t>幼稚園コード</t>
    <rPh sb="0" eb="3">
      <t>ヨウチエン</t>
    </rPh>
    <phoneticPr fontId="2"/>
  </si>
  <si>
    <t>法定福利費の割合</t>
    <rPh sb="0" eb="5">
      <t>ホウテイフクリヒ</t>
    </rPh>
    <rPh sb="6" eb="8">
      <t>ワリアイ</t>
    </rPh>
    <phoneticPr fontId="2"/>
  </si>
  <si>
    <t>実支出額（年間見込み計）</t>
    <rPh sb="0" eb="4">
      <t>ジツシシュツガク</t>
    </rPh>
    <rPh sb="5" eb="7">
      <t>ネンカン</t>
    </rPh>
    <rPh sb="7" eb="9">
      <t>ミコ</t>
    </rPh>
    <rPh sb="10" eb="11">
      <t>ケイ</t>
    </rPh>
    <phoneticPr fontId="2"/>
  </si>
  <si>
    <t>本申請にあたり、賃金改善の計画書を作成している。</t>
  </si>
  <si>
    <t>計画の具体的な内容を教職員に周知している.</t>
    <phoneticPr fontId="2"/>
  </si>
  <si>
    <t>処遇改善に係る補助金は、教職員の賃金改善と、それに伴って増加する法定福利費（事業主負担分）に全額を充当している。</t>
  </si>
  <si>
    <t>賃金改善の合計額の３分の２以上を、基本給又は必ず毎月支払う手当の引上げに充当している。</t>
  </si>
  <si>
    <t>給与改善は一時的なものではなく、後年度にわたり効果が及ぶものである。または、後年度も同等の措置を行うという意思決定がなされている。</t>
  </si>
  <si>
    <t>前年度の人事委員会勧告等の内容に賃金の引下げが含まれていたとしても、今年度の賃金に関する規程にそれを反映させることなく、賃金水準を維持している。</t>
  </si>
  <si>
    <t>参考：補助要件</t>
    <rPh sb="0" eb="2">
      <t>サンコウ</t>
    </rPh>
    <rPh sb="3" eb="5">
      <t>ホジョ</t>
    </rPh>
    <rPh sb="5" eb="7">
      <t>ヨウケン</t>
    </rPh>
    <phoneticPr fontId="2"/>
  </si>
  <si>
    <t>補助対象経費（年度末）</t>
    <rPh sb="0" eb="2">
      <t>ホジョ</t>
    </rPh>
    <rPh sb="2" eb="4">
      <t>タイショウ</t>
    </rPh>
    <rPh sb="4" eb="6">
      <t>ケイヒ</t>
    </rPh>
    <rPh sb="7" eb="9">
      <t>ネンド</t>
    </rPh>
    <rPh sb="9" eb="10">
      <t>マツ</t>
    </rPh>
    <phoneticPr fontId="2"/>
  </si>
  <si>
    <t>補助額（年度末）</t>
    <rPh sb="0" eb="2">
      <t>ホジョ</t>
    </rPh>
    <rPh sb="2" eb="3">
      <t>ガク</t>
    </rPh>
    <rPh sb="4" eb="6">
      <t>ネンド</t>
    </rPh>
    <rPh sb="6" eb="7">
      <t>マツ</t>
    </rPh>
    <phoneticPr fontId="2"/>
  </si>
  <si>
    <t>補助額（最終算定額）</t>
    <rPh sb="0" eb="2">
      <t>ホジョ</t>
    </rPh>
    <rPh sb="2" eb="3">
      <t>ガク</t>
    </rPh>
    <rPh sb="4" eb="6">
      <t>サイシュウ</t>
    </rPh>
    <rPh sb="6" eb="8">
      <t>サンテイ</t>
    </rPh>
    <rPh sb="8" eb="9">
      <t>ガク</t>
    </rPh>
    <phoneticPr fontId="2"/>
  </si>
  <si>
    <t>交付決定額（処遇改善分）</t>
    <rPh sb="0" eb="2">
      <t>コウフ</t>
    </rPh>
    <rPh sb="2" eb="4">
      <t>ケッテイ</t>
    </rPh>
    <rPh sb="4" eb="5">
      <t>ガク</t>
    </rPh>
    <rPh sb="6" eb="8">
      <t>ショグウ</t>
    </rPh>
    <rPh sb="8" eb="10">
      <t>カイゼン</t>
    </rPh>
    <rPh sb="10" eb="11">
      <t>ブン</t>
    </rPh>
    <phoneticPr fontId="2"/>
  </si>
  <si>
    <t>学校法人名</t>
    <rPh sb="0" eb="4">
      <t>ガッコウホウジン</t>
    </rPh>
    <rPh sb="4" eb="5">
      <t>メイ</t>
    </rPh>
    <phoneticPr fontId="2"/>
  </si>
  <si>
    <t>補助対象教職員数</t>
    <rPh sb="0" eb="4">
      <t>ホジョタイショウ</t>
    </rPh>
    <rPh sb="4" eb="7">
      <t>キョウショクイン</t>
    </rPh>
    <rPh sb="7" eb="8">
      <t>スウ</t>
    </rPh>
    <phoneticPr fontId="2"/>
  </si>
  <si>
    <t>〇補助額の算定（交付決定額）</t>
    <rPh sb="1" eb="3">
      <t>ホジョ</t>
    </rPh>
    <rPh sb="3" eb="4">
      <t>ガク</t>
    </rPh>
    <rPh sb="5" eb="7">
      <t>サンテイ</t>
    </rPh>
    <rPh sb="8" eb="10">
      <t>コウフ</t>
    </rPh>
    <rPh sb="10" eb="12">
      <t>ケッテイ</t>
    </rPh>
    <rPh sb="12" eb="13">
      <t>ガク</t>
    </rPh>
    <phoneticPr fontId="2"/>
  </si>
  <si>
    <t>〇補助額の算定（確定額）</t>
    <rPh sb="1" eb="3">
      <t>ホジョ</t>
    </rPh>
    <rPh sb="3" eb="4">
      <t>ガク</t>
    </rPh>
    <rPh sb="5" eb="7">
      <t>サンテイ</t>
    </rPh>
    <rPh sb="8" eb="10">
      <t>カクテイ</t>
    </rPh>
    <rPh sb="10" eb="11">
      <t>ガク</t>
    </rPh>
    <phoneticPr fontId="2"/>
  </si>
  <si>
    <t>補助基準額</t>
    <rPh sb="0" eb="5">
      <t>ホジョキジュンガク</t>
    </rPh>
    <phoneticPr fontId="2"/>
  </si>
  <si>
    <t>交付決定額</t>
    <rPh sb="0" eb="2">
      <t>コウフ</t>
    </rPh>
    <rPh sb="2" eb="4">
      <t>ケッテイ</t>
    </rPh>
    <rPh sb="4" eb="5">
      <t>ガク</t>
    </rPh>
    <phoneticPr fontId="2"/>
  </si>
  <si>
    <t>返還額</t>
    <rPh sb="0" eb="2">
      <t>ヘンカン</t>
    </rPh>
    <rPh sb="2" eb="3">
      <t>ガク</t>
    </rPh>
    <phoneticPr fontId="2"/>
  </si>
  <si>
    <t>様式１</t>
    <rPh sb="0" eb="2">
      <t>ヨウシキ</t>
    </rPh>
    <phoneticPr fontId="2"/>
  </si>
  <si>
    <t>令和４年２月以降、教職員に対する賃金改善を実施（予定）している。</t>
    <rPh sb="24" eb="26">
      <t>ヨテイ</t>
    </rPh>
    <phoneticPr fontId="2"/>
  </si>
  <si>
    <t>補助対象</t>
    <rPh sb="0" eb="2">
      <t>ホジョ</t>
    </rPh>
    <rPh sb="2" eb="4">
      <t>タイショウ</t>
    </rPh>
    <phoneticPr fontId="2"/>
  </si>
  <si>
    <t>処遇改善額
(月額)</t>
    <rPh sb="0" eb="4">
      <t>ショグウカイゼン</t>
    </rPh>
    <rPh sb="4" eb="5">
      <t>ガク</t>
    </rPh>
    <rPh sb="7" eb="9">
      <t>ゲツガク</t>
    </rPh>
    <phoneticPr fontId="2"/>
  </si>
  <si>
    <t>時給</t>
    <rPh sb="0" eb="2">
      <t>ジキュウ</t>
    </rPh>
    <phoneticPr fontId="2"/>
  </si>
  <si>
    <t>○</t>
    <phoneticPr fontId="2"/>
  </si>
  <si>
    <t>園長(法人役員を兼務)</t>
    <rPh sb="0" eb="2">
      <t>エンチョウ</t>
    </rPh>
    <rPh sb="3" eb="5">
      <t>ホウジン</t>
    </rPh>
    <rPh sb="5" eb="7">
      <t>ヤクイン</t>
    </rPh>
    <rPh sb="8" eb="10">
      <t>ケンム</t>
    </rPh>
    <phoneticPr fontId="1"/>
  </si>
  <si>
    <t>園長(法人役員兼務無し)</t>
    <rPh sb="0" eb="2">
      <t>エンチョウ</t>
    </rPh>
    <rPh sb="3" eb="5">
      <t>ホウジン</t>
    </rPh>
    <rPh sb="5" eb="7">
      <t>ヤクイン</t>
    </rPh>
    <rPh sb="7" eb="9">
      <t>ケンム</t>
    </rPh>
    <rPh sb="9" eb="10">
      <t>ナ</t>
    </rPh>
    <phoneticPr fontId="1"/>
  </si>
  <si>
    <t>○</t>
    <phoneticPr fontId="2"/>
  </si>
  <si>
    <r>
      <t xml:space="preserve">処遇改善額
(時給)
</t>
    </r>
    <r>
      <rPr>
        <sz val="12"/>
        <color theme="1"/>
        <rFont val="ＭＳ ゴシック"/>
        <family val="3"/>
        <charset val="128"/>
      </rPr>
      <t>※時給の場合のみ記入</t>
    </r>
    <rPh sb="0" eb="2">
      <t>ショグウ</t>
    </rPh>
    <rPh sb="2" eb="4">
      <t>カイゼン</t>
    </rPh>
    <rPh sb="4" eb="5">
      <t>ガク</t>
    </rPh>
    <rPh sb="7" eb="9">
      <t>ジキュウ</t>
    </rPh>
    <rPh sb="12" eb="14">
      <t>ジキュウ</t>
    </rPh>
    <rPh sb="15" eb="17">
      <t>バアイ</t>
    </rPh>
    <rPh sb="19" eb="21">
      <t>キニュウ</t>
    </rPh>
    <phoneticPr fontId="2"/>
  </si>
  <si>
    <t>△△　△△</t>
    <phoneticPr fontId="2"/>
  </si>
  <si>
    <t>処遇改善の計画について</t>
    <rPh sb="0" eb="2">
      <t>ショグウ</t>
    </rPh>
    <rPh sb="2" eb="4">
      <t>カイゼン</t>
    </rPh>
    <rPh sb="5" eb="7">
      <t>ケイカク</t>
    </rPh>
    <phoneticPr fontId="2"/>
  </si>
  <si>
    <t>本年度基本給(月額)
又は時給
(処遇改善額を除く)</t>
    <rPh sb="0" eb="3">
      <t>ホンネンド</t>
    </rPh>
    <rPh sb="3" eb="6">
      <t>キホンキュウ</t>
    </rPh>
    <rPh sb="11" eb="12">
      <t>マタ</t>
    </rPh>
    <rPh sb="13" eb="15">
      <t>ジキュウ</t>
    </rPh>
    <rPh sb="21" eb="22">
      <t>ガク</t>
    </rPh>
    <rPh sb="23" eb="24">
      <t>ノゾ</t>
    </rPh>
    <phoneticPr fontId="2"/>
  </si>
  <si>
    <t>前年度基本給(月額)
又は時給
(処遇改善額を除く)</t>
    <rPh sb="0" eb="3">
      <t>ゼンネンド</t>
    </rPh>
    <rPh sb="3" eb="6">
      <t>キホンキュウ</t>
    </rPh>
    <rPh sb="7" eb="9">
      <t>ゲツガク</t>
    </rPh>
    <rPh sb="11" eb="12">
      <t>マタ</t>
    </rPh>
    <rPh sb="13" eb="15">
      <t>ジキュウ</t>
    </rPh>
    <phoneticPr fontId="2"/>
  </si>
  <si>
    <t>　　作成してください。</t>
    <phoneticPr fontId="2"/>
  </si>
  <si>
    <t>Ａさん</t>
  </si>
  <si>
    <t>○</t>
  </si>
  <si>
    <t>Ｂさん</t>
    <phoneticPr fontId="2"/>
  </si>
  <si>
    <t>Ｃさん</t>
    <phoneticPr fontId="2"/>
  </si>
  <si>
    <t>Ｄさん</t>
    <phoneticPr fontId="2"/>
  </si>
  <si>
    <t>Ｅさん</t>
    <phoneticPr fontId="2"/>
  </si>
  <si>
    <t>Ｆさん</t>
    <phoneticPr fontId="2"/>
  </si>
  <si>
    <t>非常勤</t>
    <rPh sb="0" eb="3">
      <t>ヒジョウキン</t>
    </rPh>
    <phoneticPr fontId="2"/>
  </si>
  <si>
    <t>給与は時給だが、月額一律9000円の処遇改善手当を支給</t>
    <rPh sb="0" eb="2">
      <t>キュウヨ</t>
    </rPh>
    <rPh sb="3" eb="5">
      <t>ジキュウ</t>
    </rPh>
    <rPh sb="8" eb="10">
      <t>ゲツガク</t>
    </rPh>
    <rPh sb="10" eb="12">
      <t>イチリツ</t>
    </rPh>
    <rPh sb="16" eb="17">
      <t>エン</t>
    </rPh>
    <rPh sb="18" eb="20">
      <t>ショグウ</t>
    </rPh>
    <rPh sb="20" eb="22">
      <t>カイゼン</t>
    </rPh>
    <rPh sb="22" eb="24">
      <t>テアテ</t>
    </rPh>
    <rPh sb="25" eb="27">
      <t>シキュウ</t>
    </rPh>
    <phoneticPr fontId="2"/>
  </si>
  <si>
    <t>月平均120時間勤務のため50円×120時間=6,000円</t>
    <rPh sb="0" eb="1">
      <t>ツキ</t>
    </rPh>
    <rPh sb="1" eb="3">
      <t>ヘイキン</t>
    </rPh>
    <rPh sb="6" eb="8">
      <t>ジカン</t>
    </rPh>
    <rPh sb="8" eb="10">
      <t>キンム</t>
    </rPh>
    <rPh sb="15" eb="16">
      <t>エン</t>
    </rPh>
    <rPh sb="20" eb="22">
      <t>ジカン</t>
    </rPh>
    <rPh sb="28" eb="29">
      <t>エン</t>
    </rPh>
    <phoneticPr fontId="2"/>
  </si>
  <si>
    <t>法人の理事及び評議員を兼務していない。</t>
    <rPh sb="0" eb="2">
      <t>ホウジン</t>
    </rPh>
    <rPh sb="3" eb="5">
      <t>リジ</t>
    </rPh>
    <rPh sb="5" eb="6">
      <t>オヨ</t>
    </rPh>
    <rPh sb="7" eb="10">
      <t>ヒョウギイン</t>
    </rPh>
    <rPh sb="11" eb="13">
      <t>ケンム</t>
    </rPh>
    <phoneticPr fontId="2"/>
  </si>
  <si>
    <t>派遣職員への処遇改善を申請する場合、「派遣元の賃金改善確認書類」を得ている。</t>
    <phoneticPr fontId="2"/>
  </si>
  <si>
    <t>令和４年２月から12月の間、国の交付金事業で処遇改善の補助を受けていた場合、交付金事業による処遇改善の水準を低下させず、維持・改善している。</t>
    <phoneticPr fontId="2"/>
  </si>
  <si>
    <t>処遇改善手当として夏賞与で20,000円、冬賞与で16,000円を支給。36,000円÷12ヶ月=3,000円</t>
    <rPh sb="0" eb="2">
      <t>ショグウ</t>
    </rPh>
    <rPh sb="2" eb="4">
      <t>カイゼン</t>
    </rPh>
    <rPh sb="4" eb="6">
      <t>テアテ</t>
    </rPh>
    <rPh sb="9" eb="10">
      <t>ナツ</t>
    </rPh>
    <rPh sb="10" eb="12">
      <t>ショウヨ</t>
    </rPh>
    <rPh sb="19" eb="20">
      <t>エン</t>
    </rPh>
    <rPh sb="21" eb="22">
      <t>フユ</t>
    </rPh>
    <rPh sb="22" eb="24">
      <t>ショウヨ</t>
    </rPh>
    <rPh sb="31" eb="32">
      <t>エン</t>
    </rPh>
    <rPh sb="33" eb="35">
      <t>シキュウ</t>
    </rPh>
    <rPh sb="42" eb="43">
      <t>エン</t>
    </rPh>
    <rPh sb="47" eb="48">
      <t>ゲツ</t>
    </rPh>
    <rPh sb="54" eb="55">
      <t>エン</t>
    </rPh>
    <phoneticPr fontId="2"/>
  </si>
  <si>
    <t>6月まで休職中、7月から復帰予定</t>
    <rPh sb="1" eb="2">
      <t>ガツ</t>
    </rPh>
    <rPh sb="4" eb="6">
      <t>キュウショク</t>
    </rPh>
    <rPh sb="6" eb="7">
      <t>チュウ</t>
    </rPh>
    <rPh sb="9" eb="10">
      <t>ガツ</t>
    </rPh>
    <rPh sb="12" eb="14">
      <t>フッキ</t>
    </rPh>
    <rPh sb="14" eb="16">
      <t>ヨテイ</t>
    </rPh>
    <phoneticPr fontId="2"/>
  </si>
  <si>
    <t>基本給に上乗せ</t>
  </si>
  <si>
    <t>処遇改善手当を支給</t>
  </si>
  <si>
    <t>毎月支払う
処遇改善額の
支給方法</t>
    <rPh sb="0" eb="2">
      <t>マイツキ</t>
    </rPh>
    <rPh sb="2" eb="4">
      <t>シハラ</t>
    </rPh>
    <rPh sb="6" eb="8">
      <t>ショグウ</t>
    </rPh>
    <rPh sb="8" eb="10">
      <t>カイゼン</t>
    </rPh>
    <rPh sb="10" eb="11">
      <t>ガク</t>
    </rPh>
    <rPh sb="13" eb="15">
      <t>シキュウ</t>
    </rPh>
    <rPh sb="15" eb="17">
      <t>ホウホウ</t>
    </rPh>
    <phoneticPr fontId="2"/>
  </si>
  <si>
    <t>令　和　８　年　度</t>
    <rPh sb="0" eb="1">
      <t>レイ</t>
    </rPh>
    <rPh sb="2" eb="3">
      <t>ワ</t>
    </rPh>
    <rPh sb="6" eb="7">
      <t>ネン</t>
    </rPh>
    <rPh sb="8" eb="9">
      <t>ド</t>
    </rPh>
    <phoneticPr fontId="2"/>
  </si>
  <si>
    <t>１　本計画書は、令和８年５月１日時点の情報をもとに幼稚園ごとに</t>
    <rPh sb="2" eb="3">
      <t>ホン</t>
    </rPh>
    <rPh sb="3" eb="6">
      <t>ケイカクショ</t>
    </rPh>
    <rPh sb="8" eb="10">
      <t>レイワ</t>
    </rPh>
    <rPh sb="11" eb="12">
      <t>ネン</t>
    </rPh>
    <rPh sb="13" eb="14">
      <t>ガツ</t>
    </rPh>
    <rPh sb="15" eb="16">
      <t>ニチ</t>
    </rPh>
    <rPh sb="16" eb="18">
      <t>ジテン</t>
    </rPh>
    <rPh sb="19" eb="21">
      <t>ジョウホウ</t>
    </rPh>
    <rPh sb="25" eb="28">
      <t>ヨウチエン</t>
    </rPh>
    <phoneticPr fontId="2"/>
  </si>
  <si>
    <t>〇令和８年度　処遇改善補助金　計画書</t>
    <rPh sb="1" eb="3">
      <t>レイワ</t>
    </rPh>
    <rPh sb="4" eb="6">
      <t>ネンド</t>
    </rPh>
    <rPh sb="7" eb="9">
      <t>ショグウ</t>
    </rPh>
    <rPh sb="9" eb="11">
      <t>カイゼン</t>
    </rPh>
    <rPh sb="11" eb="13">
      <t>ホジョ</t>
    </rPh>
    <rPh sb="13" eb="14">
      <t>キン</t>
    </rPh>
    <rPh sb="15" eb="18">
      <t>ケイカクショ</t>
    </rPh>
    <phoneticPr fontId="2"/>
  </si>
  <si>
    <t>作成日：令和８年５月１日</t>
    <rPh sb="0" eb="3">
      <t>サクセイビ</t>
    </rPh>
    <rPh sb="4" eb="6">
      <t>レイワ</t>
    </rPh>
    <rPh sb="7" eb="8">
      <t>ネン</t>
    </rPh>
    <rPh sb="9" eb="10">
      <t>ガツ</t>
    </rPh>
    <rPh sb="11" eb="12">
      <t>ニチ</t>
    </rPh>
    <phoneticPr fontId="2"/>
  </si>
  <si>
    <t>法定福利費等の
事業主負担額の総額
(令和７年度)</t>
    <rPh sb="19" eb="21">
      <t>レイワ</t>
    </rPh>
    <rPh sb="22" eb="24">
      <t>ネンド</t>
    </rPh>
    <phoneticPr fontId="2"/>
  </si>
  <si>
    <t>賃金の総額
(令和７年度)</t>
    <rPh sb="7" eb="9">
      <t>レイワ</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</si>
</sst>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000%"/>
  </numFmts>
  <fonts count="19" x14ac:knownFonts="1">
    <font>
      <sz val="12"/>
      <color theme="1"/>
      <name val="ＭＳ 明朝"/>
      <family val="2"/>
      <charset val="128"/>
    </font>
    <font>
      <sz val="18"/>
      <color theme="3"/>
      <name val="ＭＳ Ｐゴシック"/>
      <family val="2"/>
      <charset val="128"/>
      <scheme val="major"/>
    </font>
    <font>
      <sz val="6"/>
      <name val="ＭＳ 明朝"/>
      <family val="2"/>
      <charset val="128"/>
    </font>
    <font>
      <sz val="14"/>
      <color theme="1"/>
      <name val="ＭＳ 明朝"/>
      <family val="2"/>
      <charset val="128"/>
    </font>
    <font>
      <sz val="14"/>
      <color theme="1"/>
      <name val="ＭＳ 明朝"/>
      <family val="1"/>
      <charset val="128"/>
    </font>
    <font>
      <sz val="12"/>
      <color theme="1"/>
      <name val="ＭＳ 明朝"/>
      <family val="2"/>
      <charset val="128"/>
    </font>
    <font>
      <sz val="12"/>
      <color theme="1"/>
      <name val="ＭＳ ゴシック"/>
      <family val="3"/>
      <charset val="128"/>
    </font>
    <font>
      <sz val="20"/>
      <color theme="1"/>
      <name val="ＭＳ ゴシック"/>
      <family val="3"/>
      <charset val="128"/>
    </font>
    <font>
      <sz val="16"/>
      <color theme="1"/>
      <name val="ＭＳ ゴシック"/>
      <family val="3"/>
      <charset val="128"/>
    </font>
    <font>
      <sz val="14"/>
      <color theme="1"/>
      <name val="ＭＳ ゴシック"/>
      <family val="3"/>
      <charset val="128"/>
    </font>
    <font>
      <sz val="14"/>
      <color rgb="FFFF5050"/>
      <name val="ＭＳ ゴシック"/>
      <family val="3"/>
      <charset val="128"/>
    </font>
    <font>
      <sz val="18"/>
      <color theme="1"/>
      <name val="ＭＳ ゴシック"/>
      <family val="3"/>
      <charset val="128"/>
    </font>
    <font>
      <sz val="12"/>
      <color theme="1"/>
      <name val="ＭＳ 明朝"/>
      <family val="1"/>
      <charset val="128"/>
    </font>
    <font>
      <sz val="14"/>
      <name val="ＭＳ ゴシック"/>
      <family val="3"/>
      <charset val="128"/>
    </font>
    <font>
      <u/>
      <sz val="12"/>
      <color theme="10"/>
      <name val="ＭＳ 明朝"/>
      <family val="2"/>
      <charset val="128"/>
    </font>
    <font>
      <sz val="12"/>
      <name val="ＭＳ ゴシック"/>
      <family val="3"/>
      <charset val="128"/>
    </font>
    <font>
      <b/>
      <sz val="16"/>
      <color rgb="FFFF0000"/>
      <name val="ＭＳ ゴシック"/>
      <family val="3"/>
      <charset val="128"/>
    </font>
    <font>
      <sz val="13"/>
      <color rgb="FFFF5050"/>
      <name val="ＭＳ ゴシック"/>
      <family val="3"/>
      <charset val="128"/>
    </font>
    <font>
      <sz val="13"/>
      <name val="ＭＳ 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4">
    <xf numFmtId="0" fontId="0" fillId="0" borderId="0">
      <alignment vertical="center"/>
    </xf>
    <xf numFmtId="9" fontId="5" fillId="0" borderId="0" applyFont="0" applyFill="0" applyBorder="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cellStyleXfs>
  <cellXfs count="12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right" vertical="center"/>
    </xf>
    <xf numFmtId="0" fontId="0" fillId="0" borderId="1" xfId="0" applyFill="1" applyBorder="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9" fillId="2" borderId="1" xfId="0" applyFont="1" applyFill="1" applyBorder="1" applyAlignment="1">
      <alignment vertical="center"/>
    </xf>
    <xf numFmtId="0" fontId="9" fillId="0" borderId="0" xfId="0" applyFont="1">
      <alignment vertical="center"/>
    </xf>
    <xf numFmtId="0" fontId="9" fillId="3" borderId="1" xfId="0" applyFont="1" applyFill="1" applyBorder="1" applyAlignment="1">
      <alignment horizontal="center" vertical="center" wrapText="1"/>
    </xf>
    <xf numFmtId="0" fontId="9" fillId="0" borderId="1" xfId="0" applyFont="1" applyBorder="1">
      <alignment vertical="center"/>
    </xf>
    <xf numFmtId="0" fontId="9" fillId="4" borderId="1" xfId="0" applyFont="1" applyFill="1" applyBorder="1" applyAlignment="1">
      <alignment horizontal="center" vertical="center"/>
    </xf>
    <xf numFmtId="0" fontId="7" fillId="0" borderId="0" xfId="0" applyFont="1" applyFill="1">
      <alignment vertical="center"/>
    </xf>
    <xf numFmtId="0" fontId="6" fillId="0" borderId="0" xfId="0" applyFont="1" applyFill="1">
      <alignment vertical="center"/>
    </xf>
    <xf numFmtId="9" fontId="6" fillId="0" borderId="0" xfId="1" applyFont="1">
      <alignment vertical="center"/>
    </xf>
    <xf numFmtId="0" fontId="0"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8" fillId="5" borderId="1" xfId="0" applyFont="1" applyFill="1" applyBorder="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13" fillId="2" borderId="1" xfId="0" applyFont="1" applyFill="1" applyBorder="1" applyAlignment="1">
      <alignment horizontal="center" vertical="center"/>
    </xf>
    <xf numFmtId="176" fontId="13" fillId="3" borderId="15" xfId="0" applyNumberFormat="1" applyFont="1" applyFill="1" applyBorder="1">
      <alignment vertical="center"/>
    </xf>
    <xf numFmtId="0" fontId="0" fillId="0" borderId="0" xfId="0" applyFont="1" applyAlignment="1">
      <alignment vertical="center"/>
    </xf>
    <xf numFmtId="0" fontId="16" fillId="0" borderId="0" xfId="0" applyFont="1" applyFill="1">
      <alignment vertical="center"/>
    </xf>
    <xf numFmtId="0" fontId="6" fillId="5"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xf>
    <xf numFmtId="176" fontId="6" fillId="7" borderId="13" xfId="0" applyNumberFormat="1" applyFont="1" applyFill="1" applyBorder="1">
      <alignment vertical="center"/>
    </xf>
    <xf numFmtId="0" fontId="6" fillId="2" borderId="13" xfId="0" applyFont="1" applyFill="1" applyBorder="1">
      <alignment vertical="center"/>
    </xf>
    <xf numFmtId="0" fontId="6" fillId="2" borderId="1" xfId="0" applyFont="1" applyFill="1" applyBorder="1" applyAlignment="1">
      <alignment horizontal="center" vertical="center"/>
    </xf>
    <xf numFmtId="0" fontId="6" fillId="0" borderId="0" xfId="0" applyFont="1" applyFill="1" applyBorder="1">
      <alignment vertical="center"/>
    </xf>
    <xf numFmtId="0" fontId="6" fillId="2" borderId="1" xfId="0" applyFont="1" applyFill="1" applyBorder="1" applyAlignment="1">
      <alignment horizontal="center" vertical="center" wrapText="1"/>
    </xf>
    <xf numFmtId="0" fontId="8" fillId="0" borderId="0" xfId="0" applyFont="1" applyBorder="1" applyAlignment="1">
      <alignment vertical="center"/>
    </xf>
    <xf numFmtId="0" fontId="11" fillId="0" borderId="0" xfId="0" applyFont="1" applyBorder="1" applyAlignment="1">
      <alignment vertical="center"/>
    </xf>
    <xf numFmtId="176" fontId="6" fillId="0" borderId="0" xfId="0" applyNumberFormat="1" applyFont="1" applyBorder="1" applyAlignment="1">
      <alignment vertical="center"/>
    </xf>
    <xf numFmtId="0" fontId="8" fillId="5" borderId="1" xfId="0" applyFont="1" applyFill="1" applyBorder="1" applyAlignment="1">
      <alignment vertical="center"/>
    </xf>
    <xf numFmtId="0" fontId="8" fillId="0" borderId="0" xfId="0" applyFont="1" applyFill="1" applyBorder="1" applyAlignment="1">
      <alignment vertical="center"/>
    </xf>
    <xf numFmtId="0" fontId="13" fillId="0" borderId="1" xfId="0" applyFont="1" applyBorder="1" applyProtection="1">
      <alignment vertical="center"/>
      <protection locked="0"/>
    </xf>
    <xf numFmtId="0" fontId="13" fillId="0" borderId="1" xfId="0" applyFont="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176" fontId="13" fillId="0" borderId="1" xfId="0" applyNumberFormat="1" applyFont="1" applyBorder="1" applyProtection="1">
      <alignment vertical="center"/>
      <protection locked="0"/>
    </xf>
    <xf numFmtId="176" fontId="13" fillId="6" borderId="15" xfId="0" applyNumberFormat="1" applyFont="1" applyFill="1" applyBorder="1" applyProtection="1">
      <alignment vertical="center"/>
      <protection locked="0"/>
    </xf>
    <xf numFmtId="0" fontId="8" fillId="0" borderId="13" xfId="0" applyFont="1" applyBorder="1" applyAlignment="1">
      <alignment horizontal="right" vertical="center"/>
    </xf>
    <xf numFmtId="0" fontId="10" fillId="5" borderId="1" xfId="0" applyFont="1" applyFill="1" applyBorder="1" applyAlignment="1">
      <alignment horizontal="center" vertical="center"/>
    </xf>
    <xf numFmtId="0" fontId="10" fillId="5" borderId="1" xfId="0" applyFont="1" applyFill="1" applyBorder="1">
      <alignment vertical="center"/>
    </xf>
    <xf numFmtId="176" fontId="10" fillId="5" borderId="1" xfId="0" applyNumberFormat="1" applyFont="1" applyFill="1" applyBorder="1">
      <alignment vertical="center"/>
    </xf>
    <xf numFmtId="176" fontId="10" fillId="5" borderId="15" xfId="0" applyNumberFormat="1" applyFont="1" applyFill="1" applyBorder="1">
      <alignment vertical="center"/>
    </xf>
    <xf numFmtId="176" fontId="10" fillId="8" borderId="15" xfId="0" applyNumberFormat="1" applyFont="1" applyFill="1" applyBorder="1">
      <alignment vertical="center"/>
    </xf>
    <xf numFmtId="0" fontId="8" fillId="5" borderId="1" xfId="0" applyFont="1" applyFill="1" applyBorder="1" applyAlignment="1">
      <alignment vertical="center" shrinkToFit="1"/>
    </xf>
    <xf numFmtId="0" fontId="8" fillId="0" borderId="0" xfId="0" applyFont="1" applyFill="1" applyBorder="1" applyAlignment="1">
      <alignment vertical="center" shrinkToFit="1"/>
    </xf>
    <xf numFmtId="0" fontId="6" fillId="0" borderId="0" xfId="0" applyFont="1" applyFill="1" applyAlignment="1">
      <alignment horizontal="center" vertical="center"/>
    </xf>
    <xf numFmtId="0" fontId="15" fillId="0" borderId="0" xfId="0" applyFont="1">
      <alignment vertical="center"/>
    </xf>
    <xf numFmtId="0" fontId="13" fillId="5" borderId="1" xfId="0" applyFont="1" applyFill="1" applyBorder="1">
      <alignment vertical="center"/>
    </xf>
    <xf numFmtId="176" fontId="13" fillId="5" borderId="1" xfId="0" applyNumberFormat="1" applyFont="1" applyFill="1" applyBorder="1">
      <alignment vertical="center"/>
    </xf>
    <xf numFmtId="176" fontId="9" fillId="5" borderId="1" xfId="0" applyNumberFormat="1" applyFont="1" applyFill="1" applyBorder="1">
      <alignment vertical="center"/>
    </xf>
    <xf numFmtId="176" fontId="9" fillId="5" borderId="1" xfId="0" applyNumberFormat="1" applyFont="1" applyFill="1" applyBorder="1" applyAlignment="1">
      <alignment horizontal="right" vertical="center"/>
    </xf>
    <xf numFmtId="0" fontId="9" fillId="0" borderId="0" xfId="0" applyFont="1" applyFill="1">
      <alignment vertical="center"/>
    </xf>
    <xf numFmtId="0" fontId="13" fillId="2" borderId="1" xfId="0" applyFont="1" applyFill="1" applyBorder="1">
      <alignment vertical="center"/>
    </xf>
    <xf numFmtId="38" fontId="13" fillId="2" borderId="1" xfId="3" applyFont="1" applyFill="1" applyBorder="1" applyProtection="1">
      <alignment vertical="center"/>
      <protection locked="0"/>
    </xf>
    <xf numFmtId="176" fontId="9" fillId="2" borderId="1" xfId="3" applyNumberFormat="1" applyFont="1" applyFill="1" applyBorder="1">
      <alignment vertical="center"/>
    </xf>
    <xf numFmtId="176" fontId="17" fillId="5" borderId="10" xfId="0" applyNumberFormat="1" applyFont="1" applyFill="1" applyBorder="1" applyAlignment="1">
      <alignment vertical="center" wrapText="1"/>
    </xf>
    <xf numFmtId="176" fontId="18" fillId="0" borderId="10" xfId="0" applyNumberFormat="1" applyFont="1" applyBorder="1" applyAlignment="1" applyProtection="1">
      <alignment vertical="center" wrapText="1"/>
      <protection locked="0"/>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177" fontId="13" fillId="2" borderId="1" xfId="1" applyNumberFormat="1" applyFont="1" applyFill="1" applyBorder="1">
      <alignment vertical="center"/>
    </xf>
    <xf numFmtId="177" fontId="13" fillId="5" borderId="1" xfId="1" applyNumberFormat="1" applyFont="1" applyFill="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14" fillId="0" borderId="1" xfId="2" applyBorder="1" applyAlignment="1" applyProtection="1">
      <alignment horizontal="center" vertical="center"/>
      <protection locked="0"/>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3" borderId="2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176" fontId="10" fillId="5" borderId="10" xfId="0" applyNumberFormat="1" applyFont="1" applyFill="1" applyBorder="1" applyAlignment="1">
      <alignment horizontal="center" vertical="center"/>
    </xf>
    <xf numFmtId="176" fontId="10" fillId="5" borderId="12" xfId="0" applyNumberFormat="1"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9" fillId="4" borderId="1" xfId="0" applyFont="1" applyFill="1" applyBorder="1" applyAlignment="1">
      <alignment horizontal="center" vertical="center"/>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176" fontId="13" fillId="0" borderId="10" xfId="0" applyNumberFormat="1" applyFont="1" applyFill="1" applyBorder="1" applyAlignment="1" applyProtection="1">
      <alignment horizontal="left" vertical="center"/>
      <protection locked="0"/>
    </xf>
    <xf numFmtId="176" fontId="13" fillId="0" borderId="12" xfId="0" applyNumberFormat="1" applyFont="1" applyFill="1" applyBorder="1" applyAlignment="1" applyProtection="1">
      <alignment horizontal="left" vertical="center"/>
      <protection locked="0"/>
    </xf>
    <xf numFmtId="176" fontId="13" fillId="0" borderId="10" xfId="0" applyNumberFormat="1" applyFont="1" applyFill="1" applyBorder="1" applyAlignment="1" applyProtection="1">
      <alignment horizontal="left" vertical="center" wrapText="1"/>
      <protection locked="0"/>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cellXfs>
  <cellStyles count="4">
    <cellStyle name="パーセント" xfId="1" builtinId="5"/>
    <cellStyle name="ハイパーリンク" xfId="2" builtinId="8"/>
    <cellStyle name="桁区切り" xfId="3" builtinId="6"/>
    <cellStyle name="標準" xfId="0" builtinId="0"/>
  </cellStyles>
  <dxfs count="3">
    <dxf>
      <font>
        <color rgb="FFC00000"/>
      </font>
      <fill>
        <patternFill>
          <bgColor rgb="FFFFFF00"/>
        </patternFill>
      </fill>
    </dxf>
    <dxf>
      <fill>
        <patternFill patternType="none">
          <bgColor auto="1"/>
        </patternFill>
      </fill>
    </dxf>
    <dxf>
      <fill>
        <patternFill>
          <bgColor theme="0" tint="-0.14996795556505021"/>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161366</xdr:colOff>
      <xdr:row>16</xdr:row>
      <xdr:rowOff>174012</xdr:rowOff>
    </xdr:from>
    <xdr:to>
      <xdr:col>9</xdr:col>
      <xdr:colOff>172972</xdr:colOff>
      <xdr:row>18</xdr:row>
      <xdr:rowOff>340659</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61366" y="6072788"/>
          <a:ext cx="5749018" cy="100933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他のシートに自動で転記されますので、漏れなく記入してください。</a:t>
          </a:r>
          <a:endParaRPr kumimoji="1" lang="en-US" altLang="ja-JP" sz="1800" b="1">
            <a:solidFill>
              <a:srgbClr val="FF0000"/>
            </a:solidFill>
          </a:endParaRPr>
        </a:p>
      </xdr:txBody>
    </xdr:sp>
    <xdr:clientData/>
  </xdr:twoCellAnchor>
  <xdr:twoCellAnchor>
    <xdr:from>
      <xdr:col>0</xdr:col>
      <xdr:colOff>335991</xdr:colOff>
      <xdr:row>5</xdr:row>
      <xdr:rowOff>242048</xdr:rowOff>
    </xdr:from>
    <xdr:to>
      <xdr:col>9</xdr:col>
      <xdr:colOff>45972</xdr:colOff>
      <xdr:row>13</xdr:row>
      <xdr:rowOff>16169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35991" y="2178424"/>
          <a:ext cx="5447393" cy="2974521"/>
        </a:xfrm>
        <a:prstGeom prst="roundRect">
          <a:avLst>
            <a:gd name="adj" fmla="val 7538"/>
          </a:avLst>
        </a:prstGeom>
        <a:no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136125</xdr:colOff>
      <xdr:row>14</xdr:row>
      <xdr:rowOff>64460</xdr:rowOff>
    </xdr:from>
    <xdr:to>
      <xdr:col>5</xdr:col>
      <xdr:colOff>340691</xdr:colOff>
      <xdr:row>15</xdr:row>
      <xdr:rowOff>212869</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rot="10800000">
          <a:off x="2511772" y="5371566"/>
          <a:ext cx="876919" cy="3187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1591294</xdr:colOff>
      <xdr:row>8</xdr:row>
      <xdr:rowOff>601685</xdr:rowOff>
    </xdr:from>
    <xdr:to>
      <xdr:col>13</xdr:col>
      <xdr:colOff>290947</xdr:colOff>
      <xdr:row>10</xdr:row>
      <xdr:rowOff>231569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1372603" y="3123212"/>
          <a:ext cx="7815944" cy="76595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円などの単位は自動で表示されますので、数字だけを記入してください。</a:t>
          </a:r>
          <a:endParaRPr kumimoji="1" lang="en-US" altLang="ja-JP" sz="1800" b="1">
            <a:solidFill>
              <a:srgbClr val="FF0000"/>
            </a:solidFill>
          </a:endParaRPr>
        </a:p>
        <a:p>
          <a:pPr algn="l"/>
          <a:r>
            <a:rPr kumimoji="1" lang="en-US" altLang="ja-JP" sz="1800" b="1">
              <a:solidFill>
                <a:srgbClr val="FF0000"/>
              </a:solidFill>
            </a:rPr>
            <a:t>※</a:t>
          </a:r>
          <a:r>
            <a:rPr kumimoji="1" lang="ja-JP" altLang="en-US" sz="1800" b="1">
              <a:solidFill>
                <a:srgbClr val="FF0000"/>
              </a:solidFill>
            </a:rPr>
            <a:t>整数以外を入力するとエラーになります</a:t>
          </a:r>
          <a:endParaRPr kumimoji="1" lang="en-US" altLang="ja-JP" sz="1800" b="1">
            <a:solidFill>
              <a:srgbClr val="FF0000"/>
            </a:solidFill>
          </a:endParaRPr>
        </a:p>
      </xdr:txBody>
    </xdr:sp>
    <xdr:clientData/>
  </xdr:twoCellAnchor>
  <xdr:twoCellAnchor>
    <xdr:from>
      <xdr:col>7</xdr:col>
      <xdr:colOff>55419</xdr:colOff>
      <xdr:row>10</xdr:row>
      <xdr:rowOff>387926</xdr:rowOff>
    </xdr:from>
    <xdr:to>
      <xdr:col>9</xdr:col>
      <xdr:colOff>1895476</xdr:colOff>
      <xdr:row>17</xdr:row>
      <xdr:rowOff>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9033164" y="4045526"/>
          <a:ext cx="4555548" cy="2327565"/>
        </a:xfrm>
        <a:prstGeom prst="roundRect">
          <a:avLst>
            <a:gd name="adj" fmla="val 4673"/>
          </a:avLst>
        </a:prstGeom>
        <a:noFill/>
        <a:ln w="5715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40327</xdr:colOff>
      <xdr:row>20</xdr:row>
      <xdr:rowOff>31523</xdr:rowOff>
    </xdr:from>
    <xdr:to>
      <xdr:col>10</xdr:col>
      <xdr:colOff>13854</xdr:colOff>
      <xdr:row>40</xdr:row>
      <xdr:rowOff>374072</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018072" y="7637668"/>
          <a:ext cx="4600946" cy="8101095"/>
        </a:xfrm>
        <a:prstGeom prst="roundRect">
          <a:avLst>
            <a:gd name="adj" fmla="val 5278"/>
          </a:avLst>
        </a:prstGeom>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〇給与欄について</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１　前年度及び当年度の当該職員の月額の基本給を記載してください。基本給に処遇改善による加算額が含まれている場合は、処遇改善分を差し引いた額を記入してください。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２　時給の職員の場合は、時給欄に「○」をつけてください。</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３　基本給の額が、前年度の基本給から低下している場合、その理由を備考欄に記載してください。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8</xdr:col>
      <xdr:colOff>1008413</xdr:colOff>
      <xdr:row>17</xdr:row>
      <xdr:rowOff>291294</xdr:rowOff>
    </xdr:from>
    <xdr:to>
      <xdr:col>8</xdr:col>
      <xdr:colOff>1881621</xdr:colOff>
      <xdr:row>19</xdr:row>
      <xdr:rowOff>124691</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a:off x="10789722" y="6664385"/>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41564</xdr:colOff>
      <xdr:row>10</xdr:row>
      <xdr:rowOff>376054</xdr:rowOff>
    </xdr:from>
    <xdr:to>
      <xdr:col>14</xdr:col>
      <xdr:colOff>1731818</xdr:colOff>
      <xdr:row>17</xdr:row>
      <xdr:rowOff>13855</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3646728" y="4033654"/>
          <a:ext cx="8880763" cy="2422565"/>
        </a:xfrm>
        <a:prstGeom prst="roundRect">
          <a:avLst>
            <a:gd name="adj" fmla="val 4673"/>
          </a:avLst>
        </a:prstGeom>
        <a:noFill/>
        <a:ln w="5715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55418</xdr:colOff>
      <xdr:row>20</xdr:row>
      <xdr:rowOff>29548</xdr:rowOff>
    </xdr:from>
    <xdr:to>
      <xdr:col>14</xdr:col>
      <xdr:colOff>1773382</xdr:colOff>
      <xdr:row>41</xdr:row>
      <xdr:rowOff>13855</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3660582" y="7635693"/>
          <a:ext cx="8908473" cy="8130780"/>
        </a:xfrm>
        <a:prstGeom prst="roundRect">
          <a:avLst>
            <a:gd name="adj" fmla="val 5278"/>
          </a:avLst>
        </a:prstGeom>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〇処遇改善欄について</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１　処遇改善額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月額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の欄は自動計算です。処遇改善額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月額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の内訳として、「うち基本給・毎月の手当で支払う額」と「その他の支払額」を入力してください</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　</a:t>
          </a:r>
          <a:r>
            <a:rPr kumimoji="1" lang="ja-JP" altLang="en-US" sz="1800" b="0" i="0" u="sng" strike="noStrike" kern="0" cap="none" spc="0" normalizeH="0" baseline="0" noProof="0">
              <a:ln>
                <a:noFill/>
              </a:ln>
              <a:solidFill>
                <a:srgbClr val="FF0000"/>
              </a:solidFill>
              <a:effectLst/>
              <a:uLnTx/>
              <a:uFillTx/>
              <a:latin typeface="+mn-lt"/>
              <a:ea typeface="+mn-ea"/>
              <a:cs typeface="+mn-cs"/>
            </a:rPr>
            <a:t>処遇改善額＝基本給・毎月の手当で支払う額＋その他の支払額</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２　処遇改善額のうち、「基本給・毎月の手当」として支払う額については、処遇改善額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合計</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の２／３以上の額である必要があるのでご注意ください。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この条件を満たさない場合、「その他の支払額」の欄が黄色く塗りつぶされます。</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３　処遇改善の「その他の支払」については、処遇改善手当として年２回の賞与時に支払うといった方法が想定されます。</a:t>
          </a:r>
          <a:r>
            <a:rPr kumimoji="1" lang="en-US" altLang="ja-JP" sz="1800" b="0" i="0" u="none" strike="noStrike" kern="0" cap="none" spc="0" normalizeH="0" baseline="0" noProof="0">
              <a:ln>
                <a:noFill/>
              </a:ln>
              <a:solidFill>
                <a:srgbClr val="FF0000"/>
              </a:solidFill>
              <a:effectLst/>
              <a:uLnTx/>
              <a:uFillTx/>
              <a:latin typeface="+mn-lt"/>
              <a:ea typeface="+mn-ea"/>
              <a:cs typeface="+mn-cs"/>
            </a:rPr>
            <a:t>1</a:t>
          </a:r>
          <a:r>
            <a:rPr kumimoji="1" lang="ja-JP" altLang="en-US" sz="1800" b="0" i="0" u="none" strike="noStrike" kern="0" cap="none" spc="0" normalizeH="0" baseline="0" noProof="0">
              <a:ln>
                <a:noFill/>
              </a:ln>
              <a:solidFill>
                <a:srgbClr val="FF0000"/>
              </a:solidFill>
              <a:effectLst/>
              <a:uLnTx/>
              <a:uFillTx/>
              <a:latin typeface="+mn-lt"/>
              <a:ea typeface="+mn-ea"/>
              <a:cs typeface="+mn-cs"/>
            </a:rPr>
            <a:t>ヶ月あたりの金額を算出して、「その他の支払額」欄に記載してください。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４　時給の職員について、時給額に対して処遇改善の加算をしている場合は、「処遇改善額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時給</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」の欄に金額を記載してください。その場合、「うち基本給・毎月の手当で支払う額」と「その他の支払額」については、</a:t>
          </a:r>
          <a:r>
            <a:rPr kumimoji="1" lang="en-US" altLang="ja-JP" sz="1800" b="0" i="0" u="none" strike="noStrike" kern="0" cap="none" spc="0" normalizeH="0" baseline="0" noProof="0">
              <a:ln>
                <a:noFill/>
              </a:ln>
              <a:solidFill>
                <a:srgbClr val="FF0000"/>
              </a:solidFill>
              <a:effectLst/>
              <a:uLnTx/>
              <a:uFillTx/>
              <a:latin typeface="+mn-lt"/>
              <a:ea typeface="+mn-ea"/>
              <a:cs typeface="+mn-cs"/>
            </a:rPr>
            <a:t>1</a:t>
          </a:r>
          <a:r>
            <a:rPr kumimoji="1" lang="ja-JP" altLang="en-US" sz="1800" b="0" i="0" u="none" strike="noStrike" kern="0" cap="none" spc="0" normalizeH="0" baseline="0" noProof="0">
              <a:ln>
                <a:noFill/>
              </a:ln>
              <a:solidFill>
                <a:srgbClr val="FF0000"/>
              </a:solidFill>
              <a:effectLst/>
              <a:uLnTx/>
              <a:uFillTx/>
              <a:latin typeface="+mn-lt"/>
              <a:ea typeface="+mn-ea"/>
              <a:cs typeface="+mn-cs"/>
            </a:rPr>
            <a:t>ヶ月あたりの処遇改善額の見込み値を記載してください。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５　処遇改善額の支給方法について、「基本給に上乗せ」、「処遇改善手当を支給」、「○○手当として支給」</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○○に該当の手当名を記入</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、「その他の支給方法」から該当するものを選択してください。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　「その他の支給方法」を選択した場合は、備考欄に詳細を記載してください。　</a:t>
          </a:r>
        </a:p>
      </xdr:txBody>
    </xdr:sp>
    <xdr:clientData/>
  </xdr:twoCellAnchor>
  <xdr:twoCellAnchor>
    <xdr:from>
      <xdr:col>15</xdr:col>
      <xdr:colOff>13855</xdr:colOff>
      <xdr:row>10</xdr:row>
      <xdr:rowOff>365167</xdr:rowOff>
    </xdr:from>
    <xdr:to>
      <xdr:col>16</xdr:col>
      <xdr:colOff>3103418</xdr:colOff>
      <xdr:row>17</xdr:row>
      <xdr:rowOff>27709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20698691" y="4022767"/>
          <a:ext cx="5043054" cy="2447306"/>
        </a:xfrm>
        <a:prstGeom prst="roundRect">
          <a:avLst>
            <a:gd name="adj" fmla="val 4673"/>
          </a:avLst>
        </a:prstGeom>
        <a:noFill/>
        <a:ln w="57150">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45274</xdr:colOff>
      <xdr:row>20</xdr:row>
      <xdr:rowOff>32515</xdr:rowOff>
    </xdr:from>
    <xdr:to>
      <xdr:col>17</xdr:col>
      <xdr:colOff>0</xdr:colOff>
      <xdr:row>41</xdr:row>
      <xdr:rowOff>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22628183" y="7638660"/>
          <a:ext cx="5039344" cy="8113958"/>
        </a:xfrm>
        <a:prstGeom prst="roundRect">
          <a:avLst>
            <a:gd name="adj" fmla="val 5278"/>
          </a:avLst>
        </a:prstGeom>
        <a:ln w="57150">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○備考欄について</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次の場合については、必ず備考欄に詳細を記入してください。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１　処遇改善額として「その他の支払額」がある場合、支払方法と年間支給額を記載してください。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２　時給の職員について、処遇改善額の算出方法を記載してください。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記載欄のスペースが足りない場合は、適宜追加資料</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様式自由</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を御提出ください。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1</xdr:col>
      <xdr:colOff>1</xdr:colOff>
      <xdr:row>11</xdr:row>
      <xdr:rowOff>2</xdr:rowOff>
    </xdr:from>
    <xdr:to>
      <xdr:col>7</xdr:col>
      <xdr:colOff>866</xdr:colOff>
      <xdr:row>17</xdr:row>
      <xdr:rowOff>27709</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15637" y="4045529"/>
          <a:ext cx="8562974" cy="2355271"/>
        </a:xfrm>
        <a:prstGeom prst="roundRect">
          <a:avLst>
            <a:gd name="adj" fmla="val 3098"/>
          </a:avLst>
        </a:prstGeom>
        <a:no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1108364</xdr:colOff>
      <xdr:row>8</xdr:row>
      <xdr:rowOff>649868</xdr:rowOff>
    </xdr:from>
    <xdr:to>
      <xdr:col>6</xdr:col>
      <xdr:colOff>900545</xdr:colOff>
      <xdr:row>10</xdr:row>
      <xdr:rowOff>23155</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524000" y="3171395"/>
          <a:ext cx="7398327" cy="50936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solidFill>
                <a:srgbClr val="FF0000"/>
              </a:solidFill>
            </a:rPr>
            <a:t>着色部は自動で計算されるため、白い箇所のみ記入してください。</a:t>
          </a:r>
          <a:endParaRPr kumimoji="1" lang="en-US" altLang="ja-JP" sz="2000" b="1">
            <a:solidFill>
              <a:srgbClr val="FF0000"/>
            </a:solidFill>
          </a:endParaRPr>
        </a:p>
      </xdr:txBody>
    </xdr:sp>
    <xdr:clientData/>
  </xdr:twoCellAnchor>
  <xdr:twoCellAnchor>
    <xdr:from>
      <xdr:col>12</xdr:col>
      <xdr:colOff>94013</xdr:colOff>
      <xdr:row>17</xdr:row>
      <xdr:rowOff>249732</xdr:rowOff>
    </xdr:from>
    <xdr:to>
      <xdr:col>12</xdr:col>
      <xdr:colOff>967221</xdr:colOff>
      <xdr:row>19</xdr:row>
      <xdr:rowOff>83129</xdr:rowOff>
    </xdr:to>
    <xdr:sp macro="" textlink="">
      <xdr:nvSpPr>
        <xdr:cNvPr id="27" name="下矢印 26">
          <a:extLst>
            <a:ext uri="{FF2B5EF4-FFF2-40B4-BE49-F238E27FC236}">
              <a16:creationId xmlns:a16="http://schemas.microsoft.com/office/drawing/2014/main" id="{00000000-0008-0000-0100-00001B000000}"/>
            </a:ext>
          </a:extLst>
        </xdr:cNvPr>
        <xdr:cNvSpPr/>
      </xdr:nvSpPr>
      <xdr:spPr>
        <a:xfrm>
          <a:off x="17204377" y="6622823"/>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221672</xdr:colOff>
      <xdr:row>17</xdr:row>
      <xdr:rowOff>263238</xdr:rowOff>
    </xdr:from>
    <xdr:to>
      <xdr:col>16</xdr:col>
      <xdr:colOff>1094880</xdr:colOff>
      <xdr:row>19</xdr:row>
      <xdr:rowOff>96635</xdr:rowOff>
    </xdr:to>
    <xdr:sp macro="" textlink="">
      <xdr:nvSpPr>
        <xdr:cNvPr id="28" name="下矢印 27">
          <a:extLst>
            <a:ext uri="{FF2B5EF4-FFF2-40B4-BE49-F238E27FC236}">
              <a16:creationId xmlns:a16="http://schemas.microsoft.com/office/drawing/2014/main" id="{00000000-0008-0000-0100-00001C000000}"/>
            </a:ext>
          </a:extLst>
        </xdr:cNvPr>
        <xdr:cNvSpPr/>
      </xdr:nvSpPr>
      <xdr:spPr>
        <a:xfrm>
          <a:off x="22859999" y="6636329"/>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13855</xdr:colOff>
      <xdr:row>20</xdr:row>
      <xdr:rowOff>13856</xdr:rowOff>
    </xdr:from>
    <xdr:to>
      <xdr:col>6</xdr:col>
      <xdr:colOff>928255</xdr:colOff>
      <xdr:row>40</xdr:row>
      <xdr:rowOff>360218</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29491" y="7620001"/>
          <a:ext cx="8520546" cy="8104908"/>
        </a:xfrm>
        <a:prstGeom prst="roundRect">
          <a:avLst>
            <a:gd name="adj" fmla="val 3098"/>
          </a:avLst>
        </a:prstGeom>
        <a:solidFill>
          <a:sysClr val="window" lastClr="FFFFFF"/>
        </a:solid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800">
              <a:solidFill>
                <a:srgbClr val="FF0000"/>
              </a:solidFill>
            </a:rPr>
            <a:t>○職員に関する情報欄について</a:t>
          </a:r>
        </a:p>
        <a:p>
          <a:pPr algn="l"/>
          <a:endParaRPr kumimoji="1" lang="ja-JP" altLang="en-US" sz="1800">
            <a:solidFill>
              <a:srgbClr val="FF0000"/>
            </a:solidFill>
          </a:endParaRPr>
        </a:p>
        <a:p>
          <a:pPr algn="l"/>
          <a:r>
            <a:rPr kumimoji="1" lang="ja-JP" altLang="en-US" sz="1800">
              <a:solidFill>
                <a:srgbClr val="FF0000"/>
              </a:solidFill>
            </a:rPr>
            <a:t>１　処遇改善を実施する教職員のみを記載してください。</a:t>
          </a:r>
        </a:p>
        <a:p>
          <a:pPr algn="l"/>
          <a:r>
            <a:rPr kumimoji="1" lang="ja-JP" altLang="en-US" sz="1800">
              <a:solidFill>
                <a:srgbClr val="FF0000"/>
              </a:solidFill>
            </a:rPr>
            <a:t>　</a:t>
          </a:r>
          <a:r>
            <a:rPr kumimoji="1" lang="en-US" altLang="ja-JP" sz="1800">
              <a:solidFill>
                <a:srgbClr val="FF0000"/>
              </a:solidFill>
            </a:rPr>
            <a:t>※R5</a:t>
          </a:r>
          <a:r>
            <a:rPr kumimoji="1" lang="ja-JP" altLang="en-US" sz="1800">
              <a:solidFill>
                <a:srgbClr val="FF0000"/>
              </a:solidFill>
            </a:rPr>
            <a:t>までは教員に該当しない職員は算定対象外でしたが、</a:t>
          </a:r>
          <a:r>
            <a:rPr kumimoji="1" lang="en-US" altLang="ja-JP" sz="1800">
              <a:solidFill>
                <a:srgbClr val="FF0000"/>
              </a:solidFill>
            </a:rPr>
            <a:t>R6</a:t>
          </a:r>
          <a:r>
            <a:rPr kumimoji="1" lang="ja-JP" altLang="en-US" sz="1800">
              <a:solidFill>
                <a:srgbClr val="FF0000"/>
              </a:solidFill>
            </a:rPr>
            <a:t>からは上限額の算定が無くなったため、教員と職員は同様の取扱いとなり、いずれも補助対象となります。</a:t>
          </a:r>
        </a:p>
        <a:p>
          <a:pPr algn="l"/>
          <a:endParaRPr kumimoji="1" lang="ja-JP" altLang="en-US" sz="1800">
            <a:solidFill>
              <a:srgbClr val="FF0000"/>
            </a:solidFill>
          </a:endParaRPr>
        </a:p>
        <a:p>
          <a:pPr algn="l"/>
          <a:r>
            <a:rPr kumimoji="1" lang="ja-JP" altLang="en-US" sz="1800">
              <a:solidFill>
                <a:srgbClr val="FF0000"/>
              </a:solidFill>
            </a:rPr>
            <a:t>２　現在休職中であっても、当年度中に復帰して処遇改善を実施する予定の教職員は、対象として記載してください。</a:t>
          </a:r>
        </a:p>
        <a:p>
          <a:pPr algn="l"/>
          <a:r>
            <a:rPr kumimoji="1" lang="ja-JP" altLang="en-US" sz="1800">
              <a:solidFill>
                <a:srgbClr val="FF0000"/>
              </a:solidFill>
            </a:rPr>
            <a:t>　その場合、備考欄に何月から処遇改善を実施予定か記載してください。</a:t>
          </a:r>
        </a:p>
        <a:p>
          <a:pPr algn="l"/>
          <a:endParaRPr kumimoji="1" lang="ja-JP" altLang="en-US" sz="1800">
            <a:solidFill>
              <a:srgbClr val="FF0000"/>
            </a:solidFill>
          </a:endParaRPr>
        </a:p>
        <a:p>
          <a:pPr algn="l"/>
          <a:r>
            <a:rPr kumimoji="1" lang="ja-JP" altLang="en-US" sz="1800">
              <a:solidFill>
                <a:srgbClr val="FF0000"/>
              </a:solidFill>
            </a:rPr>
            <a:t>３　職名、コードは現況調査報告書の職名と一致させてください。</a:t>
          </a:r>
        </a:p>
        <a:p>
          <a:pPr algn="l"/>
          <a:endParaRPr kumimoji="1" lang="ja-JP" altLang="en-US" sz="1800">
            <a:solidFill>
              <a:srgbClr val="FF0000"/>
            </a:solidFill>
          </a:endParaRPr>
        </a:p>
        <a:p>
          <a:pPr algn="l"/>
          <a:r>
            <a:rPr kumimoji="1" lang="ja-JP" altLang="en-US" sz="1800">
              <a:solidFill>
                <a:srgbClr val="FF0000"/>
              </a:solidFill>
            </a:rPr>
            <a:t>注：「園長」は法人役員</a:t>
          </a:r>
          <a:r>
            <a:rPr kumimoji="1" lang="en-US" altLang="ja-JP" sz="1800">
              <a:solidFill>
                <a:srgbClr val="FF0000"/>
              </a:solidFill>
            </a:rPr>
            <a:t>(</a:t>
          </a:r>
          <a:r>
            <a:rPr kumimoji="1" lang="ja-JP" altLang="en-US" sz="1800">
              <a:solidFill>
                <a:srgbClr val="FF0000"/>
              </a:solidFill>
            </a:rPr>
            <a:t>理事、評議員など</a:t>
          </a:r>
          <a:r>
            <a:rPr kumimoji="1" lang="en-US" altLang="ja-JP" sz="1800">
              <a:solidFill>
                <a:srgbClr val="FF0000"/>
              </a:solidFill>
            </a:rPr>
            <a:t>)</a:t>
          </a:r>
          <a:r>
            <a:rPr kumimoji="1" lang="ja-JP" altLang="en-US" sz="1800">
              <a:solidFill>
                <a:srgbClr val="FF0000"/>
              </a:solidFill>
            </a:rPr>
            <a:t>を兼務している場合は補助対象外となります。そのため、「園長</a:t>
          </a:r>
          <a:r>
            <a:rPr kumimoji="1" lang="en-US" altLang="ja-JP" sz="1800">
              <a:solidFill>
                <a:srgbClr val="FF0000"/>
              </a:solidFill>
            </a:rPr>
            <a:t>(</a:t>
          </a:r>
          <a:r>
            <a:rPr kumimoji="1" lang="ja-JP" altLang="en-US" sz="1800">
              <a:solidFill>
                <a:srgbClr val="FF0000"/>
              </a:solidFill>
            </a:rPr>
            <a:t>法人役員を兼務</a:t>
          </a:r>
          <a:r>
            <a:rPr kumimoji="1" lang="en-US" altLang="ja-JP" sz="1800">
              <a:solidFill>
                <a:srgbClr val="FF0000"/>
              </a:solidFill>
            </a:rPr>
            <a:t>)</a:t>
          </a:r>
          <a:r>
            <a:rPr kumimoji="1" lang="ja-JP" altLang="en-US" sz="1800">
              <a:solidFill>
                <a:srgbClr val="FF0000"/>
              </a:solidFill>
            </a:rPr>
            <a:t>」と「園長</a:t>
          </a:r>
          <a:r>
            <a:rPr kumimoji="1" lang="en-US" altLang="ja-JP" sz="1800">
              <a:solidFill>
                <a:srgbClr val="FF0000"/>
              </a:solidFill>
            </a:rPr>
            <a:t>(</a:t>
          </a:r>
          <a:r>
            <a:rPr kumimoji="1" lang="ja-JP" altLang="en-US" sz="1800">
              <a:solidFill>
                <a:srgbClr val="FF0000"/>
              </a:solidFill>
            </a:rPr>
            <a:t>法人役員兼務無し</a:t>
          </a:r>
          <a:r>
            <a:rPr kumimoji="1" lang="en-US" altLang="ja-JP" sz="1800">
              <a:solidFill>
                <a:srgbClr val="FF0000"/>
              </a:solidFill>
            </a:rPr>
            <a:t>)</a:t>
          </a:r>
          <a:r>
            <a:rPr kumimoji="1" lang="ja-JP" altLang="en-US" sz="1800">
              <a:solidFill>
                <a:srgbClr val="FF0000"/>
              </a:solidFill>
            </a:rPr>
            <a:t>」の</a:t>
          </a:r>
          <a:r>
            <a:rPr kumimoji="1" lang="en-US" altLang="ja-JP" sz="1800">
              <a:solidFill>
                <a:srgbClr val="FF0000"/>
              </a:solidFill>
            </a:rPr>
            <a:t>2</a:t>
          </a:r>
          <a:r>
            <a:rPr kumimoji="1" lang="ja-JP" altLang="en-US" sz="1800">
              <a:solidFill>
                <a:srgbClr val="FF0000"/>
              </a:solidFill>
            </a:rPr>
            <a:t>種類の選択肢を用意していますので、正しいほうを選択してください。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rgbClr val="FF0000"/>
              </a:solidFill>
              <a:effectLst/>
              <a:latin typeface="+mn-lt"/>
              <a:ea typeface="+mn-ea"/>
              <a:cs typeface="+mn-cs"/>
            </a:rPr>
            <a:t>４　</a:t>
          </a:r>
          <a:r>
            <a:rPr kumimoji="1" lang="ja-JP" altLang="ja-JP" sz="1800" b="0">
              <a:solidFill>
                <a:srgbClr val="FF0000"/>
              </a:solidFill>
              <a:effectLst/>
              <a:latin typeface="+mn-lt"/>
              <a:ea typeface="+mn-ea"/>
              <a:cs typeface="+mn-cs"/>
            </a:rPr>
            <a:t>常勤・非常勤ともに対象ですが、預かり保育にのみ従事する</a:t>
          </a:r>
          <a:r>
            <a:rPr kumimoji="1" lang="ja-JP" altLang="en-US" sz="1800" b="0">
              <a:solidFill>
                <a:srgbClr val="FF0000"/>
              </a:solidFill>
              <a:effectLst/>
              <a:latin typeface="+mn-lt"/>
              <a:ea typeface="+mn-ea"/>
              <a:cs typeface="+mn-cs"/>
            </a:rPr>
            <a:t>教職員</a:t>
          </a:r>
          <a:r>
            <a:rPr kumimoji="1" lang="ja-JP" altLang="ja-JP" sz="1800" b="0">
              <a:solidFill>
                <a:srgbClr val="FF0000"/>
              </a:solidFill>
              <a:effectLst/>
              <a:latin typeface="+mn-lt"/>
              <a:ea typeface="+mn-ea"/>
              <a:cs typeface="+mn-cs"/>
            </a:rPr>
            <a:t>は</a:t>
          </a:r>
          <a:r>
            <a:rPr kumimoji="1" lang="ja-JP" altLang="en-US" sz="1800" b="0">
              <a:solidFill>
                <a:srgbClr val="FF0000"/>
              </a:solidFill>
              <a:effectLst/>
              <a:latin typeface="+mn-lt"/>
              <a:ea typeface="+mn-ea"/>
              <a:cs typeface="+mn-cs"/>
            </a:rPr>
            <a:t>補助</a:t>
          </a:r>
          <a:r>
            <a:rPr kumimoji="1" lang="ja-JP" altLang="ja-JP" sz="1800" b="0">
              <a:solidFill>
                <a:srgbClr val="FF0000"/>
              </a:solidFill>
              <a:effectLst/>
              <a:latin typeface="+mn-lt"/>
              <a:ea typeface="+mn-ea"/>
              <a:cs typeface="+mn-cs"/>
            </a:rPr>
            <a:t>対象外となります。</a:t>
          </a:r>
          <a:endParaRPr kumimoji="1" lang="ja-JP" altLang="en-US" sz="18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800">
            <a:solidFill>
              <a:srgbClr val="FF0000"/>
            </a:solidFill>
            <a:effectLst/>
          </a:endParaRPr>
        </a:p>
        <a:p>
          <a:pPr algn="l"/>
          <a:r>
            <a:rPr kumimoji="1" lang="ja-JP" altLang="en-US" sz="1800">
              <a:solidFill>
                <a:srgbClr val="FF0000"/>
              </a:solidFill>
            </a:rPr>
            <a:t>５　補助対象外となる教職員については、記載不要です。</a:t>
          </a:r>
        </a:p>
        <a:p>
          <a:pPr algn="l"/>
          <a:r>
            <a:rPr kumimoji="1" lang="en-US" altLang="ja-JP" sz="1800">
              <a:solidFill>
                <a:srgbClr val="FF0000"/>
              </a:solidFill>
            </a:rPr>
            <a:t>(</a:t>
          </a:r>
          <a:r>
            <a:rPr kumimoji="1" lang="ja-JP" altLang="en-US" sz="1800">
              <a:solidFill>
                <a:srgbClr val="FF0000"/>
              </a:solidFill>
            </a:rPr>
            <a:t>「</a:t>
          </a:r>
          <a:r>
            <a:rPr kumimoji="1" lang="en-US" altLang="ja-JP" sz="1800">
              <a:solidFill>
                <a:srgbClr val="FF0000"/>
              </a:solidFill>
            </a:rPr>
            <a:t>No.4 D</a:t>
          </a:r>
          <a:r>
            <a:rPr kumimoji="1" lang="ja-JP" altLang="en-US" sz="1800">
              <a:solidFill>
                <a:srgbClr val="FF0000"/>
              </a:solidFill>
            </a:rPr>
            <a:t>さん」は例として記載していますが、預かり保育にのみ従事している職員のため、補助対象外となりますので、この場合は実際には記載不要です。同様に法人役員を兼務している園長も対象外となるため、記載不要です。</a:t>
          </a:r>
          <a:r>
            <a:rPr kumimoji="1" lang="en-US" altLang="ja-JP" sz="1800">
              <a:solidFill>
                <a:srgbClr val="FF0000"/>
              </a:solidFill>
            </a:rPr>
            <a:t>)</a:t>
          </a:r>
        </a:p>
        <a:p>
          <a:pPr algn="l"/>
          <a:endParaRPr kumimoji="1" lang="ja-JP" altLang="en-US" sz="1600">
            <a:solidFill>
              <a:srgbClr val="FF0000"/>
            </a:solidFill>
          </a:endParaRPr>
        </a:p>
      </xdr:txBody>
    </xdr:sp>
    <xdr:clientData/>
  </xdr:twoCellAnchor>
  <xdr:twoCellAnchor>
    <xdr:from>
      <xdr:col>2</xdr:col>
      <xdr:colOff>1246910</xdr:colOff>
      <xdr:row>17</xdr:row>
      <xdr:rowOff>249381</xdr:rowOff>
    </xdr:from>
    <xdr:to>
      <xdr:col>2</xdr:col>
      <xdr:colOff>2120118</xdr:colOff>
      <xdr:row>19</xdr:row>
      <xdr:rowOff>82778</xdr:rowOff>
    </xdr:to>
    <xdr:sp macro="" textlink="">
      <xdr:nvSpPr>
        <xdr:cNvPr id="30" name="下矢印 29">
          <a:extLst>
            <a:ext uri="{FF2B5EF4-FFF2-40B4-BE49-F238E27FC236}">
              <a16:creationId xmlns:a16="http://schemas.microsoft.com/office/drawing/2014/main" id="{00000000-0008-0000-0100-00001E000000}"/>
            </a:ext>
          </a:extLst>
        </xdr:cNvPr>
        <xdr:cNvSpPr/>
      </xdr:nvSpPr>
      <xdr:spPr>
        <a:xfrm>
          <a:off x="3934692" y="6622472"/>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1165411</xdr:colOff>
      <xdr:row>1</xdr:row>
      <xdr:rowOff>125506</xdr:rowOff>
    </xdr:from>
    <xdr:to>
      <xdr:col>8</xdr:col>
      <xdr:colOff>1425387</xdr:colOff>
      <xdr:row>2</xdr:row>
      <xdr:rowOff>169049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831976" y="304800"/>
          <a:ext cx="12792635" cy="500743"/>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lumMod val="85000"/>
                  <a:lumOff val="15000"/>
                </a:schemeClr>
              </a:solidFill>
            </a:rPr>
            <a:t>法定福利費の割合に係る数値は、私学振興課において決算書類から算出し、計画書審査後に別途通知します</a:t>
          </a:r>
          <a:r>
            <a:rPr kumimoji="1" lang="en-US" altLang="ja-JP" sz="1800">
              <a:solidFill>
                <a:schemeClr val="tx1">
                  <a:lumMod val="85000"/>
                  <a:lumOff val="15000"/>
                </a:schemeClr>
              </a:solidFill>
            </a:rPr>
            <a:t>(10</a:t>
          </a:r>
          <a:r>
            <a:rPr kumimoji="1" lang="ja-JP" altLang="en-US" sz="1800">
              <a:solidFill>
                <a:schemeClr val="tx1">
                  <a:lumMod val="85000"/>
                  <a:lumOff val="15000"/>
                </a:schemeClr>
              </a:solidFill>
            </a:rPr>
            <a:t>月頃予定</a:t>
          </a:r>
          <a:r>
            <a:rPr kumimoji="1" lang="en-US" altLang="ja-JP" sz="1800">
              <a:solidFill>
                <a:schemeClr val="tx1">
                  <a:lumMod val="85000"/>
                  <a:lumOff val="15000"/>
                </a:schemeClr>
              </a:solidFill>
            </a:rPr>
            <a:t>)</a:t>
          </a:r>
          <a:r>
            <a:rPr kumimoji="1" lang="ja-JP" altLang="en-US" sz="1800">
              <a:solidFill>
                <a:schemeClr val="tx1">
                  <a:lumMod val="85000"/>
                  <a:lumOff val="15000"/>
                </a:schemeClr>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nsho.pref.kanagawa.jp/fd_file/2023/0325/177810245/&#20170;&#22238;&#12399;&#36865;&#12425;&#12394;&#12356;/&#27096;&#24335;2(&#35352;&#3661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２(報告書)"/>
    </sheetNames>
    <sheetDataSet>
      <sheetData sheetId="0">
        <row r="102">
          <cell r="L102">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I55"/>
  <sheetViews>
    <sheetView tabSelected="1" view="pageBreakPreview" zoomScale="85" zoomScaleNormal="100" zoomScaleSheetLayoutView="85" zoomScalePageLayoutView="55" workbookViewId="0">
      <selection activeCell="J3" sqref="J3"/>
    </sheetView>
  </sheetViews>
  <sheetFormatPr defaultRowHeight="14.4" x14ac:dyDescent="0.2"/>
  <cols>
    <col min="1" max="1" width="4.69921875" customWidth="1"/>
    <col min="10" max="10" width="4.69921875" customWidth="1"/>
  </cols>
  <sheetData>
    <row r="1" spans="1:9" ht="33" customHeight="1" x14ac:dyDescent="0.2"/>
    <row r="2" spans="1:9" ht="33" customHeight="1" x14ac:dyDescent="0.2">
      <c r="A2" s="79" t="s">
        <v>122</v>
      </c>
      <c r="B2" s="80"/>
      <c r="C2" s="80"/>
      <c r="D2" s="80"/>
      <c r="E2" s="80"/>
      <c r="F2" s="80"/>
      <c r="G2" s="80"/>
      <c r="H2" s="80"/>
      <c r="I2" s="80"/>
    </row>
    <row r="3" spans="1:9" ht="33" customHeight="1" x14ac:dyDescent="0.2"/>
    <row r="4" spans="1:9" ht="33" customHeight="1" x14ac:dyDescent="0.2">
      <c r="A4" s="79" t="s">
        <v>4</v>
      </c>
      <c r="B4" s="80"/>
      <c r="C4" s="80"/>
      <c r="D4" s="80"/>
      <c r="E4" s="80"/>
      <c r="F4" s="80"/>
      <c r="G4" s="80"/>
      <c r="H4" s="80"/>
      <c r="I4" s="80"/>
    </row>
    <row r="5" spans="1:9" ht="19.95" customHeight="1" x14ac:dyDescent="0.2"/>
    <row r="6" spans="1:9" ht="19.95" customHeight="1" x14ac:dyDescent="0.2"/>
    <row r="7" spans="1:9" ht="33" customHeight="1" x14ac:dyDescent="0.2">
      <c r="B7" s="81" t="s">
        <v>0</v>
      </c>
      <c r="C7" s="81"/>
      <c r="D7" s="82"/>
      <c r="E7" s="82"/>
      <c r="F7" s="82"/>
      <c r="G7" s="82"/>
      <c r="H7" s="82"/>
      <c r="I7" s="82"/>
    </row>
    <row r="8" spans="1:9" ht="33" customHeight="1" x14ac:dyDescent="0.2">
      <c r="B8" s="81" t="s">
        <v>2</v>
      </c>
      <c r="C8" s="81"/>
      <c r="D8" s="82"/>
      <c r="E8" s="82"/>
      <c r="F8" s="82"/>
      <c r="G8" s="82"/>
      <c r="H8" s="82"/>
      <c r="I8" s="82"/>
    </row>
    <row r="9" spans="1:9" ht="33" customHeight="1" x14ac:dyDescent="0.2">
      <c r="B9" s="81" t="s">
        <v>5</v>
      </c>
      <c r="C9" s="81"/>
      <c r="D9" s="82"/>
      <c r="E9" s="82"/>
      <c r="F9" s="82"/>
      <c r="G9" s="82"/>
      <c r="H9" s="82"/>
      <c r="I9" s="82"/>
    </row>
    <row r="10" spans="1:9" ht="33" customHeight="1" x14ac:dyDescent="0.2">
      <c r="B10" s="81" t="s">
        <v>1</v>
      </c>
      <c r="C10" s="81"/>
      <c r="D10" s="82"/>
      <c r="E10" s="82"/>
      <c r="F10" s="82"/>
      <c r="G10" s="82"/>
      <c r="H10" s="82"/>
      <c r="I10" s="82"/>
    </row>
    <row r="11" spans="1:9" ht="33" customHeight="1" x14ac:dyDescent="0.2">
      <c r="B11" s="81" t="s">
        <v>3</v>
      </c>
      <c r="C11" s="81"/>
      <c r="D11" s="82"/>
      <c r="E11" s="82"/>
      <c r="F11" s="82"/>
      <c r="G11" s="82"/>
      <c r="H11" s="82"/>
      <c r="I11" s="82"/>
    </row>
    <row r="12" spans="1:9" ht="33" customHeight="1" x14ac:dyDescent="0.2">
      <c r="B12" s="81" t="s">
        <v>6</v>
      </c>
      <c r="C12" s="81"/>
      <c r="D12" s="82"/>
      <c r="E12" s="82"/>
      <c r="F12" s="82"/>
      <c r="G12" s="82"/>
      <c r="H12" s="82"/>
      <c r="I12" s="82"/>
    </row>
    <row r="13" spans="1:9" ht="33" customHeight="1" x14ac:dyDescent="0.2">
      <c r="B13" s="81" t="s">
        <v>7</v>
      </c>
      <c r="C13" s="81"/>
      <c r="D13" s="83"/>
      <c r="E13" s="82"/>
      <c r="F13" s="82"/>
      <c r="G13" s="82"/>
      <c r="H13" s="82"/>
      <c r="I13" s="82"/>
    </row>
    <row r="14" spans="1:9" ht="13.2" customHeight="1" x14ac:dyDescent="0.2"/>
    <row r="15" spans="1:9" ht="13.2" customHeight="1" x14ac:dyDescent="0.2"/>
    <row r="16" spans="1:9" ht="33" customHeight="1" x14ac:dyDescent="0.2">
      <c r="B16" s="2" t="s">
        <v>8</v>
      </c>
      <c r="C16" s="3"/>
      <c r="D16" s="3"/>
      <c r="E16" s="3"/>
      <c r="F16" s="3"/>
      <c r="G16" s="3"/>
      <c r="H16" s="3"/>
      <c r="I16" s="4"/>
    </row>
    <row r="17" spans="2:9" ht="33" customHeight="1" x14ac:dyDescent="0.2">
      <c r="B17" s="5" t="s">
        <v>123</v>
      </c>
      <c r="C17" s="6"/>
      <c r="D17" s="6"/>
      <c r="E17" s="6"/>
      <c r="F17" s="6"/>
      <c r="G17" s="6"/>
      <c r="H17" s="6"/>
      <c r="I17" s="7"/>
    </row>
    <row r="18" spans="2:9" ht="33" customHeight="1" x14ac:dyDescent="0.2">
      <c r="B18" s="5" t="s">
        <v>103</v>
      </c>
      <c r="C18" s="6"/>
      <c r="D18" s="6"/>
      <c r="E18" s="6"/>
      <c r="F18" s="6"/>
      <c r="G18" s="6"/>
      <c r="H18" s="6"/>
      <c r="I18" s="7"/>
    </row>
    <row r="19" spans="2:9" ht="33" customHeight="1" x14ac:dyDescent="0.2">
      <c r="B19" s="5" t="s">
        <v>9</v>
      </c>
      <c r="C19" s="6"/>
      <c r="D19" s="6"/>
      <c r="E19" s="6"/>
      <c r="F19" s="6"/>
      <c r="G19" s="6"/>
      <c r="H19" s="6"/>
      <c r="I19" s="7"/>
    </row>
    <row r="20" spans="2:9" ht="33" customHeight="1" x14ac:dyDescent="0.2">
      <c r="B20" s="5" t="s">
        <v>10</v>
      </c>
      <c r="C20" s="6"/>
      <c r="D20" s="6"/>
      <c r="E20" s="6"/>
      <c r="F20" s="6"/>
      <c r="G20" s="6"/>
      <c r="H20" s="6"/>
      <c r="I20" s="7"/>
    </row>
    <row r="21" spans="2:9" ht="33" customHeight="1" x14ac:dyDescent="0.2">
      <c r="B21" s="8" t="s">
        <v>11</v>
      </c>
      <c r="C21" s="9"/>
      <c r="D21" s="9"/>
      <c r="E21" s="9"/>
      <c r="F21" s="9"/>
      <c r="G21" s="9"/>
      <c r="H21" s="9"/>
      <c r="I21" s="10"/>
    </row>
    <row r="22" spans="2:9" ht="33" customHeight="1" x14ac:dyDescent="0.2">
      <c r="B22" s="6"/>
      <c r="C22" s="6"/>
      <c r="D22" s="6"/>
      <c r="E22" s="6"/>
      <c r="F22" s="6"/>
      <c r="G22" s="6"/>
      <c r="H22" s="6"/>
      <c r="I22" s="6"/>
    </row>
    <row r="23" spans="2:9" ht="33" customHeight="1" x14ac:dyDescent="0.2"/>
    <row r="24" spans="2:9" ht="33" customHeight="1" x14ac:dyDescent="0.2"/>
    <row r="25" spans="2:9" ht="33" customHeight="1" x14ac:dyDescent="0.2"/>
    <row r="26" spans="2:9" ht="33" customHeight="1" x14ac:dyDescent="0.2"/>
    <row r="27" spans="2:9" ht="33" customHeight="1" x14ac:dyDescent="0.2"/>
    <row r="28" spans="2:9" ht="33" customHeight="1" x14ac:dyDescent="0.2"/>
    <row r="29" spans="2:9" ht="33" customHeight="1" x14ac:dyDescent="0.2"/>
    <row r="30" spans="2:9" ht="33" customHeight="1" x14ac:dyDescent="0.2"/>
    <row r="31" spans="2:9" ht="33" customHeight="1" x14ac:dyDescent="0.2"/>
    <row r="32" spans="2:9"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sheetData>
  <mergeCells count="16">
    <mergeCell ref="D13:I13"/>
    <mergeCell ref="B12:C12"/>
    <mergeCell ref="B13:C13"/>
    <mergeCell ref="D7:I7"/>
    <mergeCell ref="D8:I8"/>
    <mergeCell ref="D9:I9"/>
    <mergeCell ref="D10:I10"/>
    <mergeCell ref="D11:I11"/>
    <mergeCell ref="B9:C9"/>
    <mergeCell ref="B10:C10"/>
    <mergeCell ref="B11:C11"/>
    <mergeCell ref="A2:I2"/>
    <mergeCell ref="A4:I4"/>
    <mergeCell ref="B7:C7"/>
    <mergeCell ref="B8:C8"/>
    <mergeCell ref="D12:I12"/>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U102"/>
  <sheetViews>
    <sheetView view="pageBreakPreview" zoomScale="55" zoomScaleNormal="55" zoomScaleSheetLayoutView="55" workbookViewId="0">
      <selection activeCell="Q5" sqref="Q5"/>
    </sheetView>
  </sheetViews>
  <sheetFormatPr defaultColWidth="8.69921875" defaultRowHeight="14.4" x14ac:dyDescent="0.2"/>
  <cols>
    <col min="1" max="1" width="5.3984375" style="13" customWidth="1"/>
    <col min="2" max="2" width="29.8984375" style="13" customWidth="1"/>
    <col min="3" max="3" width="30.69921875" style="14" customWidth="1"/>
    <col min="4" max="4" width="9.5" style="14" customWidth="1"/>
    <col min="5" max="5" width="12.8984375" style="13" customWidth="1"/>
    <col min="6" max="6" width="16.8984375" style="13" customWidth="1"/>
    <col min="7" max="7" width="12.59765625" style="13" customWidth="1"/>
    <col min="8" max="8" width="10.59765625" style="13" customWidth="1"/>
    <col min="9" max="10" width="25.09765625" style="13" customWidth="1"/>
    <col min="11" max="11" width="24" style="13" customWidth="1"/>
    <col min="12" max="15" width="23.3984375" style="13" customWidth="1"/>
    <col min="16" max="16" width="25.69921875" style="64" customWidth="1"/>
    <col min="17" max="17" width="41" style="64" customWidth="1"/>
    <col min="18" max="19" width="8.69921875" style="13"/>
    <col min="20" max="21" width="26" style="13" customWidth="1"/>
    <col min="22" max="16384" width="8.69921875" style="13"/>
  </cols>
  <sheetData>
    <row r="1" spans="1:21" ht="15" customHeight="1" x14ac:dyDescent="0.2">
      <c r="P1" s="13"/>
      <c r="Q1" s="102" t="s">
        <v>89</v>
      </c>
    </row>
    <row r="2" spans="1:21" ht="23.4" x14ac:dyDescent="0.2">
      <c r="A2" s="15" t="s">
        <v>124</v>
      </c>
      <c r="P2" s="13"/>
      <c r="Q2" s="103"/>
    </row>
    <row r="3" spans="1:21" ht="17.399999999999999" customHeight="1" thickBot="1" x14ac:dyDescent="0.25">
      <c r="A3" s="15"/>
      <c r="P3" s="13"/>
      <c r="Q3" s="104"/>
    </row>
    <row r="4" spans="1:21" ht="33" customHeight="1" thickBot="1" x14ac:dyDescent="0.25">
      <c r="B4" s="27" t="s">
        <v>0</v>
      </c>
      <c r="C4" s="48">
        <f>表紙!D7</f>
        <v>0</v>
      </c>
      <c r="D4" s="49"/>
      <c r="E4" s="49"/>
      <c r="F4" s="45"/>
      <c r="G4" s="45"/>
      <c r="H4" s="45"/>
      <c r="I4" s="45"/>
      <c r="J4" s="46"/>
      <c r="K4" s="46"/>
      <c r="L4" s="47"/>
      <c r="M4" s="47"/>
      <c r="P4" s="13"/>
      <c r="Q4" s="13"/>
    </row>
    <row r="5" spans="1:21" ht="34.200000000000003" customHeight="1" thickBot="1" x14ac:dyDescent="0.25">
      <c r="B5" s="27" t="s">
        <v>2</v>
      </c>
      <c r="C5" s="61">
        <f>表紙!D8</f>
        <v>0</v>
      </c>
      <c r="D5" s="62"/>
      <c r="E5" s="62"/>
      <c r="F5" s="45"/>
      <c r="G5" s="45"/>
      <c r="H5" s="45"/>
      <c r="I5" s="45"/>
      <c r="J5" s="46"/>
      <c r="K5" s="46"/>
      <c r="L5" s="47"/>
      <c r="M5" s="47"/>
      <c r="N5" s="23"/>
      <c r="O5" s="23"/>
      <c r="P5" s="23"/>
      <c r="Q5" s="55" t="s">
        <v>125</v>
      </c>
    </row>
    <row r="6" spans="1:21" ht="24" customHeight="1" x14ac:dyDescent="0.2">
      <c r="P6" s="13"/>
      <c r="Q6" s="13"/>
    </row>
    <row r="7" spans="1:21" ht="33.6" customHeight="1" x14ac:dyDescent="0.2">
      <c r="A7" s="16"/>
      <c r="B7" s="88" t="s">
        <v>57</v>
      </c>
      <c r="C7" s="89"/>
      <c r="D7" s="89"/>
      <c r="E7" s="89"/>
      <c r="F7" s="89"/>
      <c r="G7" s="90"/>
      <c r="H7" s="109" t="s">
        <v>100</v>
      </c>
      <c r="I7" s="110"/>
      <c r="J7" s="110"/>
      <c r="K7" s="110"/>
      <c r="L7" s="110"/>
      <c r="M7" s="110"/>
      <c r="N7" s="110"/>
      <c r="O7" s="111"/>
      <c r="P7" s="94" t="s">
        <v>63</v>
      </c>
      <c r="Q7" s="95"/>
      <c r="R7" s="17"/>
      <c r="S7" s="17"/>
      <c r="T7" s="105" t="s">
        <v>61</v>
      </c>
      <c r="U7" s="105"/>
    </row>
    <row r="8" spans="1:21" ht="18.600000000000001" customHeight="1" x14ac:dyDescent="0.2">
      <c r="A8" s="84" t="s">
        <v>13</v>
      </c>
      <c r="B8" s="84" t="s">
        <v>14</v>
      </c>
      <c r="C8" s="84" t="s">
        <v>12</v>
      </c>
      <c r="D8" s="84" t="s">
        <v>53</v>
      </c>
      <c r="E8" s="86" t="s">
        <v>54</v>
      </c>
      <c r="F8" s="86" t="s">
        <v>15</v>
      </c>
      <c r="G8" s="86" t="s">
        <v>91</v>
      </c>
      <c r="H8" s="91" t="s">
        <v>93</v>
      </c>
      <c r="I8" s="91" t="s">
        <v>102</v>
      </c>
      <c r="J8" s="91" t="s">
        <v>101</v>
      </c>
      <c r="K8" s="91" t="s">
        <v>98</v>
      </c>
      <c r="L8" s="108" t="s">
        <v>92</v>
      </c>
      <c r="M8" s="75"/>
      <c r="N8" s="76"/>
      <c r="O8" s="91" t="s">
        <v>121</v>
      </c>
      <c r="P8" s="96"/>
      <c r="Q8" s="97"/>
      <c r="R8" s="17"/>
      <c r="S8" s="17"/>
      <c r="T8" s="106" t="s">
        <v>59</v>
      </c>
      <c r="U8" s="106" t="s">
        <v>60</v>
      </c>
    </row>
    <row r="9" spans="1:21" ht="58.8" customHeight="1" x14ac:dyDescent="0.2">
      <c r="A9" s="85"/>
      <c r="B9" s="85"/>
      <c r="C9" s="85"/>
      <c r="D9" s="85"/>
      <c r="E9" s="87"/>
      <c r="F9" s="87"/>
      <c r="G9" s="87"/>
      <c r="H9" s="93"/>
      <c r="I9" s="93"/>
      <c r="J9" s="92"/>
      <c r="K9" s="93"/>
      <c r="L9" s="92"/>
      <c r="M9" s="18" t="s">
        <v>66</v>
      </c>
      <c r="N9" s="18" t="s">
        <v>67</v>
      </c>
      <c r="O9" s="93"/>
      <c r="P9" s="98"/>
      <c r="Q9" s="99"/>
      <c r="R9" s="17"/>
      <c r="S9" s="17"/>
      <c r="T9" s="107"/>
      <c r="U9" s="107"/>
    </row>
    <row r="10" spans="1:21" ht="30" customHeight="1" x14ac:dyDescent="0.2">
      <c r="A10" s="56" t="s">
        <v>64</v>
      </c>
      <c r="B10" s="57" t="s">
        <v>65</v>
      </c>
      <c r="C10" s="56" t="s">
        <v>27</v>
      </c>
      <c r="D10" s="56" t="str">
        <f>IFERROR(VLOOKUP(C10,職コード票!$A$1:$B$20,2,FALSE),"")</f>
        <v>12</v>
      </c>
      <c r="E10" s="56" t="s">
        <v>55</v>
      </c>
      <c r="F10" s="56"/>
      <c r="G10" s="56" t="str">
        <f>IFERROR(IF(C10="園長(法人役員を兼務)","×",IF(F10="○","×",VLOOKUP(C10,職コード票!$A$2:$C$20,3,FALSE))),"")</f>
        <v>○</v>
      </c>
      <c r="H10" s="56"/>
      <c r="I10" s="58">
        <v>300000</v>
      </c>
      <c r="J10" s="58">
        <v>320000</v>
      </c>
      <c r="K10" s="60"/>
      <c r="L10" s="59">
        <f t="shared" ref="L10:L11" si="0">IF(AND(M10="",N10=""),"",SUM(M10:N10))</f>
        <v>9000</v>
      </c>
      <c r="M10" s="58">
        <v>6000</v>
      </c>
      <c r="N10" s="58">
        <v>3000</v>
      </c>
      <c r="O10" s="73" t="s">
        <v>119</v>
      </c>
      <c r="P10" s="100"/>
      <c r="Q10" s="101"/>
      <c r="R10" s="17"/>
      <c r="S10" s="17"/>
      <c r="T10" s="20" t="str">
        <f t="shared" ref="T10:T12" si="1">IF(AND(I10="",J10=""),"",IF(J10&gt;=I10,"〇","×"))</f>
        <v>〇</v>
      </c>
      <c r="U10" s="20" t="str">
        <f t="shared" ref="U10" si="2">IF(AND(M10="",N10=""),"",IF(M10&gt;=N10*2,"〇","×"))</f>
        <v>〇</v>
      </c>
    </row>
    <row r="11" spans="1:21" ht="30" customHeight="1" x14ac:dyDescent="0.2">
      <c r="A11" s="56" t="s">
        <v>64</v>
      </c>
      <c r="B11" s="57" t="s">
        <v>99</v>
      </c>
      <c r="C11" s="56" t="s">
        <v>37</v>
      </c>
      <c r="D11" s="56" t="str">
        <f>IFERROR(VLOOKUP(C11,職コード票!$A$1:$B$20,2,FALSE),"")</f>
        <v>38</v>
      </c>
      <c r="E11" s="56" t="s">
        <v>56</v>
      </c>
      <c r="F11" s="56"/>
      <c r="G11" s="56" t="str">
        <f>IFERROR(IF(C11="園長(法人役員を兼務)","×",IF(F11="○","×",VLOOKUP(C11,職コード票!$A$2:$C$20,3,FALSE))),"")</f>
        <v>○</v>
      </c>
      <c r="H11" s="56" t="s">
        <v>94</v>
      </c>
      <c r="I11" s="58">
        <v>1500</v>
      </c>
      <c r="J11" s="58">
        <v>1500</v>
      </c>
      <c r="K11" s="59">
        <v>50</v>
      </c>
      <c r="L11" s="59">
        <f t="shared" si="0"/>
        <v>8000</v>
      </c>
      <c r="M11" s="58">
        <v>8000</v>
      </c>
      <c r="N11" s="58">
        <v>0</v>
      </c>
      <c r="O11" s="73" t="s">
        <v>120</v>
      </c>
      <c r="P11" s="100"/>
      <c r="Q11" s="101"/>
      <c r="R11" s="17"/>
      <c r="S11" s="17"/>
      <c r="T11" s="20" t="str">
        <f>IF(AND(I11="",J11=""),"",IF(J11&gt;=I11,"〇","×"))</f>
        <v>〇</v>
      </c>
      <c r="U11" s="20" t="str">
        <f>IF(AND(M11="",N11=""),"",IF(M11&gt;=N11*2,"〇","×"))</f>
        <v>〇</v>
      </c>
    </row>
    <row r="12" spans="1:21" ht="30" customHeight="1" x14ac:dyDescent="0.2">
      <c r="A12" s="19">
        <v>1</v>
      </c>
      <c r="B12" s="50" t="s">
        <v>104</v>
      </c>
      <c r="C12" s="51" t="s">
        <v>96</v>
      </c>
      <c r="D12" s="32" t="str">
        <f>IFERROR(VLOOKUP(C12,職コード票!$A$1:$B$20,2,FALSE),"")</f>
        <v>01</v>
      </c>
      <c r="E12" s="51" t="s">
        <v>55</v>
      </c>
      <c r="F12" s="51"/>
      <c r="G12" s="32" t="str">
        <f>IFERROR(IF(C12="園長(法人役員を兼務)","×",IF(F12="○","×",VLOOKUP(C12,職コード票!$A$2:$C$20,3,FALSE))),"")</f>
        <v>○</v>
      </c>
      <c r="H12" s="52"/>
      <c r="I12" s="53">
        <v>400000</v>
      </c>
      <c r="J12" s="53">
        <v>420000</v>
      </c>
      <c r="K12" s="54"/>
      <c r="L12" s="33">
        <f>IF(G12="×",0,SUM(M12:N12))</f>
        <v>9000</v>
      </c>
      <c r="M12" s="53">
        <v>9000</v>
      </c>
      <c r="N12" s="53">
        <v>0</v>
      </c>
      <c r="O12" s="74" t="s">
        <v>119</v>
      </c>
      <c r="P12" s="112" t="s">
        <v>114</v>
      </c>
      <c r="Q12" s="113"/>
      <c r="R12" s="17"/>
      <c r="S12" s="17"/>
      <c r="T12" s="20" t="str">
        <f t="shared" si="1"/>
        <v>〇</v>
      </c>
      <c r="U12" s="20" t="str">
        <f>IF(AND(M12="",N12=""),"",IF(M12&gt;=N12*2,"〇","×"))</f>
        <v>〇</v>
      </c>
    </row>
    <row r="13" spans="1:21" ht="36" customHeight="1" x14ac:dyDescent="0.2">
      <c r="A13" s="19">
        <v>2</v>
      </c>
      <c r="B13" s="50" t="s">
        <v>106</v>
      </c>
      <c r="C13" s="51" t="s">
        <v>25</v>
      </c>
      <c r="D13" s="32" t="str">
        <f>IFERROR(VLOOKUP(C13,職コード票!$A$1:$B$20,2,FALSE),"")</f>
        <v>20</v>
      </c>
      <c r="E13" s="51" t="s">
        <v>55</v>
      </c>
      <c r="F13" s="51"/>
      <c r="G13" s="32" t="str">
        <f>IFERROR(IF(C13="園長(法人役員を兼務)","×",IF(F13="○","×",VLOOKUP(C13,職コード票!$A$2:$C$20,3,FALSE))),"")</f>
        <v>○</v>
      </c>
      <c r="H13" s="52"/>
      <c r="I13" s="53">
        <v>300000</v>
      </c>
      <c r="J13" s="53">
        <v>310000</v>
      </c>
      <c r="K13" s="54"/>
      <c r="L13" s="33">
        <f t="shared" ref="L13:L76" si="3">IF(G13="×",0,SUM(M13:N13))</f>
        <v>9000</v>
      </c>
      <c r="M13" s="53">
        <v>6000</v>
      </c>
      <c r="N13" s="53">
        <v>3000</v>
      </c>
      <c r="O13" s="74" t="s">
        <v>119</v>
      </c>
      <c r="P13" s="114" t="s">
        <v>117</v>
      </c>
      <c r="Q13" s="113"/>
      <c r="R13" s="17"/>
      <c r="S13" s="17"/>
      <c r="T13" s="37" t="str">
        <f t="shared" ref="T13:T62" si="4">IF(AND(I13="",J13=""),"",IF(J13&gt;=I13,"〇","×"))</f>
        <v>〇</v>
      </c>
      <c r="U13" s="38" t="str">
        <f>IF(AND(M13="",N13=""),"",IF(M13&gt;=N13*2,"〇","×"))</f>
        <v>〇</v>
      </c>
    </row>
    <row r="14" spans="1:21" ht="30" customHeight="1" x14ac:dyDescent="0.2">
      <c r="A14" s="19">
        <v>3</v>
      </c>
      <c r="B14" s="50" t="s">
        <v>107</v>
      </c>
      <c r="C14" s="51" t="s">
        <v>27</v>
      </c>
      <c r="D14" s="32" t="str">
        <f>IFERROR(VLOOKUP(C14,職コード票!$A$1:$B$20,2,FALSE),"")</f>
        <v>12</v>
      </c>
      <c r="E14" s="51" t="s">
        <v>55</v>
      </c>
      <c r="F14" s="51"/>
      <c r="G14" s="32" t="str">
        <f>IFERROR(IF(C14="園長(法人役員を兼務)","×",IF(F14="○","×",VLOOKUP(C14,職コード票!$A$2:$C$20,3,FALSE))),"")</f>
        <v>○</v>
      </c>
      <c r="H14" s="52"/>
      <c r="I14" s="53">
        <v>300000</v>
      </c>
      <c r="J14" s="53">
        <v>310000</v>
      </c>
      <c r="K14" s="54"/>
      <c r="L14" s="33">
        <f t="shared" si="3"/>
        <v>6000</v>
      </c>
      <c r="M14" s="53">
        <v>6000</v>
      </c>
      <c r="N14" s="53">
        <v>0</v>
      </c>
      <c r="O14" s="74" t="s">
        <v>119</v>
      </c>
      <c r="P14" s="112" t="s">
        <v>118</v>
      </c>
      <c r="Q14" s="113"/>
      <c r="R14" s="17"/>
      <c r="S14" s="17"/>
      <c r="T14" s="37" t="str">
        <f t="shared" si="4"/>
        <v>〇</v>
      </c>
      <c r="U14" s="38" t="str">
        <f t="shared" ref="U14:U61" si="5">IF(AND(M14="",N14=""),"",IF(M14&gt;=N14*2,"〇","×"))</f>
        <v>〇</v>
      </c>
    </row>
    <row r="15" spans="1:21" ht="30" customHeight="1" x14ac:dyDescent="0.2">
      <c r="A15" s="19">
        <v>4</v>
      </c>
      <c r="B15" s="50" t="s">
        <v>108</v>
      </c>
      <c r="C15" s="51" t="s">
        <v>37</v>
      </c>
      <c r="D15" s="32" t="str">
        <f>IFERROR(VLOOKUP(C15,職コード票!$A$1:$B$20,2,FALSE),"")</f>
        <v>38</v>
      </c>
      <c r="E15" s="51" t="s">
        <v>111</v>
      </c>
      <c r="F15" s="51" t="s">
        <v>105</v>
      </c>
      <c r="G15" s="32" t="str">
        <f>IFERROR(IF(C15="園長(法人役員を兼務)","×",IF(F15="○","×",VLOOKUP(C15,職コード票!$A$2:$C$20,3,FALSE))),"")</f>
        <v>×</v>
      </c>
      <c r="H15" s="52"/>
      <c r="I15" s="53"/>
      <c r="J15" s="53"/>
      <c r="K15" s="54"/>
      <c r="L15" s="33">
        <f t="shared" si="3"/>
        <v>0</v>
      </c>
      <c r="M15" s="53"/>
      <c r="N15" s="53"/>
      <c r="O15" s="74"/>
      <c r="P15" s="112"/>
      <c r="Q15" s="113"/>
      <c r="R15" s="17"/>
      <c r="S15" s="17"/>
      <c r="T15" s="37" t="str">
        <f t="shared" si="4"/>
        <v/>
      </c>
      <c r="U15" s="38" t="str">
        <f t="shared" si="5"/>
        <v/>
      </c>
    </row>
    <row r="16" spans="1:21" ht="30" customHeight="1" x14ac:dyDescent="0.2">
      <c r="A16" s="19">
        <v>5</v>
      </c>
      <c r="B16" s="50" t="s">
        <v>109</v>
      </c>
      <c r="C16" s="51" t="s">
        <v>39</v>
      </c>
      <c r="D16" s="32" t="str">
        <f>IFERROR(VLOOKUP(C16,職コード票!$A$1:$B$20,2,FALSE),"")</f>
        <v>31</v>
      </c>
      <c r="E16" s="51" t="s">
        <v>56</v>
      </c>
      <c r="F16" s="51"/>
      <c r="G16" s="32" t="str">
        <f>IFERROR(IF(C16="園長(法人役員を兼務)","×",IF(F16="○","×",VLOOKUP(C16,職コード票!$A$2:$C$20,3,FALSE))),"")</f>
        <v>○</v>
      </c>
      <c r="H16" s="52" t="s">
        <v>105</v>
      </c>
      <c r="I16" s="53">
        <v>1500</v>
      </c>
      <c r="J16" s="53">
        <v>1500</v>
      </c>
      <c r="K16" s="54">
        <v>50</v>
      </c>
      <c r="L16" s="33">
        <f t="shared" si="3"/>
        <v>6000</v>
      </c>
      <c r="M16" s="53">
        <v>6000</v>
      </c>
      <c r="N16" s="53">
        <v>0</v>
      </c>
      <c r="O16" s="74" t="s">
        <v>120</v>
      </c>
      <c r="P16" s="112" t="s">
        <v>113</v>
      </c>
      <c r="Q16" s="113"/>
      <c r="R16" s="17"/>
      <c r="S16" s="17"/>
      <c r="T16" s="37" t="str">
        <f>IF(AND(I16="",J16=""),"",IF(J16&gt;=I16,"〇","×"))</f>
        <v>〇</v>
      </c>
      <c r="U16" s="38" t="str">
        <f t="shared" si="5"/>
        <v>〇</v>
      </c>
    </row>
    <row r="17" spans="1:21" ht="30" customHeight="1" x14ac:dyDescent="0.2">
      <c r="A17" s="19">
        <v>6</v>
      </c>
      <c r="B17" s="50" t="s">
        <v>110</v>
      </c>
      <c r="C17" s="51" t="s">
        <v>43</v>
      </c>
      <c r="D17" s="32" t="str">
        <f>IFERROR(VLOOKUP(C17,職コード票!$A$1:$B$20,2,FALSE),"")</f>
        <v>41</v>
      </c>
      <c r="E17" s="51" t="s">
        <v>56</v>
      </c>
      <c r="F17" s="51"/>
      <c r="G17" s="32" t="str">
        <f>IFERROR(IF(C17="園長(法人役員を兼務)","×",IF(F17="○","×",VLOOKUP(C17,職コード票!$A$2:$C$20,3,FALSE))),"")</f>
        <v>○</v>
      </c>
      <c r="H17" s="52" t="s">
        <v>105</v>
      </c>
      <c r="I17" s="53">
        <v>1500</v>
      </c>
      <c r="J17" s="53">
        <v>1500</v>
      </c>
      <c r="K17" s="54"/>
      <c r="L17" s="33">
        <f t="shared" si="3"/>
        <v>9000</v>
      </c>
      <c r="M17" s="53">
        <v>9000</v>
      </c>
      <c r="N17" s="53">
        <v>0</v>
      </c>
      <c r="O17" s="74" t="s">
        <v>120</v>
      </c>
      <c r="P17" s="112" t="s">
        <v>112</v>
      </c>
      <c r="Q17" s="113"/>
      <c r="R17" s="17"/>
      <c r="S17" s="17"/>
      <c r="T17" s="37" t="str">
        <f t="shared" si="4"/>
        <v>〇</v>
      </c>
      <c r="U17" s="38" t="str">
        <f t="shared" si="5"/>
        <v>〇</v>
      </c>
    </row>
    <row r="18" spans="1:21" ht="30" customHeight="1" x14ac:dyDescent="0.2">
      <c r="A18" s="19">
        <v>7</v>
      </c>
      <c r="B18" s="50"/>
      <c r="C18" s="51"/>
      <c r="D18" s="32" t="str">
        <f>IFERROR(VLOOKUP(C18,職コード票!$A$1:$B$20,2,FALSE),"")</f>
        <v/>
      </c>
      <c r="E18" s="51"/>
      <c r="F18" s="51"/>
      <c r="G18" s="32" t="str">
        <f>IFERROR(IF(C18="園長(法人役員を兼務)","×",IF(F18="○","×",VLOOKUP(C18,職コード票!$A$2:$C$20,3,FALSE))),"")</f>
        <v/>
      </c>
      <c r="H18" s="52"/>
      <c r="I18" s="53"/>
      <c r="J18" s="53"/>
      <c r="K18" s="54"/>
      <c r="L18" s="33">
        <f t="shared" si="3"/>
        <v>0</v>
      </c>
      <c r="M18" s="53"/>
      <c r="N18" s="53"/>
      <c r="O18" s="74"/>
      <c r="P18" s="112"/>
      <c r="Q18" s="113"/>
      <c r="R18" s="17"/>
      <c r="S18" s="17"/>
      <c r="T18" s="37" t="str">
        <f t="shared" si="4"/>
        <v/>
      </c>
      <c r="U18" s="38" t="str">
        <f t="shared" si="5"/>
        <v/>
      </c>
    </row>
    <row r="19" spans="1:21" ht="30" customHeight="1" x14ac:dyDescent="0.2">
      <c r="A19" s="19">
        <v>8</v>
      </c>
      <c r="B19" s="50"/>
      <c r="C19" s="51"/>
      <c r="D19" s="32" t="str">
        <f>IFERROR(VLOOKUP(C19,職コード票!$A$1:$B$20,2,FALSE),"")</f>
        <v/>
      </c>
      <c r="E19" s="51"/>
      <c r="F19" s="51"/>
      <c r="G19" s="32" t="str">
        <f>IFERROR(IF(C19="園長(法人役員を兼務)","×",IF(F19="○","×",VLOOKUP(C19,職コード票!$A$2:$C$20,3,FALSE))),"")</f>
        <v/>
      </c>
      <c r="H19" s="52"/>
      <c r="I19" s="53"/>
      <c r="J19" s="53"/>
      <c r="K19" s="54"/>
      <c r="L19" s="33">
        <f t="shared" si="3"/>
        <v>0</v>
      </c>
      <c r="M19" s="53"/>
      <c r="N19" s="53"/>
      <c r="O19" s="74"/>
      <c r="P19" s="112"/>
      <c r="Q19" s="113"/>
      <c r="R19" s="17"/>
      <c r="S19" s="17"/>
      <c r="T19" s="37" t="str">
        <f t="shared" si="4"/>
        <v/>
      </c>
      <c r="U19" s="38" t="str">
        <f t="shared" si="5"/>
        <v/>
      </c>
    </row>
    <row r="20" spans="1:21" ht="30" customHeight="1" x14ac:dyDescent="0.2">
      <c r="A20" s="19">
        <v>9</v>
      </c>
      <c r="B20" s="50"/>
      <c r="C20" s="51"/>
      <c r="D20" s="32" t="str">
        <f>IFERROR(VLOOKUP(C20,職コード票!$A$1:$B$20,2,FALSE),"")</f>
        <v/>
      </c>
      <c r="E20" s="51"/>
      <c r="F20" s="51"/>
      <c r="G20" s="32" t="str">
        <f>IFERROR(IF(C20="園長(法人役員を兼務)","×",IF(F20="○","×",VLOOKUP(C20,職コード票!$A$2:$C$20,3,FALSE))),"")</f>
        <v/>
      </c>
      <c r="H20" s="52"/>
      <c r="I20" s="53"/>
      <c r="J20" s="53"/>
      <c r="K20" s="54"/>
      <c r="L20" s="33">
        <f t="shared" si="3"/>
        <v>0</v>
      </c>
      <c r="M20" s="53"/>
      <c r="N20" s="53"/>
      <c r="O20" s="74"/>
      <c r="P20" s="112"/>
      <c r="Q20" s="113"/>
      <c r="R20" s="17"/>
      <c r="S20" s="17"/>
      <c r="T20" s="37" t="str">
        <f t="shared" si="4"/>
        <v/>
      </c>
      <c r="U20" s="38" t="str">
        <f t="shared" si="5"/>
        <v/>
      </c>
    </row>
    <row r="21" spans="1:21" ht="30" customHeight="1" x14ac:dyDescent="0.2">
      <c r="A21" s="19">
        <v>10</v>
      </c>
      <c r="B21" s="50"/>
      <c r="C21" s="51"/>
      <c r="D21" s="32" t="str">
        <f>IFERROR(VLOOKUP(C21,職コード票!$A$1:$B$20,2,FALSE),"")</f>
        <v/>
      </c>
      <c r="E21" s="51"/>
      <c r="F21" s="51"/>
      <c r="G21" s="32" t="str">
        <f>IFERROR(IF(C21="園長(法人役員を兼務)","×",IF(F21="○","×",VLOOKUP(C21,職コード票!$A$2:$C$20,3,FALSE))),"")</f>
        <v/>
      </c>
      <c r="H21" s="52"/>
      <c r="I21" s="53"/>
      <c r="J21" s="53"/>
      <c r="K21" s="54"/>
      <c r="L21" s="33">
        <f t="shared" si="3"/>
        <v>0</v>
      </c>
      <c r="M21" s="53"/>
      <c r="N21" s="53"/>
      <c r="O21" s="74"/>
      <c r="P21" s="112"/>
      <c r="Q21" s="113"/>
      <c r="R21" s="17"/>
      <c r="S21" s="17"/>
      <c r="T21" s="37" t="str">
        <f t="shared" si="4"/>
        <v/>
      </c>
      <c r="U21" s="38" t="str">
        <f t="shared" si="5"/>
        <v/>
      </c>
    </row>
    <row r="22" spans="1:21" ht="30" customHeight="1" x14ac:dyDescent="0.2">
      <c r="A22" s="19">
        <v>11</v>
      </c>
      <c r="B22" s="50"/>
      <c r="C22" s="51"/>
      <c r="D22" s="32" t="str">
        <f>IFERROR(VLOOKUP(C22,職コード票!$A$1:$B$20,2,FALSE),"")</f>
        <v/>
      </c>
      <c r="E22" s="51"/>
      <c r="F22" s="51"/>
      <c r="G22" s="32" t="str">
        <f>IFERROR(IF(C22="園長(法人役員を兼務)","×",IF(F22="○","×",VLOOKUP(C22,職コード票!$A$2:$C$20,3,FALSE))),"")</f>
        <v/>
      </c>
      <c r="H22" s="52"/>
      <c r="I22" s="53"/>
      <c r="J22" s="53"/>
      <c r="K22" s="54"/>
      <c r="L22" s="33">
        <f t="shared" si="3"/>
        <v>0</v>
      </c>
      <c r="M22" s="53"/>
      <c r="N22" s="53"/>
      <c r="O22" s="74"/>
      <c r="P22" s="112"/>
      <c r="Q22" s="113"/>
      <c r="R22" s="17"/>
      <c r="S22" s="17"/>
      <c r="T22" s="37" t="str">
        <f t="shared" si="4"/>
        <v/>
      </c>
      <c r="U22" s="38" t="str">
        <f t="shared" si="5"/>
        <v/>
      </c>
    </row>
    <row r="23" spans="1:21" ht="30" customHeight="1" x14ac:dyDescent="0.2">
      <c r="A23" s="19">
        <v>12</v>
      </c>
      <c r="B23" s="50"/>
      <c r="C23" s="51"/>
      <c r="D23" s="32" t="str">
        <f>IFERROR(VLOOKUP(C23,職コード票!$A$1:$B$20,2,FALSE),"")</f>
        <v/>
      </c>
      <c r="E23" s="51"/>
      <c r="F23" s="51"/>
      <c r="G23" s="32" t="str">
        <f>IFERROR(IF(C23="園長(法人役員を兼務)","×",IF(F23="○","×",VLOOKUP(C23,職コード票!$A$2:$C$20,3,FALSE))),"")</f>
        <v/>
      </c>
      <c r="H23" s="52"/>
      <c r="I23" s="53"/>
      <c r="J23" s="53"/>
      <c r="K23" s="54"/>
      <c r="L23" s="33">
        <f t="shared" si="3"/>
        <v>0</v>
      </c>
      <c r="M23" s="53"/>
      <c r="N23" s="53"/>
      <c r="O23" s="74"/>
      <c r="P23" s="112"/>
      <c r="Q23" s="113"/>
      <c r="R23" s="17"/>
      <c r="S23" s="17"/>
      <c r="T23" s="37" t="str">
        <f t="shared" si="4"/>
        <v/>
      </c>
      <c r="U23" s="38" t="str">
        <f t="shared" si="5"/>
        <v/>
      </c>
    </row>
    <row r="24" spans="1:21" ht="30" customHeight="1" x14ac:dyDescent="0.2">
      <c r="A24" s="19">
        <v>13</v>
      </c>
      <c r="B24" s="50"/>
      <c r="C24" s="51"/>
      <c r="D24" s="32" t="str">
        <f>IFERROR(VLOOKUP(C24,職コード票!$A$1:$B$20,2,FALSE),"")</f>
        <v/>
      </c>
      <c r="E24" s="51"/>
      <c r="F24" s="51"/>
      <c r="G24" s="32" t="str">
        <f>IFERROR(IF(C24="園長(法人役員を兼務)","×",IF(F24="○","×",VLOOKUP(C24,職コード票!$A$2:$C$20,3,FALSE))),"")</f>
        <v/>
      </c>
      <c r="H24" s="52"/>
      <c r="I24" s="53"/>
      <c r="J24" s="53"/>
      <c r="K24" s="54"/>
      <c r="L24" s="33">
        <f t="shared" si="3"/>
        <v>0</v>
      </c>
      <c r="M24" s="53"/>
      <c r="N24" s="53"/>
      <c r="O24" s="74"/>
      <c r="P24" s="112"/>
      <c r="Q24" s="113"/>
      <c r="R24" s="17"/>
      <c r="S24" s="17"/>
      <c r="T24" s="37" t="str">
        <f t="shared" si="4"/>
        <v/>
      </c>
      <c r="U24" s="38" t="str">
        <f t="shared" si="5"/>
        <v/>
      </c>
    </row>
    <row r="25" spans="1:21" ht="30" customHeight="1" x14ac:dyDescent="0.2">
      <c r="A25" s="19">
        <v>14</v>
      </c>
      <c r="B25" s="50"/>
      <c r="C25" s="51"/>
      <c r="D25" s="32" t="str">
        <f>IFERROR(VLOOKUP(C25,職コード票!$A$1:$B$20,2,FALSE),"")</f>
        <v/>
      </c>
      <c r="E25" s="51"/>
      <c r="F25" s="51"/>
      <c r="G25" s="32" t="str">
        <f>IFERROR(IF(C25="園長(法人役員を兼務)","×",IF(F25="○","×",VLOOKUP(C25,職コード票!$A$2:$C$20,3,FALSE))),"")</f>
        <v/>
      </c>
      <c r="H25" s="52"/>
      <c r="I25" s="53"/>
      <c r="J25" s="53"/>
      <c r="K25" s="54"/>
      <c r="L25" s="33">
        <f t="shared" si="3"/>
        <v>0</v>
      </c>
      <c r="M25" s="53"/>
      <c r="N25" s="53"/>
      <c r="O25" s="74"/>
      <c r="P25" s="112"/>
      <c r="Q25" s="113"/>
      <c r="R25" s="17"/>
      <c r="S25" s="17"/>
      <c r="T25" s="37" t="str">
        <f t="shared" si="4"/>
        <v/>
      </c>
      <c r="U25" s="38" t="str">
        <f t="shared" si="5"/>
        <v/>
      </c>
    </row>
    <row r="26" spans="1:21" ht="30" customHeight="1" x14ac:dyDescent="0.2">
      <c r="A26" s="19">
        <v>15</v>
      </c>
      <c r="B26" s="50"/>
      <c r="C26" s="51"/>
      <c r="D26" s="32" t="str">
        <f>IFERROR(VLOOKUP(C26,職コード票!$A$1:$B$20,2,FALSE),"")</f>
        <v/>
      </c>
      <c r="E26" s="51"/>
      <c r="F26" s="51"/>
      <c r="G26" s="32" t="str">
        <f>IFERROR(IF(C26="園長(法人役員を兼務)","×",IF(F26="○","×",VLOOKUP(C26,職コード票!$A$2:$C$20,3,FALSE))),"")</f>
        <v/>
      </c>
      <c r="H26" s="52"/>
      <c r="I26" s="53"/>
      <c r="J26" s="53"/>
      <c r="K26" s="54"/>
      <c r="L26" s="33">
        <f t="shared" si="3"/>
        <v>0</v>
      </c>
      <c r="M26" s="53"/>
      <c r="N26" s="53"/>
      <c r="O26" s="74"/>
      <c r="P26" s="112"/>
      <c r="Q26" s="113"/>
      <c r="R26" s="17"/>
      <c r="S26" s="17"/>
      <c r="T26" s="37" t="str">
        <f t="shared" si="4"/>
        <v/>
      </c>
      <c r="U26" s="38" t="str">
        <f t="shared" si="5"/>
        <v/>
      </c>
    </row>
    <row r="27" spans="1:21" ht="30" customHeight="1" x14ac:dyDescent="0.2">
      <c r="A27" s="19">
        <v>16</v>
      </c>
      <c r="B27" s="50"/>
      <c r="C27" s="51"/>
      <c r="D27" s="32" t="str">
        <f>IFERROR(VLOOKUP(C27,職コード票!$A$1:$B$20,2,FALSE),"")</f>
        <v/>
      </c>
      <c r="E27" s="51"/>
      <c r="F27" s="51"/>
      <c r="G27" s="32" t="str">
        <f>IFERROR(IF(C27="園長(法人役員を兼務)","×",IF(F27="○","×",VLOOKUP(C27,職コード票!$A$2:$C$20,3,FALSE))),"")</f>
        <v/>
      </c>
      <c r="H27" s="52"/>
      <c r="I27" s="53"/>
      <c r="J27" s="53"/>
      <c r="K27" s="54"/>
      <c r="L27" s="33">
        <f t="shared" si="3"/>
        <v>0</v>
      </c>
      <c r="M27" s="53"/>
      <c r="N27" s="53"/>
      <c r="O27" s="74"/>
      <c r="P27" s="112"/>
      <c r="Q27" s="113"/>
      <c r="R27" s="17"/>
      <c r="S27" s="17"/>
      <c r="T27" s="37" t="str">
        <f t="shared" si="4"/>
        <v/>
      </c>
      <c r="U27" s="38" t="str">
        <f t="shared" si="5"/>
        <v/>
      </c>
    </row>
    <row r="28" spans="1:21" ht="30" customHeight="1" x14ac:dyDescent="0.2">
      <c r="A28" s="19">
        <v>17</v>
      </c>
      <c r="B28" s="50"/>
      <c r="C28" s="51"/>
      <c r="D28" s="32" t="str">
        <f>IFERROR(VLOOKUP(C28,職コード票!$A$1:$B$20,2,FALSE),"")</f>
        <v/>
      </c>
      <c r="E28" s="51"/>
      <c r="F28" s="51"/>
      <c r="G28" s="32" t="str">
        <f>IFERROR(IF(C28="園長(法人役員を兼務)","×",IF(F28="○","×",VLOOKUP(C28,職コード票!$A$2:$C$20,3,FALSE))),"")</f>
        <v/>
      </c>
      <c r="H28" s="52"/>
      <c r="I28" s="53"/>
      <c r="J28" s="53"/>
      <c r="K28" s="54"/>
      <c r="L28" s="33">
        <f t="shared" si="3"/>
        <v>0</v>
      </c>
      <c r="M28" s="53"/>
      <c r="N28" s="53"/>
      <c r="O28" s="74"/>
      <c r="P28" s="112"/>
      <c r="Q28" s="113"/>
      <c r="R28" s="17"/>
      <c r="S28" s="17"/>
      <c r="T28" s="37" t="str">
        <f t="shared" si="4"/>
        <v/>
      </c>
      <c r="U28" s="38" t="str">
        <f t="shared" si="5"/>
        <v/>
      </c>
    </row>
    <row r="29" spans="1:21" ht="30" customHeight="1" x14ac:dyDescent="0.2">
      <c r="A29" s="19">
        <v>18</v>
      </c>
      <c r="B29" s="50"/>
      <c r="C29" s="51"/>
      <c r="D29" s="32" t="str">
        <f>IFERROR(VLOOKUP(C29,職コード票!$A$1:$B$20,2,FALSE),"")</f>
        <v/>
      </c>
      <c r="E29" s="51"/>
      <c r="F29" s="51"/>
      <c r="G29" s="32" t="str">
        <f>IFERROR(IF(C29="園長(法人役員を兼務)","×",IF(F29="○","×",VLOOKUP(C29,職コード票!$A$2:$C$20,3,FALSE))),"")</f>
        <v/>
      </c>
      <c r="H29" s="52"/>
      <c r="I29" s="53"/>
      <c r="J29" s="53"/>
      <c r="K29" s="54"/>
      <c r="L29" s="33">
        <f t="shared" si="3"/>
        <v>0</v>
      </c>
      <c r="M29" s="53"/>
      <c r="N29" s="53"/>
      <c r="O29" s="74"/>
      <c r="P29" s="112"/>
      <c r="Q29" s="113"/>
      <c r="R29" s="17"/>
      <c r="S29" s="17"/>
      <c r="T29" s="37" t="str">
        <f t="shared" si="4"/>
        <v/>
      </c>
      <c r="U29" s="38" t="str">
        <f t="shared" si="5"/>
        <v/>
      </c>
    </row>
    <row r="30" spans="1:21" ht="30" customHeight="1" x14ac:dyDescent="0.2">
      <c r="A30" s="19">
        <v>19</v>
      </c>
      <c r="B30" s="50"/>
      <c r="C30" s="51"/>
      <c r="D30" s="32" t="str">
        <f>IFERROR(VLOOKUP(C30,職コード票!$A$1:$B$20,2,FALSE),"")</f>
        <v/>
      </c>
      <c r="E30" s="51"/>
      <c r="F30" s="51"/>
      <c r="G30" s="32" t="str">
        <f>IFERROR(IF(C30="園長(法人役員を兼務)","×",IF(F30="○","×",VLOOKUP(C30,職コード票!$A$2:$C$20,3,FALSE))),"")</f>
        <v/>
      </c>
      <c r="H30" s="52"/>
      <c r="I30" s="53"/>
      <c r="J30" s="53"/>
      <c r="K30" s="54"/>
      <c r="L30" s="33">
        <f t="shared" si="3"/>
        <v>0</v>
      </c>
      <c r="M30" s="53"/>
      <c r="N30" s="53"/>
      <c r="O30" s="74"/>
      <c r="P30" s="112"/>
      <c r="Q30" s="113"/>
      <c r="R30" s="17"/>
      <c r="S30" s="17"/>
      <c r="T30" s="37" t="str">
        <f t="shared" si="4"/>
        <v/>
      </c>
      <c r="U30" s="38" t="str">
        <f t="shared" si="5"/>
        <v/>
      </c>
    </row>
    <row r="31" spans="1:21" ht="30" customHeight="1" x14ac:dyDescent="0.2">
      <c r="A31" s="19">
        <v>20</v>
      </c>
      <c r="B31" s="50"/>
      <c r="C31" s="51"/>
      <c r="D31" s="32" t="str">
        <f>IFERROR(VLOOKUP(C31,職コード票!$A$1:$B$20,2,FALSE),"")</f>
        <v/>
      </c>
      <c r="E31" s="51"/>
      <c r="F31" s="51"/>
      <c r="G31" s="32" t="str">
        <f>IFERROR(IF(C31="園長(法人役員を兼務)","×",IF(F31="○","×",VLOOKUP(C31,職コード票!$A$2:$C$20,3,FALSE))),"")</f>
        <v/>
      </c>
      <c r="H31" s="52"/>
      <c r="I31" s="53"/>
      <c r="J31" s="53"/>
      <c r="K31" s="54"/>
      <c r="L31" s="33">
        <f t="shared" si="3"/>
        <v>0</v>
      </c>
      <c r="M31" s="53"/>
      <c r="N31" s="53"/>
      <c r="O31" s="74"/>
      <c r="P31" s="112"/>
      <c r="Q31" s="113"/>
      <c r="R31" s="17"/>
      <c r="S31" s="17"/>
      <c r="T31" s="37" t="str">
        <f t="shared" si="4"/>
        <v/>
      </c>
      <c r="U31" s="38" t="str">
        <f t="shared" si="5"/>
        <v/>
      </c>
    </row>
    <row r="32" spans="1:21" ht="30" customHeight="1" x14ac:dyDescent="0.2">
      <c r="A32" s="19">
        <v>21</v>
      </c>
      <c r="B32" s="50"/>
      <c r="C32" s="51"/>
      <c r="D32" s="32" t="str">
        <f>IFERROR(VLOOKUP(C32,職コード票!$A$1:$B$20,2,FALSE),"")</f>
        <v/>
      </c>
      <c r="E32" s="51"/>
      <c r="F32" s="51"/>
      <c r="G32" s="32" t="str">
        <f>IFERROR(IF(C32="園長(法人役員を兼務)","×",IF(F32="○","×",VLOOKUP(C32,職コード票!$A$2:$C$20,3,FALSE))),"")</f>
        <v/>
      </c>
      <c r="H32" s="52"/>
      <c r="I32" s="53"/>
      <c r="J32" s="53"/>
      <c r="K32" s="54"/>
      <c r="L32" s="33">
        <f t="shared" si="3"/>
        <v>0</v>
      </c>
      <c r="M32" s="53"/>
      <c r="N32" s="53"/>
      <c r="O32" s="74"/>
      <c r="P32" s="112"/>
      <c r="Q32" s="113"/>
      <c r="R32" s="17"/>
      <c r="S32" s="17"/>
      <c r="T32" s="37" t="str">
        <f t="shared" si="4"/>
        <v/>
      </c>
      <c r="U32" s="38" t="str">
        <f t="shared" si="5"/>
        <v/>
      </c>
    </row>
    <row r="33" spans="1:21" ht="30" customHeight="1" x14ac:dyDescent="0.2">
      <c r="A33" s="19">
        <v>22</v>
      </c>
      <c r="B33" s="50"/>
      <c r="C33" s="51"/>
      <c r="D33" s="32" t="str">
        <f>IFERROR(VLOOKUP(C33,職コード票!$A$1:$B$20,2,FALSE),"")</f>
        <v/>
      </c>
      <c r="E33" s="51"/>
      <c r="F33" s="51"/>
      <c r="G33" s="32" t="str">
        <f>IFERROR(IF(C33="園長(法人役員を兼務)","×",IF(F33="○","×",VLOOKUP(C33,職コード票!$A$2:$C$20,3,FALSE))),"")</f>
        <v/>
      </c>
      <c r="H33" s="52"/>
      <c r="I33" s="53"/>
      <c r="J33" s="53"/>
      <c r="K33" s="54"/>
      <c r="L33" s="33">
        <f t="shared" si="3"/>
        <v>0</v>
      </c>
      <c r="M33" s="53"/>
      <c r="N33" s="53"/>
      <c r="O33" s="74"/>
      <c r="P33" s="112"/>
      <c r="Q33" s="113"/>
      <c r="R33" s="17"/>
      <c r="S33" s="17"/>
      <c r="T33" s="37" t="str">
        <f t="shared" si="4"/>
        <v/>
      </c>
      <c r="U33" s="38" t="str">
        <f t="shared" si="5"/>
        <v/>
      </c>
    </row>
    <row r="34" spans="1:21" ht="30" customHeight="1" x14ac:dyDescent="0.2">
      <c r="A34" s="19">
        <v>23</v>
      </c>
      <c r="B34" s="50"/>
      <c r="C34" s="51"/>
      <c r="D34" s="32" t="str">
        <f>IFERROR(VLOOKUP(C34,職コード票!$A$1:$B$20,2,FALSE),"")</f>
        <v/>
      </c>
      <c r="E34" s="51"/>
      <c r="F34" s="51"/>
      <c r="G34" s="32" t="str">
        <f>IFERROR(IF(C34="園長(法人役員を兼務)","×",IF(F34="○","×",VLOOKUP(C34,職コード票!$A$2:$C$20,3,FALSE))),"")</f>
        <v/>
      </c>
      <c r="H34" s="52"/>
      <c r="I34" s="53"/>
      <c r="J34" s="53"/>
      <c r="K34" s="54"/>
      <c r="L34" s="33">
        <f t="shared" si="3"/>
        <v>0</v>
      </c>
      <c r="M34" s="53"/>
      <c r="N34" s="53"/>
      <c r="O34" s="74"/>
      <c r="P34" s="112"/>
      <c r="Q34" s="113"/>
      <c r="R34" s="17"/>
      <c r="S34" s="17"/>
      <c r="T34" s="37" t="str">
        <f t="shared" si="4"/>
        <v/>
      </c>
      <c r="U34" s="38" t="str">
        <f t="shared" si="5"/>
        <v/>
      </c>
    </row>
    <row r="35" spans="1:21" ht="30" customHeight="1" x14ac:dyDescent="0.2">
      <c r="A35" s="19">
        <v>24</v>
      </c>
      <c r="B35" s="50"/>
      <c r="C35" s="51"/>
      <c r="D35" s="32" t="str">
        <f>IFERROR(VLOOKUP(C35,職コード票!$A$1:$B$20,2,FALSE),"")</f>
        <v/>
      </c>
      <c r="E35" s="51"/>
      <c r="F35" s="51"/>
      <c r="G35" s="32" t="str">
        <f>IFERROR(IF(C35="園長(法人役員を兼務)","×",IF(F35="○","×",VLOOKUP(C35,職コード票!$A$2:$C$20,3,FALSE))),"")</f>
        <v/>
      </c>
      <c r="H35" s="52"/>
      <c r="I35" s="53"/>
      <c r="J35" s="53"/>
      <c r="K35" s="54"/>
      <c r="L35" s="33">
        <f t="shared" si="3"/>
        <v>0</v>
      </c>
      <c r="M35" s="53"/>
      <c r="N35" s="53"/>
      <c r="O35" s="74"/>
      <c r="P35" s="112"/>
      <c r="Q35" s="113"/>
      <c r="R35" s="17"/>
      <c r="S35" s="17"/>
      <c r="T35" s="37" t="str">
        <f t="shared" si="4"/>
        <v/>
      </c>
      <c r="U35" s="38" t="str">
        <f t="shared" si="5"/>
        <v/>
      </c>
    </row>
    <row r="36" spans="1:21" ht="30" customHeight="1" x14ac:dyDescent="0.2">
      <c r="A36" s="19">
        <v>25</v>
      </c>
      <c r="B36" s="50"/>
      <c r="C36" s="51"/>
      <c r="D36" s="32" t="str">
        <f>IFERROR(VLOOKUP(C36,職コード票!$A$1:$B$20,2,FALSE),"")</f>
        <v/>
      </c>
      <c r="E36" s="51"/>
      <c r="F36" s="51"/>
      <c r="G36" s="32" t="str">
        <f>IFERROR(IF(C36="園長(法人役員を兼務)","×",IF(F36="○","×",VLOOKUP(C36,職コード票!$A$2:$C$20,3,FALSE))),"")</f>
        <v/>
      </c>
      <c r="H36" s="52"/>
      <c r="I36" s="53"/>
      <c r="J36" s="53"/>
      <c r="K36" s="54"/>
      <c r="L36" s="33">
        <f t="shared" si="3"/>
        <v>0</v>
      </c>
      <c r="M36" s="53"/>
      <c r="N36" s="53"/>
      <c r="O36" s="74"/>
      <c r="P36" s="112"/>
      <c r="Q36" s="113"/>
      <c r="R36" s="17"/>
      <c r="S36" s="17"/>
      <c r="T36" s="37" t="str">
        <f t="shared" si="4"/>
        <v/>
      </c>
      <c r="U36" s="38" t="str">
        <f t="shared" si="5"/>
        <v/>
      </c>
    </row>
    <row r="37" spans="1:21" ht="30" customHeight="1" x14ac:dyDescent="0.2">
      <c r="A37" s="19">
        <v>26</v>
      </c>
      <c r="B37" s="50"/>
      <c r="C37" s="51"/>
      <c r="D37" s="32" t="str">
        <f>IFERROR(VLOOKUP(C37,職コード票!$A$1:$B$20,2,FALSE),"")</f>
        <v/>
      </c>
      <c r="E37" s="51"/>
      <c r="F37" s="51"/>
      <c r="G37" s="32" t="str">
        <f>IFERROR(IF(C37="園長(法人役員を兼務)","×",IF(F37="○","×",VLOOKUP(C37,職コード票!$A$2:$C$20,3,FALSE))),"")</f>
        <v/>
      </c>
      <c r="H37" s="52"/>
      <c r="I37" s="53"/>
      <c r="J37" s="53"/>
      <c r="K37" s="54"/>
      <c r="L37" s="33">
        <f t="shared" si="3"/>
        <v>0</v>
      </c>
      <c r="M37" s="53"/>
      <c r="N37" s="53"/>
      <c r="O37" s="74"/>
      <c r="P37" s="112"/>
      <c r="Q37" s="113"/>
      <c r="R37" s="17"/>
      <c r="S37" s="17"/>
      <c r="T37" s="37" t="str">
        <f t="shared" si="4"/>
        <v/>
      </c>
      <c r="U37" s="38" t="str">
        <f t="shared" si="5"/>
        <v/>
      </c>
    </row>
    <row r="38" spans="1:21" ht="30" customHeight="1" x14ac:dyDescent="0.2">
      <c r="A38" s="19">
        <v>27</v>
      </c>
      <c r="B38" s="50"/>
      <c r="C38" s="51"/>
      <c r="D38" s="32" t="str">
        <f>IFERROR(VLOOKUP(C38,職コード票!$A$1:$B$20,2,FALSE),"")</f>
        <v/>
      </c>
      <c r="E38" s="51"/>
      <c r="F38" s="51"/>
      <c r="G38" s="32" t="str">
        <f>IFERROR(IF(C38="園長(法人役員を兼務)","×",IF(F38="○","×",VLOOKUP(C38,職コード票!$A$2:$C$20,3,FALSE))),"")</f>
        <v/>
      </c>
      <c r="H38" s="52"/>
      <c r="I38" s="53"/>
      <c r="J38" s="53"/>
      <c r="K38" s="54"/>
      <c r="L38" s="33">
        <f t="shared" si="3"/>
        <v>0</v>
      </c>
      <c r="M38" s="53"/>
      <c r="N38" s="53"/>
      <c r="O38" s="74"/>
      <c r="P38" s="112"/>
      <c r="Q38" s="113"/>
      <c r="R38" s="17"/>
      <c r="S38" s="17"/>
      <c r="T38" s="37" t="str">
        <f t="shared" si="4"/>
        <v/>
      </c>
      <c r="U38" s="38" t="str">
        <f t="shared" si="5"/>
        <v/>
      </c>
    </row>
    <row r="39" spans="1:21" ht="30" customHeight="1" x14ac:dyDescent="0.2">
      <c r="A39" s="19">
        <v>28</v>
      </c>
      <c r="B39" s="50"/>
      <c r="C39" s="51"/>
      <c r="D39" s="32" t="str">
        <f>IFERROR(VLOOKUP(C39,職コード票!$A$1:$B$20,2,FALSE),"")</f>
        <v/>
      </c>
      <c r="E39" s="51"/>
      <c r="F39" s="51"/>
      <c r="G39" s="32" t="str">
        <f>IFERROR(IF(C39="園長(法人役員を兼務)","×",IF(F39="○","×",VLOOKUP(C39,職コード票!$A$2:$C$20,3,FALSE))),"")</f>
        <v/>
      </c>
      <c r="H39" s="52"/>
      <c r="I39" s="53"/>
      <c r="J39" s="53"/>
      <c r="K39" s="54"/>
      <c r="L39" s="33">
        <f t="shared" si="3"/>
        <v>0</v>
      </c>
      <c r="M39" s="53"/>
      <c r="N39" s="53"/>
      <c r="O39" s="74"/>
      <c r="P39" s="112"/>
      <c r="Q39" s="113"/>
      <c r="R39" s="17"/>
      <c r="S39" s="17"/>
      <c r="T39" s="37" t="str">
        <f t="shared" si="4"/>
        <v/>
      </c>
      <c r="U39" s="38" t="str">
        <f t="shared" si="5"/>
        <v/>
      </c>
    </row>
    <row r="40" spans="1:21" ht="30" customHeight="1" x14ac:dyDescent="0.2">
      <c r="A40" s="19">
        <v>29</v>
      </c>
      <c r="B40" s="50"/>
      <c r="C40" s="51"/>
      <c r="D40" s="32" t="str">
        <f>IFERROR(VLOOKUP(C40,職コード票!$A$1:$B$20,2,FALSE),"")</f>
        <v/>
      </c>
      <c r="E40" s="51"/>
      <c r="F40" s="51"/>
      <c r="G40" s="32" t="str">
        <f>IFERROR(IF(C40="園長(法人役員を兼務)","×",IF(F40="○","×",VLOOKUP(C40,職コード票!$A$2:$C$20,3,FALSE))),"")</f>
        <v/>
      </c>
      <c r="H40" s="52"/>
      <c r="I40" s="53"/>
      <c r="J40" s="53"/>
      <c r="K40" s="54"/>
      <c r="L40" s="33">
        <f t="shared" si="3"/>
        <v>0</v>
      </c>
      <c r="M40" s="53"/>
      <c r="N40" s="53"/>
      <c r="O40" s="74"/>
      <c r="P40" s="112"/>
      <c r="Q40" s="113"/>
      <c r="R40" s="17"/>
      <c r="S40" s="17"/>
      <c r="T40" s="37" t="str">
        <f t="shared" si="4"/>
        <v/>
      </c>
      <c r="U40" s="38" t="str">
        <f t="shared" si="5"/>
        <v/>
      </c>
    </row>
    <row r="41" spans="1:21" ht="30" customHeight="1" x14ac:dyDescent="0.2">
      <c r="A41" s="19">
        <v>30</v>
      </c>
      <c r="B41" s="50"/>
      <c r="C41" s="51"/>
      <c r="D41" s="32" t="str">
        <f>IFERROR(VLOOKUP(C41,職コード票!$A$1:$B$20,2,FALSE),"")</f>
        <v/>
      </c>
      <c r="E41" s="51"/>
      <c r="F41" s="51"/>
      <c r="G41" s="32" t="str">
        <f>IFERROR(IF(C41="園長(法人役員を兼務)","×",IF(F41="○","×",VLOOKUP(C41,職コード票!$A$2:$C$20,3,FALSE))),"")</f>
        <v/>
      </c>
      <c r="H41" s="52"/>
      <c r="I41" s="53"/>
      <c r="J41" s="53"/>
      <c r="K41" s="54"/>
      <c r="L41" s="33">
        <f t="shared" si="3"/>
        <v>0</v>
      </c>
      <c r="M41" s="53"/>
      <c r="N41" s="53"/>
      <c r="O41" s="74"/>
      <c r="P41" s="112"/>
      <c r="Q41" s="113"/>
      <c r="R41" s="17"/>
      <c r="S41" s="17"/>
      <c r="T41" s="37" t="str">
        <f t="shared" si="4"/>
        <v/>
      </c>
      <c r="U41" s="38" t="str">
        <f t="shared" si="5"/>
        <v/>
      </c>
    </row>
    <row r="42" spans="1:21" ht="30" customHeight="1" x14ac:dyDescent="0.2">
      <c r="A42" s="19">
        <v>31</v>
      </c>
      <c r="B42" s="50"/>
      <c r="C42" s="51"/>
      <c r="D42" s="32" t="str">
        <f>IFERROR(VLOOKUP(C42,職コード票!$A$1:$B$20,2,FALSE),"")</f>
        <v/>
      </c>
      <c r="E42" s="51"/>
      <c r="F42" s="51"/>
      <c r="G42" s="32" t="str">
        <f>IFERROR(IF(C42="園長(法人役員を兼務)","×",IF(F42="○","×",VLOOKUP(C42,職コード票!$A$2:$C$20,3,FALSE))),"")</f>
        <v/>
      </c>
      <c r="H42" s="52"/>
      <c r="I42" s="53"/>
      <c r="J42" s="53"/>
      <c r="K42" s="54"/>
      <c r="L42" s="33">
        <f t="shared" si="3"/>
        <v>0</v>
      </c>
      <c r="M42" s="53"/>
      <c r="N42" s="53"/>
      <c r="O42" s="74"/>
      <c r="P42" s="112"/>
      <c r="Q42" s="113"/>
      <c r="R42" s="17"/>
      <c r="S42" s="17"/>
      <c r="T42" s="37" t="str">
        <f t="shared" si="4"/>
        <v/>
      </c>
      <c r="U42" s="38" t="str">
        <f t="shared" si="5"/>
        <v/>
      </c>
    </row>
    <row r="43" spans="1:21" ht="30" customHeight="1" x14ac:dyDescent="0.2">
      <c r="A43" s="19">
        <v>32</v>
      </c>
      <c r="B43" s="50"/>
      <c r="C43" s="51"/>
      <c r="D43" s="32" t="str">
        <f>IFERROR(VLOOKUP(C43,職コード票!$A$1:$B$20,2,FALSE),"")</f>
        <v/>
      </c>
      <c r="E43" s="51"/>
      <c r="F43" s="51"/>
      <c r="G43" s="32" t="str">
        <f>IFERROR(IF(C43="園長(法人役員を兼務)","×",IF(F43="○","×",VLOOKUP(C43,職コード票!$A$2:$C$20,3,FALSE))),"")</f>
        <v/>
      </c>
      <c r="H43" s="52"/>
      <c r="I43" s="53"/>
      <c r="J43" s="53"/>
      <c r="K43" s="54"/>
      <c r="L43" s="33">
        <f t="shared" si="3"/>
        <v>0</v>
      </c>
      <c r="M43" s="53"/>
      <c r="N43" s="53"/>
      <c r="O43" s="74"/>
      <c r="P43" s="112"/>
      <c r="Q43" s="113"/>
      <c r="R43" s="17"/>
      <c r="S43" s="17"/>
      <c r="T43" s="37" t="str">
        <f t="shared" si="4"/>
        <v/>
      </c>
      <c r="U43" s="38" t="str">
        <f t="shared" si="5"/>
        <v/>
      </c>
    </row>
    <row r="44" spans="1:21" ht="30" customHeight="1" x14ac:dyDescent="0.2">
      <c r="A44" s="19">
        <v>33</v>
      </c>
      <c r="B44" s="50"/>
      <c r="C44" s="51"/>
      <c r="D44" s="32" t="str">
        <f>IFERROR(VLOOKUP(C44,職コード票!$A$1:$B$20,2,FALSE),"")</f>
        <v/>
      </c>
      <c r="E44" s="51"/>
      <c r="F44" s="51"/>
      <c r="G44" s="32" t="str">
        <f>IFERROR(IF(C44="園長(法人役員を兼務)","×",IF(F44="○","×",VLOOKUP(C44,職コード票!$A$2:$C$20,3,FALSE))),"")</f>
        <v/>
      </c>
      <c r="H44" s="52"/>
      <c r="I44" s="53"/>
      <c r="J44" s="53"/>
      <c r="K44" s="54"/>
      <c r="L44" s="33">
        <f t="shared" si="3"/>
        <v>0</v>
      </c>
      <c r="M44" s="53"/>
      <c r="N44" s="53"/>
      <c r="O44" s="74"/>
      <c r="P44" s="112"/>
      <c r="Q44" s="113"/>
      <c r="R44" s="17"/>
      <c r="S44" s="17"/>
      <c r="T44" s="37" t="str">
        <f t="shared" si="4"/>
        <v/>
      </c>
      <c r="U44" s="38" t="str">
        <f t="shared" si="5"/>
        <v/>
      </c>
    </row>
    <row r="45" spans="1:21" ht="30" customHeight="1" x14ac:dyDescent="0.2">
      <c r="A45" s="19">
        <v>34</v>
      </c>
      <c r="B45" s="50"/>
      <c r="C45" s="51"/>
      <c r="D45" s="32" t="str">
        <f>IFERROR(VLOOKUP(C45,職コード票!$A$1:$B$20,2,FALSE),"")</f>
        <v/>
      </c>
      <c r="E45" s="51"/>
      <c r="F45" s="51"/>
      <c r="G45" s="32" t="str">
        <f>IFERROR(IF(C45="園長(法人役員を兼務)","×",IF(F45="○","×",VLOOKUP(C45,職コード票!$A$2:$C$20,3,FALSE))),"")</f>
        <v/>
      </c>
      <c r="H45" s="52"/>
      <c r="I45" s="53"/>
      <c r="J45" s="53"/>
      <c r="K45" s="54"/>
      <c r="L45" s="33">
        <f t="shared" si="3"/>
        <v>0</v>
      </c>
      <c r="M45" s="53"/>
      <c r="N45" s="53"/>
      <c r="O45" s="74"/>
      <c r="P45" s="112"/>
      <c r="Q45" s="113"/>
      <c r="R45" s="17"/>
      <c r="S45" s="17"/>
      <c r="T45" s="37" t="str">
        <f t="shared" si="4"/>
        <v/>
      </c>
      <c r="U45" s="38" t="str">
        <f t="shared" si="5"/>
        <v/>
      </c>
    </row>
    <row r="46" spans="1:21" ht="30" customHeight="1" x14ac:dyDescent="0.2">
      <c r="A46" s="19">
        <v>35</v>
      </c>
      <c r="B46" s="50"/>
      <c r="C46" s="51"/>
      <c r="D46" s="32" t="str">
        <f>IFERROR(VLOOKUP(C46,職コード票!$A$1:$B$20,2,FALSE),"")</f>
        <v/>
      </c>
      <c r="E46" s="51"/>
      <c r="F46" s="51"/>
      <c r="G46" s="32" t="str">
        <f>IFERROR(IF(C46="園長(法人役員を兼務)","×",IF(F46="○","×",VLOOKUP(C46,職コード票!$A$2:$C$20,3,FALSE))),"")</f>
        <v/>
      </c>
      <c r="H46" s="52"/>
      <c r="I46" s="53"/>
      <c r="J46" s="53"/>
      <c r="K46" s="54"/>
      <c r="L46" s="33">
        <f t="shared" si="3"/>
        <v>0</v>
      </c>
      <c r="M46" s="53"/>
      <c r="N46" s="53"/>
      <c r="O46" s="74"/>
      <c r="P46" s="112"/>
      <c r="Q46" s="113"/>
      <c r="R46" s="17"/>
      <c r="S46" s="17"/>
      <c r="T46" s="37" t="str">
        <f t="shared" si="4"/>
        <v/>
      </c>
      <c r="U46" s="38" t="str">
        <f t="shared" si="5"/>
        <v/>
      </c>
    </row>
    <row r="47" spans="1:21" ht="30" customHeight="1" x14ac:dyDescent="0.2">
      <c r="A47" s="19">
        <v>36</v>
      </c>
      <c r="B47" s="50"/>
      <c r="C47" s="51"/>
      <c r="D47" s="32" t="str">
        <f>IFERROR(VLOOKUP(C47,職コード票!$A$1:$B$20,2,FALSE),"")</f>
        <v/>
      </c>
      <c r="E47" s="51"/>
      <c r="F47" s="51"/>
      <c r="G47" s="32" t="str">
        <f>IFERROR(IF(C47="園長(法人役員を兼務)","×",IF(F47="○","×",VLOOKUP(C47,職コード票!$A$2:$C$20,3,FALSE))),"")</f>
        <v/>
      </c>
      <c r="H47" s="52"/>
      <c r="I47" s="53"/>
      <c r="J47" s="53"/>
      <c r="K47" s="54"/>
      <c r="L47" s="33">
        <f t="shared" si="3"/>
        <v>0</v>
      </c>
      <c r="M47" s="53"/>
      <c r="N47" s="53"/>
      <c r="O47" s="74"/>
      <c r="P47" s="112"/>
      <c r="Q47" s="113"/>
      <c r="R47" s="17"/>
      <c r="S47" s="17"/>
      <c r="T47" s="37" t="str">
        <f t="shared" si="4"/>
        <v/>
      </c>
      <c r="U47" s="38" t="str">
        <f t="shared" si="5"/>
        <v/>
      </c>
    </row>
    <row r="48" spans="1:21" ht="30" customHeight="1" x14ac:dyDescent="0.2">
      <c r="A48" s="19">
        <v>37</v>
      </c>
      <c r="B48" s="50"/>
      <c r="C48" s="51"/>
      <c r="D48" s="32" t="str">
        <f>IFERROR(VLOOKUP(C48,職コード票!$A$1:$B$20,2,FALSE),"")</f>
        <v/>
      </c>
      <c r="E48" s="51"/>
      <c r="F48" s="51"/>
      <c r="G48" s="32" t="str">
        <f>IFERROR(IF(C48="園長(法人役員を兼務)","×",IF(F48="○","×",VLOOKUP(C48,職コード票!$A$2:$C$20,3,FALSE))),"")</f>
        <v/>
      </c>
      <c r="H48" s="52"/>
      <c r="I48" s="53"/>
      <c r="J48" s="53"/>
      <c r="K48" s="54"/>
      <c r="L48" s="33">
        <f t="shared" si="3"/>
        <v>0</v>
      </c>
      <c r="M48" s="53"/>
      <c r="N48" s="53"/>
      <c r="O48" s="74"/>
      <c r="P48" s="112"/>
      <c r="Q48" s="113"/>
      <c r="R48" s="17"/>
      <c r="S48" s="17"/>
      <c r="T48" s="37" t="str">
        <f t="shared" si="4"/>
        <v/>
      </c>
      <c r="U48" s="38" t="str">
        <f t="shared" si="5"/>
        <v/>
      </c>
    </row>
    <row r="49" spans="1:21" ht="30" customHeight="1" x14ac:dyDescent="0.2">
      <c r="A49" s="19">
        <v>38</v>
      </c>
      <c r="B49" s="50"/>
      <c r="C49" s="51"/>
      <c r="D49" s="32" t="str">
        <f>IFERROR(VLOOKUP(C49,職コード票!$A$1:$B$20,2,FALSE),"")</f>
        <v/>
      </c>
      <c r="E49" s="51"/>
      <c r="F49" s="51"/>
      <c r="G49" s="32" t="str">
        <f>IFERROR(IF(C49="園長(法人役員を兼務)","×",IF(F49="○","×",VLOOKUP(C49,職コード票!$A$2:$C$20,3,FALSE))),"")</f>
        <v/>
      </c>
      <c r="H49" s="52"/>
      <c r="I49" s="53"/>
      <c r="J49" s="53"/>
      <c r="K49" s="54"/>
      <c r="L49" s="33">
        <f t="shared" si="3"/>
        <v>0</v>
      </c>
      <c r="M49" s="53"/>
      <c r="N49" s="53"/>
      <c r="O49" s="74"/>
      <c r="P49" s="112"/>
      <c r="Q49" s="113"/>
      <c r="R49" s="17"/>
      <c r="S49" s="17"/>
      <c r="T49" s="37" t="str">
        <f t="shared" si="4"/>
        <v/>
      </c>
      <c r="U49" s="38" t="str">
        <f t="shared" si="5"/>
        <v/>
      </c>
    </row>
    <row r="50" spans="1:21" ht="30" customHeight="1" x14ac:dyDescent="0.2">
      <c r="A50" s="19">
        <v>39</v>
      </c>
      <c r="B50" s="50"/>
      <c r="C50" s="51"/>
      <c r="D50" s="32" t="str">
        <f>IFERROR(VLOOKUP(C50,職コード票!$A$1:$B$20,2,FALSE),"")</f>
        <v/>
      </c>
      <c r="E50" s="51"/>
      <c r="F50" s="51"/>
      <c r="G50" s="32" t="str">
        <f>IFERROR(IF(C50="園長(法人役員を兼務)","×",IF(F50="○","×",VLOOKUP(C50,職コード票!$A$2:$C$20,3,FALSE))),"")</f>
        <v/>
      </c>
      <c r="H50" s="52"/>
      <c r="I50" s="53"/>
      <c r="J50" s="53"/>
      <c r="K50" s="54"/>
      <c r="L50" s="33">
        <f t="shared" si="3"/>
        <v>0</v>
      </c>
      <c r="M50" s="53"/>
      <c r="N50" s="53"/>
      <c r="O50" s="74"/>
      <c r="P50" s="112"/>
      <c r="Q50" s="113"/>
      <c r="R50" s="17"/>
      <c r="S50" s="17"/>
      <c r="T50" s="37" t="str">
        <f t="shared" si="4"/>
        <v/>
      </c>
      <c r="U50" s="38" t="str">
        <f t="shared" si="5"/>
        <v/>
      </c>
    </row>
    <row r="51" spans="1:21" ht="30" customHeight="1" x14ac:dyDescent="0.2">
      <c r="A51" s="19">
        <v>40</v>
      </c>
      <c r="B51" s="50"/>
      <c r="C51" s="51"/>
      <c r="D51" s="32" t="str">
        <f>IFERROR(VLOOKUP(C51,職コード票!$A$1:$B$20,2,FALSE),"")</f>
        <v/>
      </c>
      <c r="E51" s="51"/>
      <c r="F51" s="51"/>
      <c r="G51" s="32" t="str">
        <f>IFERROR(IF(C51="園長(法人役員を兼務)","×",IF(F51="○","×",VLOOKUP(C51,職コード票!$A$2:$C$20,3,FALSE))),"")</f>
        <v/>
      </c>
      <c r="H51" s="52"/>
      <c r="I51" s="53"/>
      <c r="J51" s="53"/>
      <c r="K51" s="54"/>
      <c r="L51" s="33">
        <f t="shared" si="3"/>
        <v>0</v>
      </c>
      <c r="M51" s="53"/>
      <c r="N51" s="53"/>
      <c r="O51" s="74"/>
      <c r="P51" s="112"/>
      <c r="Q51" s="113"/>
      <c r="R51" s="17"/>
      <c r="S51" s="17"/>
      <c r="T51" s="37" t="str">
        <f t="shared" si="4"/>
        <v/>
      </c>
      <c r="U51" s="38" t="str">
        <f t="shared" si="5"/>
        <v/>
      </c>
    </row>
    <row r="52" spans="1:21" ht="30" customHeight="1" x14ac:dyDescent="0.2">
      <c r="A52" s="19">
        <v>41</v>
      </c>
      <c r="B52" s="50"/>
      <c r="C52" s="51"/>
      <c r="D52" s="32" t="str">
        <f>IFERROR(VLOOKUP(C52,職コード票!$A$1:$B$20,2,FALSE),"")</f>
        <v/>
      </c>
      <c r="E52" s="51"/>
      <c r="F52" s="51"/>
      <c r="G52" s="32" t="str">
        <f>IFERROR(IF(C52="園長(法人役員を兼務)","×",IF(F52="○","×",VLOOKUP(C52,職コード票!$A$2:$C$20,3,FALSE))),"")</f>
        <v/>
      </c>
      <c r="H52" s="52"/>
      <c r="I52" s="53"/>
      <c r="J52" s="53"/>
      <c r="K52" s="54"/>
      <c r="L52" s="33">
        <f t="shared" si="3"/>
        <v>0</v>
      </c>
      <c r="M52" s="53"/>
      <c r="N52" s="53"/>
      <c r="O52" s="74"/>
      <c r="P52" s="112"/>
      <c r="Q52" s="113"/>
      <c r="R52" s="17"/>
      <c r="S52" s="17"/>
      <c r="T52" s="37" t="str">
        <f t="shared" si="4"/>
        <v/>
      </c>
      <c r="U52" s="38" t="str">
        <f t="shared" si="5"/>
        <v/>
      </c>
    </row>
    <row r="53" spans="1:21" ht="30" customHeight="1" x14ac:dyDescent="0.2">
      <c r="A53" s="19">
        <v>42</v>
      </c>
      <c r="B53" s="50"/>
      <c r="C53" s="51"/>
      <c r="D53" s="32" t="str">
        <f>IFERROR(VLOOKUP(C53,職コード票!$A$1:$B$20,2,FALSE),"")</f>
        <v/>
      </c>
      <c r="E53" s="51"/>
      <c r="F53" s="51"/>
      <c r="G53" s="32" t="str">
        <f>IFERROR(IF(C53="園長(法人役員を兼務)","×",IF(F53="○","×",VLOOKUP(C53,職コード票!$A$2:$C$20,3,FALSE))),"")</f>
        <v/>
      </c>
      <c r="H53" s="52"/>
      <c r="I53" s="53"/>
      <c r="J53" s="53"/>
      <c r="K53" s="54"/>
      <c r="L53" s="33">
        <f t="shared" si="3"/>
        <v>0</v>
      </c>
      <c r="M53" s="53"/>
      <c r="N53" s="53"/>
      <c r="O53" s="74"/>
      <c r="P53" s="112"/>
      <c r="Q53" s="113"/>
      <c r="R53" s="17"/>
      <c r="S53" s="17"/>
      <c r="T53" s="37" t="str">
        <f t="shared" si="4"/>
        <v/>
      </c>
      <c r="U53" s="38" t="str">
        <f t="shared" si="5"/>
        <v/>
      </c>
    </row>
    <row r="54" spans="1:21" ht="30" customHeight="1" x14ac:dyDescent="0.2">
      <c r="A54" s="19">
        <v>43</v>
      </c>
      <c r="B54" s="50"/>
      <c r="C54" s="51"/>
      <c r="D54" s="32" t="str">
        <f>IFERROR(VLOOKUP(C54,職コード票!$A$1:$B$20,2,FALSE),"")</f>
        <v/>
      </c>
      <c r="E54" s="51"/>
      <c r="F54" s="51"/>
      <c r="G54" s="32" t="str">
        <f>IFERROR(IF(C54="園長(法人役員を兼務)","×",IF(F54="○","×",VLOOKUP(C54,職コード票!$A$2:$C$20,3,FALSE))),"")</f>
        <v/>
      </c>
      <c r="H54" s="52"/>
      <c r="I54" s="53"/>
      <c r="J54" s="53"/>
      <c r="K54" s="54"/>
      <c r="L54" s="33">
        <f t="shared" si="3"/>
        <v>0</v>
      </c>
      <c r="M54" s="53"/>
      <c r="N54" s="53"/>
      <c r="O54" s="74"/>
      <c r="P54" s="112"/>
      <c r="Q54" s="113"/>
      <c r="R54" s="17"/>
      <c r="S54" s="17"/>
      <c r="T54" s="37" t="str">
        <f t="shared" si="4"/>
        <v/>
      </c>
      <c r="U54" s="38" t="str">
        <f t="shared" si="5"/>
        <v/>
      </c>
    </row>
    <row r="55" spans="1:21" ht="30" customHeight="1" x14ac:dyDescent="0.2">
      <c r="A55" s="19">
        <v>44</v>
      </c>
      <c r="B55" s="50"/>
      <c r="C55" s="51"/>
      <c r="D55" s="32" t="str">
        <f>IFERROR(VLOOKUP(C55,職コード票!$A$1:$B$20,2,FALSE),"")</f>
        <v/>
      </c>
      <c r="E55" s="51"/>
      <c r="F55" s="51"/>
      <c r="G55" s="32" t="str">
        <f>IFERROR(IF(C55="園長(法人役員を兼務)","×",IF(F55="○","×",VLOOKUP(C55,職コード票!$A$2:$C$20,3,FALSE))),"")</f>
        <v/>
      </c>
      <c r="H55" s="52"/>
      <c r="I55" s="53"/>
      <c r="J55" s="53"/>
      <c r="K55" s="54"/>
      <c r="L55" s="33">
        <f t="shared" si="3"/>
        <v>0</v>
      </c>
      <c r="M55" s="53"/>
      <c r="N55" s="53"/>
      <c r="O55" s="74"/>
      <c r="P55" s="112"/>
      <c r="Q55" s="113"/>
      <c r="R55" s="17"/>
      <c r="S55" s="17"/>
      <c r="T55" s="37" t="str">
        <f t="shared" si="4"/>
        <v/>
      </c>
      <c r="U55" s="38" t="str">
        <f t="shared" si="5"/>
        <v/>
      </c>
    </row>
    <row r="56" spans="1:21" ht="30" customHeight="1" x14ac:dyDescent="0.2">
      <c r="A56" s="19">
        <v>45</v>
      </c>
      <c r="B56" s="50"/>
      <c r="C56" s="51"/>
      <c r="D56" s="32" t="str">
        <f>IFERROR(VLOOKUP(C56,職コード票!$A$1:$B$20,2,FALSE),"")</f>
        <v/>
      </c>
      <c r="E56" s="51"/>
      <c r="F56" s="51"/>
      <c r="G56" s="32" t="str">
        <f>IFERROR(IF(C56="園長(法人役員を兼務)","×",IF(F56="○","×",VLOOKUP(C56,職コード票!$A$2:$C$20,3,FALSE))),"")</f>
        <v/>
      </c>
      <c r="H56" s="52"/>
      <c r="I56" s="53"/>
      <c r="J56" s="53"/>
      <c r="K56" s="54"/>
      <c r="L56" s="33">
        <f t="shared" si="3"/>
        <v>0</v>
      </c>
      <c r="M56" s="53"/>
      <c r="N56" s="53"/>
      <c r="O56" s="74"/>
      <c r="P56" s="112"/>
      <c r="Q56" s="113"/>
      <c r="R56" s="17"/>
      <c r="S56" s="17"/>
      <c r="T56" s="37" t="str">
        <f t="shared" si="4"/>
        <v/>
      </c>
      <c r="U56" s="38" t="str">
        <f t="shared" si="5"/>
        <v/>
      </c>
    </row>
    <row r="57" spans="1:21" ht="30" customHeight="1" x14ac:dyDescent="0.2">
      <c r="A57" s="19">
        <v>46</v>
      </c>
      <c r="B57" s="50"/>
      <c r="C57" s="51"/>
      <c r="D57" s="32" t="str">
        <f>IFERROR(VLOOKUP(C57,職コード票!$A$1:$B$20,2,FALSE),"")</f>
        <v/>
      </c>
      <c r="E57" s="51"/>
      <c r="F57" s="51"/>
      <c r="G57" s="32" t="str">
        <f>IFERROR(IF(C57="園長(法人役員を兼務)","×",IF(F57="○","×",VLOOKUP(C57,職コード票!$A$2:$C$20,3,FALSE))),"")</f>
        <v/>
      </c>
      <c r="H57" s="52"/>
      <c r="I57" s="53"/>
      <c r="J57" s="53"/>
      <c r="K57" s="54"/>
      <c r="L57" s="33">
        <f t="shared" si="3"/>
        <v>0</v>
      </c>
      <c r="M57" s="53"/>
      <c r="N57" s="53"/>
      <c r="O57" s="74"/>
      <c r="P57" s="112"/>
      <c r="Q57" s="113"/>
      <c r="R57" s="17"/>
      <c r="S57" s="17"/>
      <c r="T57" s="37" t="str">
        <f t="shared" si="4"/>
        <v/>
      </c>
      <c r="U57" s="38" t="str">
        <f t="shared" si="5"/>
        <v/>
      </c>
    </row>
    <row r="58" spans="1:21" ht="30" customHeight="1" x14ac:dyDescent="0.2">
      <c r="A58" s="19">
        <v>47</v>
      </c>
      <c r="B58" s="50"/>
      <c r="C58" s="51"/>
      <c r="D58" s="32" t="str">
        <f>IFERROR(VLOOKUP(C58,職コード票!$A$1:$B$20,2,FALSE),"")</f>
        <v/>
      </c>
      <c r="E58" s="51"/>
      <c r="F58" s="51"/>
      <c r="G58" s="32" t="str">
        <f>IFERROR(IF(C58="園長(法人役員を兼務)","×",IF(F58="○","×",VLOOKUP(C58,職コード票!$A$2:$C$20,3,FALSE))),"")</f>
        <v/>
      </c>
      <c r="H58" s="52"/>
      <c r="I58" s="53"/>
      <c r="J58" s="53"/>
      <c r="K58" s="54"/>
      <c r="L58" s="33">
        <f t="shared" si="3"/>
        <v>0</v>
      </c>
      <c r="M58" s="53"/>
      <c r="N58" s="53"/>
      <c r="O58" s="74"/>
      <c r="P58" s="112"/>
      <c r="Q58" s="113"/>
      <c r="R58" s="17"/>
      <c r="S58" s="17"/>
      <c r="T58" s="37" t="str">
        <f t="shared" si="4"/>
        <v/>
      </c>
      <c r="U58" s="38" t="str">
        <f t="shared" si="5"/>
        <v/>
      </c>
    </row>
    <row r="59" spans="1:21" ht="30" customHeight="1" x14ac:dyDescent="0.2">
      <c r="A59" s="19">
        <v>48</v>
      </c>
      <c r="B59" s="50"/>
      <c r="C59" s="51"/>
      <c r="D59" s="32" t="str">
        <f>IFERROR(VLOOKUP(C59,職コード票!$A$1:$B$20,2,FALSE),"")</f>
        <v/>
      </c>
      <c r="E59" s="51"/>
      <c r="F59" s="51"/>
      <c r="G59" s="32" t="str">
        <f>IFERROR(IF(C59="園長(法人役員を兼務)","×",IF(F59="○","×",VLOOKUP(C59,職コード票!$A$2:$C$20,3,FALSE))),"")</f>
        <v/>
      </c>
      <c r="H59" s="52"/>
      <c r="I59" s="53"/>
      <c r="J59" s="53"/>
      <c r="K59" s="54"/>
      <c r="L59" s="33">
        <f t="shared" si="3"/>
        <v>0</v>
      </c>
      <c r="M59" s="53"/>
      <c r="N59" s="53"/>
      <c r="O59" s="74"/>
      <c r="P59" s="112"/>
      <c r="Q59" s="113"/>
      <c r="R59" s="17"/>
      <c r="S59" s="17"/>
      <c r="T59" s="37" t="str">
        <f t="shared" si="4"/>
        <v/>
      </c>
      <c r="U59" s="38" t="str">
        <f t="shared" si="5"/>
        <v/>
      </c>
    </row>
    <row r="60" spans="1:21" ht="30" customHeight="1" x14ac:dyDescent="0.2">
      <c r="A60" s="19">
        <v>49</v>
      </c>
      <c r="B60" s="50"/>
      <c r="C60" s="51"/>
      <c r="D60" s="32" t="str">
        <f>IFERROR(VLOOKUP(C60,職コード票!$A$1:$B$20,2,FALSE),"")</f>
        <v/>
      </c>
      <c r="E60" s="51"/>
      <c r="F60" s="51"/>
      <c r="G60" s="32" t="str">
        <f>IFERROR(IF(C60="園長(法人役員を兼務)","×",IF(F60="○","×",VLOOKUP(C60,職コード票!$A$2:$C$20,3,FALSE))),"")</f>
        <v/>
      </c>
      <c r="H60" s="52"/>
      <c r="I60" s="53"/>
      <c r="J60" s="53"/>
      <c r="K60" s="54"/>
      <c r="L60" s="33">
        <f t="shared" si="3"/>
        <v>0</v>
      </c>
      <c r="M60" s="53"/>
      <c r="N60" s="53"/>
      <c r="O60" s="74"/>
      <c r="P60" s="112"/>
      <c r="Q60" s="113"/>
      <c r="R60" s="17"/>
      <c r="S60" s="17"/>
      <c r="T60" s="37" t="str">
        <f t="shared" si="4"/>
        <v/>
      </c>
      <c r="U60" s="38" t="str">
        <f t="shared" si="5"/>
        <v/>
      </c>
    </row>
    <row r="61" spans="1:21" ht="30" customHeight="1" x14ac:dyDescent="0.2">
      <c r="A61" s="19">
        <v>50</v>
      </c>
      <c r="B61" s="50"/>
      <c r="C61" s="51"/>
      <c r="D61" s="32" t="str">
        <f>IFERROR(VLOOKUP(C61,職コード票!$A$1:$B$20,2,FALSE),"")</f>
        <v/>
      </c>
      <c r="E61" s="51"/>
      <c r="F61" s="51"/>
      <c r="G61" s="32" t="str">
        <f>IFERROR(IF(C61="園長(法人役員を兼務)","×",IF(F61="○","×",VLOOKUP(C61,職コード票!$A$2:$C$20,3,FALSE))),"")</f>
        <v/>
      </c>
      <c r="H61" s="52"/>
      <c r="I61" s="53"/>
      <c r="J61" s="53"/>
      <c r="K61" s="54"/>
      <c r="L61" s="33">
        <f t="shared" si="3"/>
        <v>0</v>
      </c>
      <c r="M61" s="53"/>
      <c r="N61" s="53"/>
      <c r="O61" s="74"/>
      <c r="P61" s="112"/>
      <c r="Q61" s="113"/>
      <c r="R61" s="17"/>
      <c r="S61" s="17"/>
      <c r="T61" s="37" t="str">
        <f t="shared" si="4"/>
        <v/>
      </c>
      <c r="U61" s="38" t="str">
        <f t="shared" si="5"/>
        <v/>
      </c>
    </row>
    <row r="62" spans="1:21" ht="30" customHeight="1" x14ac:dyDescent="0.2">
      <c r="A62" s="19">
        <v>51</v>
      </c>
      <c r="B62" s="50"/>
      <c r="C62" s="51"/>
      <c r="D62" s="32" t="str">
        <f>IFERROR(VLOOKUP(C62,職コード票!$A$1:$B$20,2,FALSE),"")</f>
        <v/>
      </c>
      <c r="E62" s="51"/>
      <c r="F62" s="51"/>
      <c r="G62" s="32" t="str">
        <f>IFERROR(IF(C62="園長(法人役員を兼務)","×",IF(F62="○","×",VLOOKUP(C62,職コード票!$A$2:$C$20,3,FALSE))),"")</f>
        <v/>
      </c>
      <c r="H62" s="52"/>
      <c r="I62" s="53"/>
      <c r="J62" s="53"/>
      <c r="K62" s="54"/>
      <c r="L62" s="33">
        <f t="shared" si="3"/>
        <v>0</v>
      </c>
      <c r="M62" s="53"/>
      <c r="N62" s="53"/>
      <c r="O62" s="74"/>
      <c r="P62" s="112"/>
      <c r="Q62" s="113"/>
      <c r="R62" s="17"/>
      <c r="S62" s="17"/>
      <c r="T62" s="39" t="str">
        <f t="shared" si="4"/>
        <v/>
      </c>
      <c r="U62" s="39" t="str">
        <f>IF(AND(M62="",N62=""),"",IF(M62&gt;=N62*2,"〇","×"))</f>
        <v/>
      </c>
    </row>
    <row r="63" spans="1:21" ht="30" customHeight="1" x14ac:dyDescent="0.2">
      <c r="A63" s="19">
        <v>52</v>
      </c>
      <c r="B63" s="50"/>
      <c r="C63" s="51"/>
      <c r="D63" s="32" t="str">
        <f>IFERROR(VLOOKUP(C63,職コード票!$A$1:$B$20,2,FALSE),"")</f>
        <v/>
      </c>
      <c r="E63" s="51"/>
      <c r="F63" s="51"/>
      <c r="G63" s="32" t="str">
        <f>IFERROR(IF(C63="園長(法人役員を兼務)","×",IF(F63="○","×",VLOOKUP(C63,職コード票!$A$2:$C$20,3,FALSE))),"")</f>
        <v/>
      </c>
      <c r="H63" s="52"/>
      <c r="I63" s="53"/>
      <c r="J63" s="53"/>
      <c r="K63" s="54"/>
      <c r="L63" s="33">
        <f t="shared" si="3"/>
        <v>0</v>
      </c>
      <c r="M63" s="53"/>
      <c r="N63" s="53"/>
      <c r="O63" s="74"/>
      <c r="P63" s="112"/>
      <c r="Q63" s="113"/>
      <c r="R63" s="17"/>
      <c r="S63" s="17"/>
      <c r="T63" s="39" t="str">
        <f t="shared" ref="T63:T101" si="6">IF(AND(I63="",J63=""),"",IF(J63&gt;=I63,"〇","×"))</f>
        <v/>
      </c>
      <c r="U63" s="39" t="str">
        <f>IF(AND(M63="",N63=""),"",IF(M63&gt;=N63*2,"〇","×"))</f>
        <v/>
      </c>
    </row>
    <row r="64" spans="1:21" ht="30" customHeight="1" x14ac:dyDescent="0.2">
      <c r="A64" s="19">
        <v>53</v>
      </c>
      <c r="B64" s="50"/>
      <c r="C64" s="51"/>
      <c r="D64" s="32" t="str">
        <f>IFERROR(VLOOKUP(C64,職コード票!$A$1:$B$20,2,FALSE),"")</f>
        <v/>
      </c>
      <c r="E64" s="51"/>
      <c r="F64" s="51"/>
      <c r="G64" s="32" t="str">
        <f>IFERROR(IF(C64="園長(法人役員を兼務)","×",IF(F64="○","×",VLOOKUP(C64,職コード票!$A$2:$C$20,3,FALSE))),"")</f>
        <v/>
      </c>
      <c r="H64" s="52"/>
      <c r="I64" s="53"/>
      <c r="J64" s="53"/>
      <c r="K64" s="54"/>
      <c r="L64" s="33">
        <f t="shared" si="3"/>
        <v>0</v>
      </c>
      <c r="M64" s="53"/>
      <c r="N64" s="53"/>
      <c r="O64" s="74"/>
      <c r="P64" s="112"/>
      <c r="Q64" s="113"/>
      <c r="R64" s="17"/>
      <c r="S64" s="17"/>
      <c r="T64" s="39" t="str">
        <f t="shared" si="6"/>
        <v/>
      </c>
      <c r="U64" s="39" t="str">
        <f t="shared" ref="U64:U101" si="7">IF(AND(M64="",N64=""),"",IF(M64&gt;=N64*2,"〇","×"))</f>
        <v/>
      </c>
    </row>
    <row r="65" spans="1:21" ht="30" customHeight="1" x14ac:dyDescent="0.2">
      <c r="A65" s="19">
        <v>54</v>
      </c>
      <c r="B65" s="50"/>
      <c r="C65" s="51"/>
      <c r="D65" s="32" t="str">
        <f>IFERROR(VLOOKUP(C65,職コード票!$A$1:$B$20,2,FALSE),"")</f>
        <v/>
      </c>
      <c r="E65" s="51"/>
      <c r="F65" s="51"/>
      <c r="G65" s="32" t="str">
        <f>IFERROR(IF(C65="園長(法人役員を兼務)","×",IF(F65="○","×",VLOOKUP(C65,職コード票!$A$2:$C$20,3,FALSE))),"")</f>
        <v/>
      </c>
      <c r="H65" s="52"/>
      <c r="I65" s="53"/>
      <c r="J65" s="53"/>
      <c r="K65" s="54"/>
      <c r="L65" s="33">
        <f t="shared" si="3"/>
        <v>0</v>
      </c>
      <c r="M65" s="53"/>
      <c r="N65" s="53"/>
      <c r="O65" s="74"/>
      <c r="P65" s="112"/>
      <c r="Q65" s="113"/>
      <c r="R65" s="17"/>
      <c r="S65" s="17"/>
      <c r="T65" s="39" t="str">
        <f t="shared" si="6"/>
        <v/>
      </c>
      <c r="U65" s="39" t="str">
        <f t="shared" si="7"/>
        <v/>
      </c>
    </row>
    <row r="66" spans="1:21" ht="30" customHeight="1" x14ac:dyDescent="0.2">
      <c r="A66" s="19">
        <v>55</v>
      </c>
      <c r="B66" s="50"/>
      <c r="C66" s="51"/>
      <c r="D66" s="32" t="str">
        <f>IFERROR(VLOOKUP(C66,職コード票!$A$1:$B$20,2,FALSE),"")</f>
        <v/>
      </c>
      <c r="E66" s="51"/>
      <c r="F66" s="51"/>
      <c r="G66" s="32" t="str">
        <f>IFERROR(IF(C66="園長(法人役員を兼務)","×",IF(F66="○","×",VLOOKUP(C66,職コード票!$A$2:$C$20,3,FALSE))),"")</f>
        <v/>
      </c>
      <c r="H66" s="52"/>
      <c r="I66" s="53"/>
      <c r="J66" s="53"/>
      <c r="K66" s="54"/>
      <c r="L66" s="33">
        <f t="shared" si="3"/>
        <v>0</v>
      </c>
      <c r="M66" s="53"/>
      <c r="N66" s="53"/>
      <c r="O66" s="74"/>
      <c r="P66" s="112"/>
      <c r="Q66" s="113"/>
      <c r="R66" s="17"/>
      <c r="S66" s="17"/>
      <c r="T66" s="39" t="str">
        <f t="shared" si="6"/>
        <v/>
      </c>
      <c r="U66" s="39" t="str">
        <f t="shared" si="7"/>
        <v/>
      </c>
    </row>
    <row r="67" spans="1:21" ht="30" customHeight="1" x14ac:dyDescent="0.2">
      <c r="A67" s="19">
        <v>56</v>
      </c>
      <c r="B67" s="50"/>
      <c r="C67" s="51"/>
      <c r="D67" s="32" t="str">
        <f>IFERROR(VLOOKUP(C67,職コード票!$A$1:$B$20,2,FALSE),"")</f>
        <v/>
      </c>
      <c r="E67" s="51"/>
      <c r="F67" s="51"/>
      <c r="G67" s="32" t="str">
        <f>IFERROR(IF(C67="園長(法人役員を兼務)","×",IF(F67="○","×",VLOOKUP(C67,職コード票!$A$2:$C$20,3,FALSE))),"")</f>
        <v/>
      </c>
      <c r="H67" s="52"/>
      <c r="I67" s="53"/>
      <c r="J67" s="53"/>
      <c r="K67" s="54"/>
      <c r="L67" s="33">
        <f t="shared" si="3"/>
        <v>0</v>
      </c>
      <c r="M67" s="53"/>
      <c r="N67" s="53"/>
      <c r="O67" s="74"/>
      <c r="P67" s="112"/>
      <c r="Q67" s="113"/>
      <c r="R67" s="17"/>
      <c r="S67" s="17"/>
      <c r="T67" s="39" t="str">
        <f t="shared" si="6"/>
        <v/>
      </c>
      <c r="U67" s="39" t="str">
        <f t="shared" si="7"/>
        <v/>
      </c>
    </row>
    <row r="68" spans="1:21" ht="30" customHeight="1" x14ac:dyDescent="0.2">
      <c r="A68" s="19">
        <v>57</v>
      </c>
      <c r="B68" s="50"/>
      <c r="C68" s="51"/>
      <c r="D68" s="32" t="str">
        <f>IFERROR(VLOOKUP(C68,職コード票!$A$1:$B$20,2,FALSE),"")</f>
        <v/>
      </c>
      <c r="E68" s="51"/>
      <c r="F68" s="51"/>
      <c r="G68" s="32" t="str">
        <f>IFERROR(IF(C68="園長(法人役員を兼務)","×",IF(F68="○","×",VLOOKUP(C68,職コード票!$A$2:$C$20,3,FALSE))),"")</f>
        <v/>
      </c>
      <c r="H68" s="52"/>
      <c r="I68" s="53"/>
      <c r="J68" s="53"/>
      <c r="K68" s="54"/>
      <c r="L68" s="33">
        <f t="shared" si="3"/>
        <v>0</v>
      </c>
      <c r="M68" s="53"/>
      <c r="N68" s="53"/>
      <c r="O68" s="74"/>
      <c r="P68" s="112"/>
      <c r="Q68" s="113"/>
      <c r="R68" s="17"/>
      <c r="S68" s="17"/>
      <c r="T68" s="39" t="str">
        <f t="shared" si="6"/>
        <v/>
      </c>
      <c r="U68" s="39" t="str">
        <f t="shared" si="7"/>
        <v/>
      </c>
    </row>
    <row r="69" spans="1:21" ht="30" customHeight="1" x14ac:dyDescent="0.2">
      <c r="A69" s="19">
        <v>58</v>
      </c>
      <c r="B69" s="50"/>
      <c r="C69" s="51"/>
      <c r="D69" s="32" t="str">
        <f>IFERROR(VLOOKUP(C69,職コード票!$A$1:$B$20,2,FALSE),"")</f>
        <v/>
      </c>
      <c r="E69" s="51"/>
      <c r="F69" s="51"/>
      <c r="G69" s="32" t="str">
        <f>IFERROR(IF(C69="園長(法人役員を兼務)","×",IF(F69="○","×",VLOOKUP(C69,職コード票!$A$2:$C$20,3,FALSE))),"")</f>
        <v/>
      </c>
      <c r="H69" s="52"/>
      <c r="I69" s="53"/>
      <c r="J69" s="53"/>
      <c r="K69" s="54"/>
      <c r="L69" s="33">
        <f t="shared" si="3"/>
        <v>0</v>
      </c>
      <c r="M69" s="53"/>
      <c r="N69" s="53"/>
      <c r="O69" s="74"/>
      <c r="P69" s="112"/>
      <c r="Q69" s="113"/>
      <c r="R69" s="17"/>
      <c r="S69" s="17"/>
      <c r="T69" s="39" t="str">
        <f t="shared" si="6"/>
        <v/>
      </c>
      <c r="U69" s="39" t="str">
        <f t="shared" si="7"/>
        <v/>
      </c>
    </row>
    <row r="70" spans="1:21" ht="30" customHeight="1" x14ac:dyDescent="0.2">
      <c r="A70" s="19">
        <v>59</v>
      </c>
      <c r="B70" s="50"/>
      <c r="C70" s="51"/>
      <c r="D70" s="32" t="str">
        <f>IFERROR(VLOOKUP(C70,職コード票!$A$1:$B$20,2,FALSE),"")</f>
        <v/>
      </c>
      <c r="E70" s="51"/>
      <c r="F70" s="51"/>
      <c r="G70" s="32" t="str">
        <f>IFERROR(IF(C70="園長(法人役員を兼務)","×",IF(F70="○","×",VLOOKUP(C70,職コード票!$A$2:$C$20,3,FALSE))),"")</f>
        <v/>
      </c>
      <c r="H70" s="52"/>
      <c r="I70" s="53"/>
      <c r="J70" s="53"/>
      <c r="K70" s="54"/>
      <c r="L70" s="33">
        <f t="shared" si="3"/>
        <v>0</v>
      </c>
      <c r="M70" s="53"/>
      <c r="N70" s="53"/>
      <c r="O70" s="74"/>
      <c r="P70" s="112"/>
      <c r="Q70" s="113"/>
      <c r="R70" s="17"/>
      <c r="S70" s="17"/>
      <c r="T70" s="39" t="str">
        <f t="shared" si="6"/>
        <v/>
      </c>
      <c r="U70" s="39" t="str">
        <f t="shared" si="7"/>
        <v/>
      </c>
    </row>
    <row r="71" spans="1:21" ht="30" customHeight="1" x14ac:dyDescent="0.2">
      <c r="A71" s="19">
        <v>60</v>
      </c>
      <c r="B71" s="50"/>
      <c r="C71" s="51"/>
      <c r="D71" s="32" t="str">
        <f>IFERROR(VLOOKUP(C71,職コード票!$A$1:$B$20,2,FALSE),"")</f>
        <v/>
      </c>
      <c r="E71" s="51"/>
      <c r="F71" s="51"/>
      <c r="G71" s="32" t="str">
        <f>IFERROR(IF(C71="園長(法人役員を兼務)","×",IF(F71="○","×",VLOOKUP(C71,職コード票!$A$2:$C$20,3,FALSE))),"")</f>
        <v/>
      </c>
      <c r="H71" s="52"/>
      <c r="I71" s="53"/>
      <c r="J71" s="53"/>
      <c r="K71" s="54"/>
      <c r="L71" s="33">
        <f t="shared" si="3"/>
        <v>0</v>
      </c>
      <c r="M71" s="53"/>
      <c r="N71" s="53"/>
      <c r="O71" s="74"/>
      <c r="P71" s="112"/>
      <c r="Q71" s="113"/>
      <c r="R71" s="17"/>
      <c r="S71" s="17"/>
      <c r="T71" s="39" t="str">
        <f t="shared" si="6"/>
        <v/>
      </c>
      <c r="U71" s="39" t="str">
        <f t="shared" si="7"/>
        <v/>
      </c>
    </row>
    <row r="72" spans="1:21" ht="30" customHeight="1" x14ac:dyDescent="0.2">
      <c r="A72" s="19">
        <v>61</v>
      </c>
      <c r="B72" s="50"/>
      <c r="C72" s="51"/>
      <c r="D72" s="32" t="str">
        <f>IFERROR(VLOOKUP(C72,職コード票!$A$1:$B$20,2,FALSE),"")</f>
        <v/>
      </c>
      <c r="E72" s="51"/>
      <c r="F72" s="51"/>
      <c r="G72" s="32" t="str">
        <f>IFERROR(IF(C72="園長(法人役員を兼務)","×",IF(F72="○","×",VLOOKUP(C72,職コード票!$A$2:$C$20,3,FALSE))),"")</f>
        <v/>
      </c>
      <c r="H72" s="52"/>
      <c r="I72" s="53"/>
      <c r="J72" s="53"/>
      <c r="K72" s="54"/>
      <c r="L72" s="33">
        <f t="shared" si="3"/>
        <v>0</v>
      </c>
      <c r="M72" s="53"/>
      <c r="N72" s="53"/>
      <c r="O72" s="74"/>
      <c r="P72" s="112"/>
      <c r="Q72" s="113"/>
      <c r="R72" s="17"/>
      <c r="S72" s="17"/>
      <c r="T72" s="39" t="str">
        <f t="shared" si="6"/>
        <v/>
      </c>
      <c r="U72" s="39" t="str">
        <f t="shared" si="7"/>
        <v/>
      </c>
    </row>
    <row r="73" spans="1:21" ht="30" customHeight="1" x14ac:dyDescent="0.2">
      <c r="A73" s="19">
        <v>62</v>
      </c>
      <c r="B73" s="50"/>
      <c r="C73" s="51"/>
      <c r="D73" s="32" t="str">
        <f>IFERROR(VLOOKUP(C73,職コード票!$A$1:$B$20,2,FALSE),"")</f>
        <v/>
      </c>
      <c r="E73" s="51"/>
      <c r="F73" s="51"/>
      <c r="G73" s="32" t="str">
        <f>IFERROR(IF(C73="園長(法人役員を兼務)","×",IF(F73="○","×",VLOOKUP(C73,職コード票!$A$2:$C$20,3,FALSE))),"")</f>
        <v/>
      </c>
      <c r="H73" s="52"/>
      <c r="I73" s="53"/>
      <c r="J73" s="53"/>
      <c r="K73" s="54"/>
      <c r="L73" s="33">
        <f t="shared" si="3"/>
        <v>0</v>
      </c>
      <c r="M73" s="53"/>
      <c r="N73" s="53"/>
      <c r="O73" s="74"/>
      <c r="P73" s="112"/>
      <c r="Q73" s="113"/>
      <c r="R73" s="17"/>
      <c r="S73" s="17"/>
      <c r="T73" s="39" t="str">
        <f t="shared" si="6"/>
        <v/>
      </c>
      <c r="U73" s="39" t="str">
        <f t="shared" si="7"/>
        <v/>
      </c>
    </row>
    <row r="74" spans="1:21" ht="30" customHeight="1" x14ac:dyDescent="0.2">
      <c r="A74" s="19">
        <v>63</v>
      </c>
      <c r="B74" s="50"/>
      <c r="C74" s="51"/>
      <c r="D74" s="32" t="str">
        <f>IFERROR(VLOOKUP(C74,職コード票!$A$1:$B$20,2,FALSE),"")</f>
        <v/>
      </c>
      <c r="E74" s="51"/>
      <c r="F74" s="51"/>
      <c r="G74" s="32" t="str">
        <f>IFERROR(IF(C74="園長(法人役員を兼務)","×",IF(F74="○","×",VLOOKUP(C74,職コード票!$A$2:$C$20,3,FALSE))),"")</f>
        <v/>
      </c>
      <c r="H74" s="52"/>
      <c r="I74" s="53"/>
      <c r="J74" s="53"/>
      <c r="K74" s="54"/>
      <c r="L74" s="33">
        <f t="shared" si="3"/>
        <v>0</v>
      </c>
      <c r="M74" s="53"/>
      <c r="N74" s="53"/>
      <c r="O74" s="74"/>
      <c r="P74" s="112"/>
      <c r="Q74" s="113"/>
      <c r="R74" s="17"/>
      <c r="S74" s="17"/>
      <c r="T74" s="39" t="str">
        <f t="shared" si="6"/>
        <v/>
      </c>
      <c r="U74" s="39" t="str">
        <f t="shared" si="7"/>
        <v/>
      </c>
    </row>
    <row r="75" spans="1:21" ht="30" customHeight="1" x14ac:dyDescent="0.2">
      <c r="A75" s="19">
        <v>64</v>
      </c>
      <c r="B75" s="50"/>
      <c r="C75" s="51"/>
      <c r="D75" s="32" t="str">
        <f>IFERROR(VLOOKUP(C75,職コード票!$A$1:$B$20,2,FALSE),"")</f>
        <v/>
      </c>
      <c r="E75" s="51"/>
      <c r="F75" s="51"/>
      <c r="G75" s="32" t="str">
        <f>IFERROR(IF(C75="園長(法人役員を兼務)","×",IF(F75="○","×",VLOOKUP(C75,職コード票!$A$2:$C$20,3,FALSE))),"")</f>
        <v/>
      </c>
      <c r="H75" s="52"/>
      <c r="I75" s="53"/>
      <c r="J75" s="53"/>
      <c r="K75" s="54"/>
      <c r="L75" s="33">
        <f t="shared" si="3"/>
        <v>0</v>
      </c>
      <c r="M75" s="53"/>
      <c r="N75" s="53"/>
      <c r="O75" s="74"/>
      <c r="P75" s="112"/>
      <c r="Q75" s="113"/>
      <c r="R75" s="17"/>
      <c r="S75" s="17"/>
      <c r="T75" s="39" t="str">
        <f t="shared" si="6"/>
        <v/>
      </c>
      <c r="U75" s="39" t="str">
        <f t="shared" si="7"/>
        <v/>
      </c>
    </row>
    <row r="76" spans="1:21" ht="30" customHeight="1" x14ac:dyDescent="0.2">
      <c r="A76" s="19">
        <v>65</v>
      </c>
      <c r="B76" s="50"/>
      <c r="C76" s="51"/>
      <c r="D76" s="32" t="str">
        <f>IFERROR(VLOOKUP(C76,職コード票!$A$1:$B$20,2,FALSE),"")</f>
        <v/>
      </c>
      <c r="E76" s="51"/>
      <c r="F76" s="51"/>
      <c r="G76" s="32" t="str">
        <f>IFERROR(IF(C76="園長(法人役員を兼務)","×",IF(F76="○","×",VLOOKUP(C76,職コード票!$A$2:$C$20,3,FALSE))),"")</f>
        <v/>
      </c>
      <c r="H76" s="52"/>
      <c r="I76" s="53"/>
      <c r="J76" s="53"/>
      <c r="K76" s="54"/>
      <c r="L76" s="33">
        <f t="shared" si="3"/>
        <v>0</v>
      </c>
      <c r="M76" s="53"/>
      <c r="N76" s="53"/>
      <c r="O76" s="74"/>
      <c r="P76" s="112"/>
      <c r="Q76" s="113"/>
      <c r="R76" s="17"/>
      <c r="S76" s="17"/>
      <c r="T76" s="39" t="str">
        <f t="shared" si="6"/>
        <v/>
      </c>
      <c r="U76" s="39" t="str">
        <f t="shared" si="7"/>
        <v/>
      </c>
    </row>
    <row r="77" spans="1:21" ht="30" customHeight="1" x14ac:dyDescent="0.2">
      <c r="A77" s="19">
        <v>66</v>
      </c>
      <c r="B77" s="50"/>
      <c r="C77" s="51"/>
      <c r="D77" s="32" t="str">
        <f>IFERROR(VLOOKUP(C77,職コード票!$A$1:$B$20,2,FALSE),"")</f>
        <v/>
      </c>
      <c r="E77" s="51"/>
      <c r="F77" s="51"/>
      <c r="G77" s="32" t="str">
        <f>IFERROR(IF(C77="園長(法人役員を兼務)","×",IF(F77="○","×",VLOOKUP(C77,職コード票!$A$2:$C$20,3,FALSE))),"")</f>
        <v/>
      </c>
      <c r="H77" s="52"/>
      <c r="I77" s="53"/>
      <c r="J77" s="53"/>
      <c r="K77" s="54"/>
      <c r="L77" s="33">
        <f t="shared" ref="L77:L101" si="8">IF(G77="×",0,SUM(M77:N77))</f>
        <v>0</v>
      </c>
      <c r="M77" s="53"/>
      <c r="N77" s="53"/>
      <c r="O77" s="74"/>
      <c r="P77" s="112"/>
      <c r="Q77" s="113"/>
      <c r="R77" s="17"/>
      <c r="S77" s="17"/>
      <c r="T77" s="39" t="str">
        <f t="shared" si="6"/>
        <v/>
      </c>
      <c r="U77" s="39" t="str">
        <f t="shared" si="7"/>
        <v/>
      </c>
    </row>
    <row r="78" spans="1:21" ht="30" customHeight="1" x14ac:dyDescent="0.2">
      <c r="A78" s="19">
        <v>67</v>
      </c>
      <c r="B78" s="50"/>
      <c r="C78" s="51"/>
      <c r="D78" s="32" t="str">
        <f>IFERROR(VLOOKUP(C78,職コード票!$A$1:$B$20,2,FALSE),"")</f>
        <v/>
      </c>
      <c r="E78" s="51"/>
      <c r="F78" s="51"/>
      <c r="G78" s="32" t="str">
        <f>IFERROR(IF(C78="園長(法人役員を兼務)","×",IF(F78="○","×",VLOOKUP(C78,職コード票!$A$2:$C$20,3,FALSE))),"")</f>
        <v/>
      </c>
      <c r="H78" s="52"/>
      <c r="I78" s="53"/>
      <c r="J78" s="53"/>
      <c r="K78" s="54"/>
      <c r="L78" s="33">
        <f t="shared" si="8"/>
        <v>0</v>
      </c>
      <c r="M78" s="53"/>
      <c r="N78" s="53"/>
      <c r="O78" s="74"/>
      <c r="P78" s="112"/>
      <c r="Q78" s="113"/>
      <c r="R78" s="17"/>
      <c r="S78" s="17"/>
      <c r="T78" s="39" t="str">
        <f t="shared" si="6"/>
        <v/>
      </c>
      <c r="U78" s="39" t="str">
        <f t="shared" si="7"/>
        <v/>
      </c>
    </row>
    <row r="79" spans="1:21" ht="30" customHeight="1" x14ac:dyDescent="0.2">
      <c r="A79" s="19">
        <v>68</v>
      </c>
      <c r="B79" s="50"/>
      <c r="C79" s="51"/>
      <c r="D79" s="32" t="str">
        <f>IFERROR(VLOOKUP(C79,職コード票!$A$1:$B$20,2,FALSE),"")</f>
        <v/>
      </c>
      <c r="E79" s="51"/>
      <c r="F79" s="51"/>
      <c r="G79" s="32" t="str">
        <f>IFERROR(IF(C79="園長(法人役員を兼務)","×",IF(F79="○","×",VLOOKUP(C79,職コード票!$A$2:$C$20,3,FALSE))),"")</f>
        <v/>
      </c>
      <c r="H79" s="52"/>
      <c r="I79" s="53"/>
      <c r="J79" s="53"/>
      <c r="K79" s="54"/>
      <c r="L79" s="33">
        <f t="shared" si="8"/>
        <v>0</v>
      </c>
      <c r="M79" s="53"/>
      <c r="N79" s="53"/>
      <c r="O79" s="74"/>
      <c r="P79" s="112"/>
      <c r="Q79" s="113"/>
      <c r="R79" s="17"/>
      <c r="S79" s="17"/>
      <c r="T79" s="39" t="str">
        <f t="shared" si="6"/>
        <v/>
      </c>
      <c r="U79" s="39" t="str">
        <f t="shared" si="7"/>
        <v/>
      </c>
    </row>
    <row r="80" spans="1:21" ht="30" customHeight="1" x14ac:dyDescent="0.2">
      <c r="A80" s="19">
        <v>69</v>
      </c>
      <c r="B80" s="50"/>
      <c r="C80" s="51"/>
      <c r="D80" s="32" t="str">
        <f>IFERROR(VLOOKUP(C80,職コード票!$A$1:$B$20,2,FALSE),"")</f>
        <v/>
      </c>
      <c r="E80" s="51"/>
      <c r="F80" s="51"/>
      <c r="G80" s="32" t="str">
        <f>IFERROR(IF(C80="園長(法人役員を兼務)","×",IF(F80="○","×",VLOOKUP(C80,職コード票!$A$2:$C$20,3,FALSE))),"")</f>
        <v/>
      </c>
      <c r="H80" s="52"/>
      <c r="I80" s="53"/>
      <c r="J80" s="53"/>
      <c r="K80" s="54"/>
      <c r="L80" s="33">
        <f t="shared" si="8"/>
        <v>0</v>
      </c>
      <c r="M80" s="53"/>
      <c r="N80" s="53"/>
      <c r="O80" s="74"/>
      <c r="P80" s="112"/>
      <c r="Q80" s="113"/>
      <c r="R80" s="17"/>
      <c r="S80" s="17"/>
      <c r="T80" s="39" t="str">
        <f t="shared" si="6"/>
        <v/>
      </c>
      <c r="U80" s="39" t="str">
        <f t="shared" si="7"/>
        <v/>
      </c>
    </row>
    <row r="81" spans="1:21" ht="30" customHeight="1" x14ac:dyDescent="0.2">
      <c r="A81" s="19">
        <v>70</v>
      </c>
      <c r="B81" s="50"/>
      <c r="C81" s="51"/>
      <c r="D81" s="32" t="str">
        <f>IFERROR(VLOOKUP(C81,職コード票!$A$1:$B$20,2,FALSE),"")</f>
        <v/>
      </c>
      <c r="E81" s="51"/>
      <c r="F81" s="51"/>
      <c r="G81" s="32" t="str">
        <f>IFERROR(IF(C81="園長(法人役員を兼務)","×",IF(F81="○","×",VLOOKUP(C81,職コード票!$A$2:$C$20,3,FALSE))),"")</f>
        <v/>
      </c>
      <c r="H81" s="52"/>
      <c r="I81" s="53"/>
      <c r="J81" s="53"/>
      <c r="K81" s="54"/>
      <c r="L81" s="33">
        <f t="shared" si="8"/>
        <v>0</v>
      </c>
      <c r="M81" s="53"/>
      <c r="N81" s="53"/>
      <c r="O81" s="74"/>
      <c r="P81" s="112"/>
      <c r="Q81" s="113"/>
      <c r="R81" s="17"/>
      <c r="S81" s="17"/>
      <c r="T81" s="39" t="str">
        <f t="shared" si="6"/>
        <v/>
      </c>
      <c r="U81" s="39" t="str">
        <f t="shared" si="7"/>
        <v/>
      </c>
    </row>
    <row r="82" spans="1:21" ht="30" customHeight="1" x14ac:dyDescent="0.2">
      <c r="A82" s="19">
        <v>71</v>
      </c>
      <c r="B82" s="50"/>
      <c r="C82" s="51"/>
      <c r="D82" s="32" t="str">
        <f>IFERROR(VLOOKUP(C82,職コード票!$A$1:$B$20,2,FALSE),"")</f>
        <v/>
      </c>
      <c r="E82" s="51"/>
      <c r="F82" s="51"/>
      <c r="G82" s="32" t="str">
        <f>IFERROR(IF(C82="園長(法人役員を兼務)","×",IF(F82="○","×",VLOOKUP(C82,職コード票!$A$2:$C$20,3,FALSE))),"")</f>
        <v/>
      </c>
      <c r="H82" s="52"/>
      <c r="I82" s="53"/>
      <c r="J82" s="53"/>
      <c r="K82" s="54"/>
      <c r="L82" s="33">
        <f t="shared" si="8"/>
        <v>0</v>
      </c>
      <c r="M82" s="53"/>
      <c r="N82" s="53"/>
      <c r="O82" s="74"/>
      <c r="P82" s="112"/>
      <c r="Q82" s="113"/>
      <c r="R82" s="17"/>
      <c r="S82" s="17"/>
      <c r="T82" s="39" t="str">
        <f t="shared" si="6"/>
        <v/>
      </c>
      <c r="U82" s="39" t="str">
        <f t="shared" si="7"/>
        <v/>
      </c>
    </row>
    <row r="83" spans="1:21" ht="30" customHeight="1" x14ac:dyDescent="0.2">
      <c r="A83" s="19">
        <v>72</v>
      </c>
      <c r="B83" s="50"/>
      <c r="C83" s="51"/>
      <c r="D83" s="32" t="str">
        <f>IFERROR(VLOOKUP(C83,職コード票!$A$1:$B$20,2,FALSE),"")</f>
        <v/>
      </c>
      <c r="E83" s="51"/>
      <c r="F83" s="51"/>
      <c r="G83" s="32" t="str">
        <f>IFERROR(IF(C83="園長(法人役員を兼務)","×",IF(F83="○","×",VLOOKUP(C83,職コード票!$A$2:$C$20,3,FALSE))),"")</f>
        <v/>
      </c>
      <c r="H83" s="52"/>
      <c r="I83" s="53"/>
      <c r="J83" s="53"/>
      <c r="K83" s="54"/>
      <c r="L83" s="33">
        <f t="shared" si="8"/>
        <v>0</v>
      </c>
      <c r="M83" s="53"/>
      <c r="N83" s="53"/>
      <c r="O83" s="74"/>
      <c r="P83" s="112"/>
      <c r="Q83" s="113"/>
      <c r="R83" s="17"/>
      <c r="S83" s="17"/>
      <c r="T83" s="39" t="str">
        <f t="shared" si="6"/>
        <v/>
      </c>
      <c r="U83" s="39" t="str">
        <f t="shared" si="7"/>
        <v/>
      </c>
    </row>
    <row r="84" spans="1:21" ht="30" customHeight="1" x14ac:dyDescent="0.2">
      <c r="A84" s="19">
        <v>73</v>
      </c>
      <c r="B84" s="50"/>
      <c r="C84" s="51"/>
      <c r="D84" s="32" t="str">
        <f>IFERROR(VLOOKUP(C84,職コード票!$A$1:$B$20,2,FALSE),"")</f>
        <v/>
      </c>
      <c r="E84" s="51"/>
      <c r="F84" s="51"/>
      <c r="G84" s="32" t="str">
        <f>IFERROR(IF(C84="園長(法人役員を兼務)","×",IF(F84="○","×",VLOOKUP(C84,職コード票!$A$2:$C$20,3,FALSE))),"")</f>
        <v/>
      </c>
      <c r="H84" s="52"/>
      <c r="I84" s="53"/>
      <c r="J84" s="53"/>
      <c r="K84" s="54"/>
      <c r="L84" s="33">
        <f t="shared" si="8"/>
        <v>0</v>
      </c>
      <c r="M84" s="53"/>
      <c r="N84" s="53"/>
      <c r="O84" s="74"/>
      <c r="P84" s="112"/>
      <c r="Q84" s="113"/>
      <c r="R84" s="17"/>
      <c r="S84" s="17"/>
      <c r="T84" s="39" t="str">
        <f t="shared" si="6"/>
        <v/>
      </c>
      <c r="U84" s="39" t="str">
        <f t="shared" si="7"/>
        <v/>
      </c>
    </row>
    <row r="85" spans="1:21" ht="30" customHeight="1" x14ac:dyDescent="0.2">
      <c r="A85" s="19">
        <v>74</v>
      </c>
      <c r="B85" s="50"/>
      <c r="C85" s="51"/>
      <c r="D85" s="32" t="str">
        <f>IFERROR(VLOOKUP(C85,職コード票!$A$1:$B$20,2,FALSE),"")</f>
        <v/>
      </c>
      <c r="E85" s="51"/>
      <c r="F85" s="51"/>
      <c r="G85" s="32" t="str">
        <f>IFERROR(IF(C85="園長(法人役員を兼務)","×",IF(F85="○","×",VLOOKUP(C85,職コード票!$A$2:$C$20,3,FALSE))),"")</f>
        <v/>
      </c>
      <c r="H85" s="52"/>
      <c r="I85" s="53"/>
      <c r="J85" s="53"/>
      <c r="K85" s="54"/>
      <c r="L85" s="33">
        <f t="shared" si="8"/>
        <v>0</v>
      </c>
      <c r="M85" s="53"/>
      <c r="N85" s="53"/>
      <c r="O85" s="74"/>
      <c r="P85" s="112"/>
      <c r="Q85" s="113"/>
      <c r="R85" s="17"/>
      <c r="S85" s="17"/>
      <c r="T85" s="39" t="str">
        <f t="shared" si="6"/>
        <v/>
      </c>
      <c r="U85" s="39" t="str">
        <f t="shared" si="7"/>
        <v/>
      </c>
    </row>
    <row r="86" spans="1:21" ht="30" customHeight="1" x14ac:dyDescent="0.2">
      <c r="A86" s="19">
        <v>75</v>
      </c>
      <c r="B86" s="50"/>
      <c r="C86" s="51"/>
      <c r="D86" s="32" t="str">
        <f>IFERROR(VLOOKUP(C86,職コード票!$A$1:$B$20,2,FALSE),"")</f>
        <v/>
      </c>
      <c r="E86" s="51"/>
      <c r="F86" s="51"/>
      <c r="G86" s="32" t="str">
        <f>IFERROR(IF(C86="園長(法人役員を兼務)","×",IF(F86="○","×",VLOOKUP(C86,職コード票!$A$2:$C$20,3,FALSE))),"")</f>
        <v/>
      </c>
      <c r="H86" s="52"/>
      <c r="I86" s="53"/>
      <c r="J86" s="53"/>
      <c r="K86" s="54"/>
      <c r="L86" s="33">
        <f t="shared" si="8"/>
        <v>0</v>
      </c>
      <c r="M86" s="53"/>
      <c r="N86" s="53"/>
      <c r="O86" s="74"/>
      <c r="P86" s="112"/>
      <c r="Q86" s="113"/>
      <c r="R86" s="17"/>
      <c r="S86" s="17"/>
      <c r="T86" s="39" t="str">
        <f t="shared" si="6"/>
        <v/>
      </c>
      <c r="U86" s="39" t="str">
        <f t="shared" si="7"/>
        <v/>
      </c>
    </row>
    <row r="87" spans="1:21" ht="30" customHeight="1" x14ac:dyDescent="0.2">
      <c r="A87" s="19">
        <v>76</v>
      </c>
      <c r="B87" s="50"/>
      <c r="C87" s="51"/>
      <c r="D87" s="32" t="str">
        <f>IFERROR(VLOOKUP(C87,職コード票!$A$1:$B$20,2,FALSE),"")</f>
        <v/>
      </c>
      <c r="E87" s="51"/>
      <c r="F87" s="51"/>
      <c r="G87" s="32" t="str">
        <f>IFERROR(IF(C87="園長(法人役員を兼務)","×",IF(F87="○","×",VLOOKUP(C87,職コード票!$A$2:$C$20,3,FALSE))),"")</f>
        <v/>
      </c>
      <c r="H87" s="52"/>
      <c r="I87" s="53"/>
      <c r="J87" s="53"/>
      <c r="K87" s="54"/>
      <c r="L87" s="33">
        <f t="shared" si="8"/>
        <v>0</v>
      </c>
      <c r="M87" s="53"/>
      <c r="N87" s="53"/>
      <c r="O87" s="74"/>
      <c r="P87" s="112"/>
      <c r="Q87" s="113"/>
      <c r="R87" s="17"/>
      <c r="S87" s="17"/>
      <c r="T87" s="39" t="str">
        <f t="shared" si="6"/>
        <v/>
      </c>
      <c r="U87" s="39" t="str">
        <f t="shared" si="7"/>
        <v/>
      </c>
    </row>
    <row r="88" spans="1:21" ht="30" customHeight="1" x14ac:dyDescent="0.2">
      <c r="A88" s="19">
        <v>77</v>
      </c>
      <c r="B88" s="50"/>
      <c r="C88" s="51"/>
      <c r="D88" s="32" t="str">
        <f>IFERROR(VLOOKUP(C88,職コード票!$A$1:$B$20,2,FALSE),"")</f>
        <v/>
      </c>
      <c r="E88" s="51"/>
      <c r="F88" s="51"/>
      <c r="G88" s="32" t="str">
        <f>IFERROR(IF(C88="園長(法人役員を兼務)","×",IF(F88="○","×",VLOOKUP(C88,職コード票!$A$2:$C$20,3,FALSE))),"")</f>
        <v/>
      </c>
      <c r="H88" s="52"/>
      <c r="I88" s="53"/>
      <c r="J88" s="53"/>
      <c r="K88" s="54"/>
      <c r="L88" s="33">
        <f t="shared" si="8"/>
        <v>0</v>
      </c>
      <c r="M88" s="53"/>
      <c r="N88" s="53"/>
      <c r="O88" s="74"/>
      <c r="P88" s="112"/>
      <c r="Q88" s="113"/>
      <c r="R88" s="17"/>
      <c r="S88" s="17"/>
      <c r="T88" s="39" t="str">
        <f t="shared" si="6"/>
        <v/>
      </c>
      <c r="U88" s="39" t="str">
        <f t="shared" si="7"/>
        <v/>
      </c>
    </row>
    <row r="89" spans="1:21" ht="30" customHeight="1" x14ac:dyDescent="0.2">
      <c r="A89" s="19">
        <v>78</v>
      </c>
      <c r="B89" s="50"/>
      <c r="C89" s="51"/>
      <c r="D89" s="32" t="str">
        <f>IFERROR(VLOOKUP(C89,職コード票!$A$1:$B$20,2,FALSE),"")</f>
        <v/>
      </c>
      <c r="E89" s="51"/>
      <c r="F89" s="51"/>
      <c r="G89" s="32" t="str">
        <f>IFERROR(IF(C89="園長(法人役員を兼務)","×",IF(F89="○","×",VLOOKUP(C89,職コード票!$A$2:$C$20,3,FALSE))),"")</f>
        <v/>
      </c>
      <c r="H89" s="52"/>
      <c r="I89" s="53"/>
      <c r="J89" s="53"/>
      <c r="K89" s="54"/>
      <c r="L89" s="33">
        <f t="shared" si="8"/>
        <v>0</v>
      </c>
      <c r="M89" s="53"/>
      <c r="N89" s="53"/>
      <c r="O89" s="74"/>
      <c r="P89" s="112"/>
      <c r="Q89" s="113"/>
      <c r="R89" s="17"/>
      <c r="S89" s="17"/>
      <c r="T89" s="39" t="str">
        <f t="shared" si="6"/>
        <v/>
      </c>
      <c r="U89" s="39" t="str">
        <f t="shared" si="7"/>
        <v/>
      </c>
    </row>
    <row r="90" spans="1:21" ht="30" customHeight="1" x14ac:dyDescent="0.2">
      <c r="A90" s="19">
        <v>79</v>
      </c>
      <c r="B90" s="50"/>
      <c r="C90" s="51"/>
      <c r="D90" s="32" t="str">
        <f>IFERROR(VLOOKUP(C90,職コード票!$A$1:$B$20,2,FALSE),"")</f>
        <v/>
      </c>
      <c r="E90" s="51"/>
      <c r="F90" s="51"/>
      <c r="G90" s="32" t="str">
        <f>IFERROR(IF(C90="園長(法人役員を兼務)","×",IF(F90="○","×",VLOOKUP(C90,職コード票!$A$2:$C$20,3,FALSE))),"")</f>
        <v/>
      </c>
      <c r="H90" s="52"/>
      <c r="I90" s="53"/>
      <c r="J90" s="53"/>
      <c r="K90" s="54"/>
      <c r="L90" s="33">
        <f t="shared" si="8"/>
        <v>0</v>
      </c>
      <c r="M90" s="53"/>
      <c r="N90" s="53"/>
      <c r="O90" s="74"/>
      <c r="P90" s="112"/>
      <c r="Q90" s="113"/>
      <c r="R90" s="17"/>
      <c r="S90" s="17"/>
      <c r="T90" s="39" t="str">
        <f t="shared" si="6"/>
        <v/>
      </c>
      <c r="U90" s="39" t="str">
        <f t="shared" si="7"/>
        <v/>
      </c>
    </row>
    <row r="91" spans="1:21" ht="30" customHeight="1" x14ac:dyDescent="0.2">
      <c r="A91" s="19">
        <v>80</v>
      </c>
      <c r="B91" s="50"/>
      <c r="C91" s="51"/>
      <c r="D91" s="32" t="str">
        <f>IFERROR(VLOOKUP(C91,職コード票!$A$1:$B$20,2,FALSE),"")</f>
        <v/>
      </c>
      <c r="E91" s="51"/>
      <c r="F91" s="51"/>
      <c r="G91" s="32" t="str">
        <f>IFERROR(IF(C91="園長(法人役員を兼務)","×",IF(F91="○","×",VLOOKUP(C91,職コード票!$A$2:$C$20,3,FALSE))),"")</f>
        <v/>
      </c>
      <c r="H91" s="52"/>
      <c r="I91" s="53"/>
      <c r="J91" s="53"/>
      <c r="K91" s="54"/>
      <c r="L91" s="33">
        <f t="shared" si="8"/>
        <v>0</v>
      </c>
      <c r="M91" s="53"/>
      <c r="N91" s="53"/>
      <c r="O91" s="74"/>
      <c r="P91" s="112"/>
      <c r="Q91" s="113"/>
      <c r="R91" s="17"/>
      <c r="S91" s="17"/>
      <c r="T91" s="39" t="str">
        <f t="shared" si="6"/>
        <v/>
      </c>
      <c r="U91" s="39" t="str">
        <f t="shared" si="7"/>
        <v/>
      </c>
    </row>
    <row r="92" spans="1:21" ht="30" customHeight="1" x14ac:dyDescent="0.2">
      <c r="A92" s="19">
        <v>81</v>
      </c>
      <c r="B92" s="50"/>
      <c r="C92" s="51"/>
      <c r="D92" s="32" t="str">
        <f>IFERROR(VLOOKUP(C92,職コード票!$A$1:$B$20,2,FALSE),"")</f>
        <v/>
      </c>
      <c r="E92" s="51"/>
      <c r="F92" s="51"/>
      <c r="G92" s="32" t="str">
        <f>IFERROR(IF(C92="園長(法人役員を兼務)","×",IF(F92="○","×",VLOOKUP(C92,職コード票!$A$2:$C$20,3,FALSE))),"")</f>
        <v/>
      </c>
      <c r="H92" s="52"/>
      <c r="I92" s="53"/>
      <c r="J92" s="53"/>
      <c r="K92" s="54"/>
      <c r="L92" s="33">
        <f t="shared" si="8"/>
        <v>0</v>
      </c>
      <c r="M92" s="53"/>
      <c r="N92" s="53"/>
      <c r="O92" s="74"/>
      <c r="P92" s="112"/>
      <c r="Q92" s="113"/>
      <c r="R92" s="17"/>
      <c r="S92" s="17"/>
      <c r="T92" s="39" t="str">
        <f t="shared" si="6"/>
        <v/>
      </c>
      <c r="U92" s="39" t="str">
        <f t="shared" si="7"/>
        <v/>
      </c>
    </row>
    <row r="93" spans="1:21" ht="30" customHeight="1" x14ac:dyDescent="0.2">
      <c r="A93" s="19">
        <v>82</v>
      </c>
      <c r="B93" s="50"/>
      <c r="C93" s="51"/>
      <c r="D93" s="32" t="str">
        <f>IFERROR(VLOOKUP(C93,職コード票!$A$1:$B$20,2,FALSE),"")</f>
        <v/>
      </c>
      <c r="E93" s="51"/>
      <c r="F93" s="51"/>
      <c r="G93" s="32" t="str">
        <f>IFERROR(IF(C93="園長(法人役員を兼務)","×",IF(F93="○","×",VLOOKUP(C93,職コード票!$A$2:$C$20,3,FALSE))),"")</f>
        <v/>
      </c>
      <c r="H93" s="52"/>
      <c r="I93" s="53"/>
      <c r="J93" s="53"/>
      <c r="K93" s="54"/>
      <c r="L93" s="33">
        <f t="shared" si="8"/>
        <v>0</v>
      </c>
      <c r="M93" s="53"/>
      <c r="N93" s="53"/>
      <c r="O93" s="74"/>
      <c r="P93" s="112"/>
      <c r="Q93" s="113"/>
      <c r="R93" s="17"/>
      <c r="S93" s="17"/>
      <c r="T93" s="39" t="str">
        <f t="shared" si="6"/>
        <v/>
      </c>
      <c r="U93" s="39" t="str">
        <f t="shared" si="7"/>
        <v/>
      </c>
    </row>
    <row r="94" spans="1:21" ht="30" customHeight="1" x14ac:dyDescent="0.2">
      <c r="A94" s="19">
        <v>83</v>
      </c>
      <c r="B94" s="50"/>
      <c r="C94" s="51"/>
      <c r="D94" s="32" t="str">
        <f>IFERROR(VLOOKUP(C94,職コード票!$A$1:$B$20,2,FALSE),"")</f>
        <v/>
      </c>
      <c r="E94" s="51"/>
      <c r="F94" s="51"/>
      <c r="G94" s="32" t="str">
        <f>IFERROR(IF(C94="園長(法人役員を兼務)","×",IF(F94="○","×",VLOOKUP(C94,職コード票!$A$2:$C$20,3,FALSE))),"")</f>
        <v/>
      </c>
      <c r="H94" s="52"/>
      <c r="I94" s="53"/>
      <c r="J94" s="53"/>
      <c r="K94" s="54"/>
      <c r="L94" s="33">
        <f t="shared" si="8"/>
        <v>0</v>
      </c>
      <c r="M94" s="53"/>
      <c r="N94" s="53"/>
      <c r="O94" s="74"/>
      <c r="P94" s="112"/>
      <c r="Q94" s="113"/>
      <c r="R94" s="17"/>
      <c r="S94" s="17"/>
      <c r="T94" s="39" t="str">
        <f t="shared" si="6"/>
        <v/>
      </c>
      <c r="U94" s="39" t="str">
        <f t="shared" si="7"/>
        <v/>
      </c>
    </row>
    <row r="95" spans="1:21" ht="30" customHeight="1" x14ac:dyDescent="0.2">
      <c r="A95" s="19">
        <v>84</v>
      </c>
      <c r="B95" s="50"/>
      <c r="C95" s="51"/>
      <c r="D95" s="32" t="str">
        <f>IFERROR(VLOOKUP(C95,職コード票!$A$1:$B$20,2,FALSE),"")</f>
        <v/>
      </c>
      <c r="E95" s="51"/>
      <c r="F95" s="51"/>
      <c r="G95" s="32" t="str">
        <f>IFERROR(IF(C95="園長(法人役員を兼務)","×",IF(F95="○","×",VLOOKUP(C95,職コード票!$A$2:$C$20,3,FALSE))),"")</f>
        <v/>
      </c>
      <c r="H95" s="52"/>
      <c r="I95" s="53"/>
      <c r="J95" s="53"/>
      <c r="K95" s="54"/>
      <c r="L95" s="33">
        <f t="shared" si="8"/>
        <v>0</v>
      </c>
      <c r="M95" s="53"/>
      <c r="N95" s="53"/>
      <c r="O95" s="74"/>
      <c r="P95" s="112"/>
      <c r="Q95" s="113"/>
      <c r="R95" s="17"/>
      <c r="S95" s="17"/>
      <c r="T95" s="39" t="str">
        <f t="shared" si="6"/>
        <v/>
      </c>
      <c r="U95" s="39" t="str">
        <f t="shared" si="7"/>
        <v/>
      </c>
    </row>
    <row r="96" spans="1:21" ht="30" customHeight="1" x14ac:dyDescent="0.2">
      <c r="A96" s="19">
        <v>85</v>
      </c>
      <c r="B96" s="50"/>
      <c r="C96" s="51"/>
      <c r="D96" s="32" t="str">
        <f>IFERROR(VLOOKUP(C96,職コード票!$A$1:$B$20,2,FALSE),"")</f>
        <v/>
      </c>
      <c r="E96" s="51"/>
      <c r="F96" s="51"/>
      <c r="G96" s="32" t="str">
        <f>IFERROR(IF(C96="園長(法人役員を兼務)","×",IF(F96="○","×",VLOOKUP(C96,職コード票!$A$2:$C$20,3,FALSE))),"")</f>
        <v/>
      </c>
      <c r="H96" s="52"/>
      <c r="I96" s="53"/>
      <c r="J96" s="53"/>
      <c r="K96" s="54"/>
      <c r="L96" s="33">
        <f t="shared" si="8"/>
        <v>0</v>
      </c>
      <c r="M96" s="53"/>
      <c r="N96" s="53"/>
      <c r="O96" s="74"/>
      <c r="P96" s="112"/>
      <c r="Q96" s="113"/>
      <c r="R96" s="17"/>
      <c r="S96" s="17"/>
      <c r="T96" s="39" t="str">
        <f t="shared" si="6"/>
        <v/>
      </c>
      <c r="U96" s="39" t="str">
        <f t="shared" si="7"/>
        <v/>
      </c>
    </row>
    <row r="97" spans="1:21" ht="30" customHeight="1" x14ac:dyDescent="0.2">
      <c r="A97" s="19">
        <v>86</v>
      </c>
      <c r="B97" s="50"/>
      <c r="C97" s="51"/>
      <c r="D97" s="32" t="str">
        <f>IFERROR(VLOOKUP(C97,職コード票!$A$1:$B$20,2,FALSE),"")</f>
        <v/>
      </c>
      <c r="E97" s="51"/>
      <c r="F97" s="51"/>
      <c r="G97" s="32" t="str">
        <f>IFERROR(IF(C97="園長(法人役員を兼務)","×",IF(F97="○","×",VLOOKUP(C97,職コード票!$A$2:$C$20,3,FALSE))),"")</f>
        <v/>
      </c>
      <c r="H97" s="52"/>
      <c r="I97" s="53"/>
      <c r="J97" s="53"/>
      <c r="K97" s="54"/>
      <c r="L97" s="33">
        <f t="shared" si="8"/>
        <v>0</v>
      </c>
      <c r="M97" s="53"/>
      <c r="N97" s="53"/>
      <c r="O97" s="74"/>
      <c r="P97" s="112"/>
      <c r="Q97" s="113"/>
      <c r="R97" s="17"/>
      <c r="S97" s="17"/>
      <c r="T97" s="39" t="str">
        <f t="shared" si="6"/>
        <v/>
      </c>
      <c r="U97" s="39" t="str">
        <f t="shared" si="7"/>
        <v/>
      </c>
    </row>
    <row r="98" spans="1:21" ht="30" customHeight="1" x14ac:dyDescent="0.2">
      <c r="A98" s="19">
        <v>87</v>
      </c>
      <c r="B98" s="50"/>
      <c r="C98" s="51"/>
      <c r="D98" s="32" t="str">
        <f>IFERROR(VLOOKUP(C98,職コード票!$A$1:$B$20,2,FALSE),"")</f>
        <v/>
      </c>
      <c r="E98" s="51"/>
      <c r="F98" s="51"/>
      <c r="G98" s="32" t="str">
        <f>IFERROR(IF(C98="園長(法人役員を兼務)","×",IF(F98="○","×",VLOOKUP(C98,職コード票!$A$2:$C$20,3,FALSE))),"")</f>
        <v/>
      </c>
      <c r="H98" s="52"/>
      <c r="I98" s="53"/>
      <c r="J98" s="53"/>
      <c r="K98" s="54"/>
      <c r="L98" s="33">
        <f t="shared" si="8"/>
        <v>0</v>
      </c>
      <c r="M98" s="53"/>
      <c r="N98" s="53"/>
      <c r="O98" s="74"/>
      <c r="P98" s="112"/>
      <c r="Q98" s="113"/>
      <c r="R98" s="17"/>
      <c r="S98" s="17"/>
      <c r="T98" s="39" t="str">
        <f t="shared" si="6"/>
        <v/>
      </c>
      <c r="U98" s="39" t="str">
        <f t="shared" si="7"/>
        <v/>
      </c>
    </row>
    <row r="99" spans="1:21" ht="30" customHeight="1" x14ac:dyDescent="0.2">
      <c r="A99" s="19">
        <v>88</v>
      </c>
      <c r="B99" s="50"/>
      <c r="C99" s="51"/>
      <c r="D99" s="32" t="str">
        <f>IFERROR(VLOOKUP(C99,職コード票!$A$1:$B$20,2,FALSE),"")</f>
        <v/>
      </c>
      <c r="E99" s="51"/>
      <c r="F99" s="51"/>
      <c r="G99" s="32" t="str">
        <f>IFERROR(IF(C99="園長(法人役員を兼務)","×",IF(F99="○","×",VLOOKUP(C99,職コード票!$A$2:$C$20,3,FALSE))),"")</f>
        <v/>
      </c>
      <c r="H99" s="52"/>
      <c r="I99" s="53"/>
      <c r="J99" s="53"/>
      <c r="K99" s="54"/>
      <c r="L99" s="33">
        <f t="shared" si="8"/>
        <v>0</v>
      </c>
      <c r="M99" s="53"/>
      <c r="N99" s="53"/>
      <c r="O99" s="74"/>
      <c r="P99" s="112"/>
      <c r="Q99" s="113"/>
      <c r="R99" s="17"/>
      <c r="S99" s="17"/>
      <c r="T99" s="39" t="str">
        <f t="shared" si="6"/>
        <v/>
      </c>
      <c r="U99" s="39" t="str">
        <f t="shared" si="7"/>
        <v/>
      </c>
    </row>
    <row r="100" spans="1:21" ht="30" customHeight="1" x14ac:dyDescent="0.2">
      <c r="A100" s="19">
        <v>89</v>
      </c>
      <c r="B100" s="50"/>
      <c r="C100" s="51"/>
      <c r="D100" s="32" t="str">
        <f>IFERROR(VLOOKUP(C100,職コード票!$A$1:$B$20,2,FALSE),"")</f>
        <v/>
      </c>
      <c r="E100" s="51"/>
      <c r="F100" s="51"/>
      <c r="G100" s="32" t="str">
        <f>IFERROR(IF(C100="園長(法人役員を兼務)","×",IF(F100="○","×",VLOOKUP(C100,職コード票!$A$2:$C$20,3,FALSE))),"")</f>
        <v/>
      </c>
      <c r="H100" s="52"/>
      <c r="I100" s="53"/>
      <c r="J100" s="53"/>
      <c r="K100" s="54"/>
      <c r="L100" s="33">
        <f t="shared" si="8"/>
        <v>0</v>
      </c>
      <c r="M100" s="53"/>
      <c r="N100" s="53"/>
      <c r="O100" s="74"/>
      <c r="P100" s="112"/>
      <c r="Q100" s="113"/>
      <c r="R100" s="17"/>
      <c r="S100" s="17"/>
      <c r="T100" s="39" t="str">
        <f t="shared" si="6"/>
        <v/>
      </c>
      <c r="U100" s="39" t="str">
        <f t="shared" si="7"/>
        <v/>
      </c>
    </row>
    <row r="101" spans="1:21" ht="30" customHeight="1" thickBot="1" x14ac:dyDescent="0.25">
      <c r="A101" s="19">
        <v>90</v>
      </c>
      <c r="B101" s="50"/>
      <c r="C101" s="51"/>
      <c r="D101" s="32" t="str">
        <f>IFERROR(VLOOKUP(C101,職コード票!$A$1:$B$20,2,FALSE),"")</f>
        <v/>
      </c>
      <c r="E101" s="51"/>
      <c r="F101" s="51"/>
      <c r="G101" s="32" t="str">
        <f>IFERROR(IF(C101="園長(法人役員を兼務)","×",IF(F101="○","×",VLOOKUP(C101,職コード票!$A$2:$C$20,3,FALSE))),"")</f>
        <v/>
      </c>
      <c r="H101" s="52"/>
      <c r="I101" s="53"/>
      <c r="J101" s="53"/>
      <c r="K101" s="54"/>
      <c r="L101" s="33">
        <f t="shared" si="8"/>
        <v>0</v>
      </c>
      <c r="M101" s="53"/>
      <c r="N101" s="53"/>
      <c r="O101" s="74"/>
      <c r="P101" s="112"/>
      <c r="Q101" s="113"/>
      <c r="R101" s="17"/>
      <c r="S101" s="17"/>
      <c r="T101" s="39" t="str">
        <f t="shared" si="6"/>
        <v/>
      </c>
      <c r="U101" s="39" t="str">
        <f t="shared" si="7"/>
        <v/>
      </c>
    </row>
    <row r="102" spans="1:21" ht="31.2" customHeight="1" thickBot="1" x14ac:dyDescent="0.25">
      <c r="G102" s="41">
        <f>COUNTIF(G12:G101,"○")</f>
        <v>5</v>
      </c>
      <c r="H102" s="43"/>
      <c r="L102" s="40">
        <f>SUM(L12:L101)</f>
        <v>39000</v>
      </c>
    </row>
  </sheetData>
  <sheetProtection selectLockedCells="1"/>
  <protectedRanges>
    <protectedRange sqref="E12:F101 M12:O101 B12:C101 I12:K101" name="範囲1"/>
  </protectedRanges>
  <mergeCells count="112">
    <mergeCell ref="P97:Q97"/>
    <mergeCell ref="P98:Q98"/>
    <mergeCell ref="P99:Q99"/>
    <mergeCell ref="P100:Q100"/>
    <mergeCell ref="P101:Q101"/>
    <mergeCell ref="P92:Q92"/>
    <mergeCell ref="P93:Q93"/>
    <mergeCell ref="P94:Q94"/>
    <mergeCell ref="P95:Q95"/>
    <mergeCell ref="P96:Q96"/>
    <mergeCell ref="P87:Q87"/>
    <mergeCell ref="P88:Q88"/>
    <mergeCell ref="P89:Q89"/>
    <mergeCell ref="P90:Q90"/>
    <mergeCell ref="P91:Q91"/>
    <mergeCell ref="P82:Q82"/>
    <mergeCell ref="P83:Q83"/>
    <mergeCell ref="P84:Q84"/>
    <mergeCell ref="P85:Q85"/>
    <mergeCell ref="P86:Q86"/>
    <mergeCell ref="P77:Q77"/>
    <mergeCell ref="P78:Q78"/>
    <mergeCell ref="P79:Q79"/>
    <mergeCell ref="P80:Q80"/>
    <mergeCell ref="P81:Q81"/>
    <mergeCell ref="P72:Q72"/>
    <mergeCell ref="P73:Q73"/>
    <mergeCell ref="P74:Q74"/>
    <mergeCell ref="P75:Q75"/>
    <mergeCell ref="P76:Q76"/>
    <mergeCell ref="P67:Q67"/>
    <mergeCell ref="P68:Q68"/>
    <mergeCell ref="P69:Q69"/>
    <mergeCell ref="P70:Q70"/>
    <mergeCell ref="P71:Q71"/>
    <mergeCell ref="P62:Q62"/>
    <mergeCell ref="P63:Q63"/>
    <mergeCell ref="P64:Q64"/>
    <mergeCell ref="P65:Q65"/>
    <mergeCell ref="P66:Q66"/>
    <mergeCell ref="P57:Q57"/>
    <mergeCell ref="P58:Q58"/>
    <mergeCell ref="P59:Q59"/>
    <mergeCell ref="P60:Q60"/>
    <mergeCell ref="P61:Q61"/>
    <mergeCell ref="P52:Q52"/>
    <mergeCell ref="P53:Q53"/>
    <mergeCell ref="P54:Q54"/>
    <mergeCell ref="P55:Q55"/>
    <mergeCell ref="P56:Q56"/>
    <mergeCell ref="P47:Q47"/>
    <mergeCell ref="P48:Q48"/>
    <mergeCell ref="P49:Q49"/>
    <mergeCell ref="P50:Q50"/>
    <mergeCell ref="P51:Q51"/>
    <mergeCell ref="P42:Q42"/>
    <mergeCell ref="P43:Q43"/>
    <mergeCell ref="P44:Q44"/>
    <mergeCell ref="P45:Q45"/>
    <mergeCell ref="P46:Q46"/>
    <mergeCell ref="P37:Q37"/>
    <mergeCell ref="P38:Q38"/>
    <mergeCell ref="P39:Q39"/>
    <mergeCell ref="P40:Q40"/>
    <mergeCell ref="P41:Q41"/>
    <mergeCell ref="P32:Q32"/>
    <mergeCell ref="P33:Q33"/>
    <mergeCell ref="P34:Q34"/>
    <mergeCell ref="P35:Q35"/>
    <mergeCell ref="P36:Q36"/>
    <mergeCell ref="P27:Q27"/>
    <mergeCell ref="P28:Q28"/>
    <mergeCell ref="P29:Q29"/>
    <mergeCell ref="P30:Q30"/>
    <mergeCell ref="P31:Q31"/>
    <mergeCell ref="P22:Q22"/>
    <mergeCell ref="P23:Q23"/>
    <mergeCell ref="P24:Q24"/>
    <mergeCell ref="P25:Q25"/>
    <mergeCell ref="P26:Q26"/>
    <mergeCell ref="P17:Q17"/>
    <mergeCell ref="P18:Q18"/>
    <mergeCell ref="P19:Q19"/>
    <mergeCell ref="P20:Q20"/>
    <mergeCell ref="P21:Q21"/>
    <mergeCell ref="P12:Q12"/>
    <mergeCell ref="P13:Q13"/>
    <mergeCell ref="P14:Q14"/>
    <mergeCell ref="P15:Q15"/>
    <mergeCell ref="P16:Q16"/>
    <mergeCell ref="P7:Q9"/>
    <mergeCell ref="P10:Q10"/>
    <mergeCell ref="P11:Q11"/>
    <mergeCell ref="K8:K9"/>
    <mergeCell ref="Q1:Q3"/>
    <mergeCell ref="T7:U7"/>
    <mergeCell ref="T8:T9"/>
    <mergeCell ref="U8:U9"/>
    <mergeCell ref="H8:H9"/>
    <mergeCell ref="L8:L9"/>
    <mergeCell ref="O8:O9"/>
    <mergeCell ref="H7:O7"/>
    <mergeCell ref="A8:A9"/>
    <mergeCell ref="B8:B9"/>
    <mergeCell ref="C8:C9"/>
    <mergeCell ref="D8:D9"/>
    <mergeCell ref="E8:E9"/>
    <mergeCell ref="B7:G7"/>
    <mergeCell ref="J8:J9"/>
    <mergeCell ref="F8:F9"/>
    <mergeCell ref="G8:G9"/>
    <mergeCell ref="I8:I9"/>
  </mergeCells>
  <phoneticPr fontId="2"/>
  <conditionalFormatting sqref="H12:Q101">
    <cfRule type="expression" dxfId="2" priority="1">
      <formula>$G12="×"</formula>
    </cfRule>
  </conditionalFormatting>
  <conditionalFormatting sqref="K12:K101">
    <cfRule type="expression" dxfId="1" priority="4">
      <formula>H12="○"</formula>
    </cfRule>
  </conditionalFormatting>
  <conditionalFormatting sqref="N12:O101">
    <cfRule type="expression" dxfId="0" priority="2">
      <formula>U12="×"</formula>
    </cfRule>
  </conditionalFormatting>
  <dataValidations count="2">
    <dataValidation type="whole" operator="greaterThanOrEqual" allowBlank="1" showInputMessage="1" showErrorMessage="1" sqref="I12:K101 M12:N101" xr:uid="{00000000-0002-0000-0100-000000000000}">
      <formula1>0</formula1>
    </dataValidation>
    <dataValidation type="list" operator="greaterThanOrEqual" allowBlank="1" showInputMessage="1" sqref="O10:O101" xr:uid="{00000000-0002-0000-0100-000001000000}">
      <formula1>"基本給に上乗せ,処遇改善手当を支給,○○手当として支給,その他の支給方法"</formula1>
    </dataValidation>
  </dataValidations>
  <printOptions horizontalCentered="1"/>
  <pageMargins left="0.9055118110236221" right="0.9055118110236221" top="0.55118110236220474" bottom="0.55118110236220474" header="0.31496062992125984" footer="0.31496062992125984"/>
  <pageSetup paperSize="8" scale="48" fitToHeight="2" orientation="landscape" r:id="rId1"/>
  <ignoredErrors>
    <ignoredError sqref="L10:L11" formulaRange="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職コード票!$E$2:$E$3</xm:f>
          </x14:formula1>
          <xm:sqref>H12:H101</xm:sqref>
        </x14:dataValidation>
        <x14:dataValidation type="list" allowBlank="1" showInputMessage="1" showErrorMessage="1" xr:uid="{00000000-0002-0000-0100-000003000000}">
          <x14:formula1>
            <xm:f>職コード票!$D$2:$D$3</xm:f>
          </x14:formula1>
          <xm:sqref>E10:E101</xm:sqref>
        </x14:dataValidation>
        <x14:dataValidation type="list" allowBlank="1" showInputMessage="1" showErrorMessage="1" xr:uid="{00000000-0002-0000-0100-000004000000}">
          <x14:formula1>
            <xm:f>職コード票!$A$2:$A$20</xm:f>
          </x14:formula1>
          <xm:sqref>C10:C101</xm:sqref>
        </x14:dataValidation>
        <x14:dataValidation type="list" allowBlank="1" showInputMessage="1" showErrorMessage="1" xr:uid="{00000000-0002-0000-0100-000005000000}">
          <x14:formula1>
            <xm:f>職コード票!$E$2</xm:f>
          </x14:formula1>
          <xm:sqref>F10:F101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25"/>
  <sheetViews>
    <sheetView zoomScale="85" zoomScaleNormal="85" workbookViewId="0">
      <selection activeCell="C9" sqref="C9"/>
    </sheetView>
  </sheetViews>
  <sheetFormatPr defaultColWidth="8.69921875" defaultRowHeight="14.4" x14ac:dyDescent="0.2"/>
  <cols>
    <col min="1" max="1" width="22.5" style="22" customWidth="1"/>
    <col min="2" max="2" width="25.69921875" style="22" customWidth="1"/>
    <col min="3" max="3" width="29.19921875" style="22" customWidth="1"/>
    <col min="4" max="4" width="29.5" style="22" customWidth="1"/>
    <col min="5" max="5" width="27.09765625" style="22" customWidth="1"/>
    <col min="6" max="6" width="25.59765625" style="22" customWidth="1"/>
    <col min="7" max="7" width="26.296875" style="22" customWidth="1"/>
    <col min="8" max="10" width="26.69921875" style="22" customWidth="1"/>
    <col min="11" max="16384" width="8.69921875" style="22"/>
  </cols>
  <sheetData>
    <row r="2" spans="1:9" ht="36" customHeight="1" x14ac:dyDescent="0.2"/>
    <row r="3" spans="1:9" ht="23.4" x14ac:dyDescent="0.2">
      <c r="A3" s="21" t="s">
        <v>84</v>
      </c>
    </row>
    <row r="4" spans="1:9" x14ac:dyDescent="0.2">
      <c r="A4" s="22" t="s">
        <v>62</v>
      </c>
    </row>
    <row r="5" spans="1:9" ht="51" customHeight="1" x14ac:dyDescent="0.2">
      <c r="A5" s="42" t="s">
        <v>68</v>
      </c>
      <c r="B5" s="42" t="s">
        <v>82</v>
      </c>
      <c r="C5" s="42" t="s">
        <v>2</v>
      </c>
      <c r="D5" s="42" t="s">
        <v>83</v>
      </c>
      <c r="E5" s="44" t="s">
        <v>126</v>
      </c>
      <c r="F5" s="44" t="s">
        <v>127</v>
      </c>
      <c r="G5" s="42" t="s">
        <v>69</v>
      </c>
      <c r="H5" s="42" t="s">
        <v>86</v>
      </c>
      <c r="I5" s="42" t="s">
        <v>87</v>
      </c>
    </row>
    <row r="6" spans="1:9" ht="57" customHeight="1" x14ac:dyDescent="0.2">
      <c r="A6" s="70">
        <f>表紙!D7</f>
        <v>0</v>
      </c>
      <c r="B6" s="70">
        <f>表紙!D9</f>
        <v>0</v>
      </c>
      <c r="C6" s="70">
        <f>表紙!D8</f>
        <v>0</v>
      </c>
      <c r="D6" s="70">
        <f>'様式１(計画書)'!G102</f>
        <v>5</v>
      </c>
      <c r="E6" s="71"/>
      <c r="F6" s="71">
        <v>0</v>
      </c>
      <c r="G6" s="77">
        <f>IF(F6=0,0,E6/F6)</f>
        <v>0</v>
      </c>
      <c r="H6" s="72">
        <f>ROUNDDOWN('様式１(計画書)'!L102+('様式１(計画書)'!L102*G6),0)</f>
        <v>39000</v>
      </c>
      <c r="I6" s="72">
        <f>ROUNDDOWN(H6*12*2/3,-3)</f>
        <v>312000</v>
      </c>
    </row>
    <row r="7" spans="1:9" ht="15.6" customHeight="1" x14ac:dyDescent="0.2">
      <c r="E7" s="63"/>
      <c r="F7" s="63"/>
    </row>
    <row r="13" spans="1:9" ht="23.4" x14ac:dyDescent="0.2">
      <c r="A13" s="21" t="s">
        <v>85</v>
      </c>
    </row>
    <row r="14" spans="1:9" x14ac:dyDescent="0.2">
      <c r="A14" s="22" t="s">
        <v>62</v>
      </c>
    </row>
    <row r="15" spans="1:9" ht="37.950000000000003" customHeight="1" x14ac:dyDescent="0.2">
      <c r="C15" s="35"/>
    </row>
    <row r="16" spans="1:9" ht="32.4" customHeight="1" x14ac:dyDescent="0.2">
      <c r="A16" s="36" t="s">
        <v>68</v>
      </c>
      <c r="B16" s="36" t="s">
        <v>2</v>
      </c>
      <c r="C16" s="36" t="s">
        <v>81</v>
      </c>
      <c r="D16" s="36" t="s">
        <v>70</v>
      </c>
      <c r="E16" s="36" t="s">
        <v>69</v>
      </c>
      <c r="F16" s="36" t="s">
        <v>78</v>
      </c>
      <c r="G16" s="36" t="s">
        <v>79</v>
      </c>
      <c r="H16" s="36" t="s">
        <v>80</v>
      </c>
      <c r="I16" s="36" t="s">
        <v>88</v>
      </c>
    </row>
    <row r="17" spans="1:9" ht="57" customHeight="1" x14ac:dyDescent="0.2">
      <c r="A17" s="65">
        <f>表紙!D7</f>
        <v>0</v>
      </c>
      <c r="B17" s="65">
        <f>表紙!D8</f>
        <v>0</v>
      </c>
      <c r="C17" s="66">
        <f>I6</f>
        <v>312000</v>
      </c>
      <c r="D17" s="66">
        <f>'[1]様式２(報告書)'!L102</f>
        <v>0</v>
      </c>
      <c r="E17" s="78">
        <f>G6</f>
        <v>0</v>
      </c>
      <c r="F17" s="67">
        <f>D17+(D17*E17)</f>
        <v>0</v>
      </c>
      <c r="G17" s="67">
        <f>ROUNDDOWN(F17*2/3,-3)</f>
        <v>0</v>
      </c>
      <c r="H17" s="68">
        <f>MIN(C17,G17)</f>
        <v>0</v>
      </c>
      <c r="I17" s="68">
        <f>IF(C17=H17,"返還はありません",C17-H17)</f>
        <v>312000</v>
      </c>
    </row>
    <row r="18" spans="1:9" ht="16.2" x14ac:dyDescent="0.2">
      <c r="A18" s="69"/>
      <c r="B18" s="69"/>
      <c r="C18" s="69"/>
      <c r="D18" s="69"/>
      <c r="E18" s="69"/>
      <c r="F18" s="69"/>
      <c r="G18" s="69"/>
      <c r="H18" s="69"/>
      <c r="I18" s="69"/>
    </row>
    <row r="21" spans="1:9" ht="36" customHeight="1" x14ac:dyDescent="0.2"/>
    <row r="22" spans="1:9" ht="36" customHeight="1" x14ac:dyDescent="0.2"/>
    <row r="23" spans="1:9" ht="36" customHeight="1" x14ac:dyDescent="0.2"/>
    <row r="24" spans="1:9" ht="36" customHeight="1" x14ac:dyDescent="0.2"/>
    <row r="25" spans="1:9" ht="36" customHeight="1" x14ac:dyDescent="0.2"/>
  </sheetData>
  <sheetProtection selectLockedCells="1"/>
  <phoneticPr fontId="2"/>
  <pageMargins left="0.7" right="0.7" top="0.75" bottom="0.75" header="0.3" footer="0.3"/>
  <pageSetup paperSize="9"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4"/>
  <sheetViews>
    <sheetView view="pageBreakPreview" zoomScale="85" zoomScaleNormal="55" zoomScaleSheetLayoutView="85" zoomScalePageLayoutView="55" workbookViewId="0">
      <selection activeCell="F24" sqref="F24"/>
    </sheetView>
  </sheetViews>
  <sheetFormatPr defaultColWidth="8.69921875" defaultRowHeight="14.4" x14ac:dyDescent="0.2"/>
  <cols>
    <col min="1" max="1" width="1.69921875" style="24" customWidth="1"/>
    <col min="2" max="2" width="5.19921875" style="31" customWidth="1"/>
    <col min="3" max="3" width="8.69921875" style="30"/>
    <col min="4" max="16384" width="8.69921875" style="24"/>
  </cols>
  <sheetData>
    <row r="1" spans="2:10" ht="15" thickBot="1" x14ac:dyDescent="0.25"/>
    <row r="2" spans="2:10" ht="32.4" customHeight="1" thickBot="1" x14ac:dyDescent="0.25">
      <c r="B2" s="115" t="s">
        <v>77</v>
      </c>
      <c r="C2" s="116"/>
      <c r="D2" s="117"/>
      <c r="E2" s="34"/>
      <c r="F2" s="34"/>
      <c r="G2" s="34"/>
      <c r="H2" s="34"/>
      <c r="I2" s="34"/>
      <c r="J2" s="34"/>
    </row>
    <row r="3" spans="2:10" ht="34.950000000000003" customHeight="1" x14ac:dyDescent="0.2">
      <c r="B3" s="28">
        <v>1</v>
      </c>
      <c r="C3" s="119" t="s">
        <v>90</v>
      </c>
      <c r="D3" s="119"/>
      <c r="E3" s="119"/>
      <c r="F3" s="119"/>
      <c r="G3" s="119"/>
      <c r="H3" s="119"/>
      <c r="I3" s="119"/>
      <c r="J3" s="119"/>
    </row>
    <row r="4" spans="2:10" ht="37.950000000000003" customHeight="1" x14ac:dyDescent="0.2">
      <c r="B4" s="28">
        <v>2</v>
      </c>
      <c r="C4" s="119" t="s">
        <v>71</v>
      </c>
      <c r="D4" s="119"/>
      <c r="E4" s="119"/>
      <c r="F4" s="119"/>
      <c r="G4" s="119"/>
      <c r="H4" s="119"/>
      <c r="I4" s="119"/>
      <c r="J4" s="119"/>
    </row>
    <row r="5" spans="2:10" ht="32.4" customHeight="1" x14ac:dyDescent="0.2">
      <c r="B5" s="28">
        <v>3</v>
      </c>
      <c r="C5" s="26" t="s">
        <v>72</v>
      </c>
      <c r="D5" s="26"/>
      <c r="E5" s="26"/>
      <c r="F5" s="26"/>
      <c r="G5" s="26"/>
      <c r="H5" s="26"/>
      <c r="I5" s="26"/>
      <c r="J5" s="26"/>
    </row>
    <row r="6" spans="2:10" ht="51" customHeight="1" x14ac:dyDescent="0.2">
      <c r="B6" s="29">
        <v>4</v>
      </c>
      <c r="C6" s="118" t="s">
        <v>73</v>
      </c>
      <c r="D6" s="118"/>
      <c r="E6" s="118"/>
      <c r="F6" s="118"/>
      <c r="G6" s="118"/>
      <c r="H6" s="118"/>
      <c r="I6" s="118"/>
      <c r="J6" s="118"/>
    </row>
    <row r="7" spans="2:10" ht="53.4" customHeight="1" x14ac:dyDescent="0.2">
      <c r="B7" s="29">
        <v>5</v>
      </c>
      <c r="C7" s="118" t="s">
        <v>74</v>
      </c>
      <c r="D7" s="118"/>
      <c r="E7" s="118"/>
      <c r="F7" s="118"/>
      <c r="G7" s="118"/>
      <c r="H7" s="118"/>
      <c r="I7" s="118"/>
      <c r="J7" s="118"/>
    </row>
    <row r="8" spans="2:10" ht="53.4" customHeight="1" x14ac:dyDescent="0.2">
      <c r="B8" s="29">
        <v>6</v>
      </c>
      <c r="C8" s="118" t="s">
        <v>75</v>
      </c>
      <c r="D8" s="118"/>
      <c r="E8" s="118"/>
      <c r="F8" s="118"/>
      <c r="G8" s="118"/>
      <c r="H8" s="118"/>
      <c r="I8" s="118"/>
      <c r="J8" s="118"/>
    </row>
    <row r="9" spans="2:10" ht="73.95" customHeight="1" x14ac:dyDescent="0.2">
      <c r="B9" s="29">
        <v>7</v>
      </c>
      <c r="C9" s="118" t="s">
        <v>76</v>
      </c>
      <c r="D9" s="118"/>
      <c r="E9" s="118"/>
      <c r="F9" s="118"/>
      <c r="G9" s="118"/>
      <c r="H9" s="118"/>
      <c r="I9" s="118"/>
      <c r="J9" s="118"/>
    </row>
    <row r="10" spans="2:10" ht="46.8" customHeight="1" x14ac:dyDescent="0.2">
      <c r="B10" s="29">
        <v>8</v>
      </c>
      <c r="C10" s="118" t="s">
        <v>115</v>
      </c>
      <c r="D10" s="118"/>
      <c r="E10" s="118"/>
      <c r="F10" s="118"/>
      <c r="G10" s="118"/>
      <c r="H10" s="118"/>
      <c r="I10" s="118"/>
      <c r="J10" s="118"/>
    </row>
    <row r="11" spans="2:10" ht="69" customHeight="1" x14ac:dyDescent="0.2">
      <c r="B11" s="29">
        <v>9</v>
      </c>
      <c r="C11" s="118" t="s">
        <v>116</v>
      </c>
      <c r="D11" s="118"/>
      <c r="E11" s="118"/>
      <c r="F11" s="118"/>
      <c r="G11" s="118"/>
      <c r="H11" s="118"/>
      <c r="I11" s="118"/>
      <c r="J11" s="118"/>
    </row>
    <row r="12" spans="2:10" x14ac:dyDescent="0.2">
      <c r="B12" s="28"/>
      <c r="C12" s="26"/>
      <c r="D12" s="25"/>
      <c r="E12" s="25"/>
      <c r="F12" s="25"/>
      <c r="G12" s="25"/>
      <c r="H12" s="25"/>
      <c r="I12" s="25"/>
      <c r="J12" s="25"/>
    </row>
    <row r="13" spans="2:10" x14ac:dyDescent="0.2">
      <c r="B13" s="28"/>
      <c r="C13" s="26"/>
      <c r="D13" s="25"/>
      <c r="E13" s="25"/>
      <c r="F13" s="25"/>
      <c r="G13" s="25"/>
      <c r="H13" s="25"/>
      <c r="I13" s="25"/>
      <c r="J13" s="25"/>
    </row>
    <row r="14" spans="2:10" x14ac:dyDescent="0.2">
      <c r="B14" s="28"/>
      <c r="C14" s="26"/>
      <c r="D14" s="25"/>
      <c r="E14" s="25"/>
      <c r="F14" s="25"/>
      <c r="G14" s="25"/>
      <c r="H14" s="25"/>
      <c r="I14" s="25"/>
      <c r="J14" s="25"/>
    </row>
    <row r="15" spans="2:10" x14ac:dyDescent="0.2">
      <c r="B15" s="28"/>
      <c r="C15" s="26"/>
      <c r="D15" s="25"/>
      <c r="E15" s="25"/>
      <c r="F15" s="25"/>
      <c r="G15" s="25"/>
      <c r="H15" s="25"/>
      <c r="I15" s="25"/>
      <c r="J15" s="25"/>
    </row>
    <row r="16" spans="2:10" x14ac:dyDescent="0.2">
      <c r="B16" s="28"/>
      <c r="C16" s="26"/>
      <c r="D16" s="25"/>
      <c r="E16" s="25"/>
      <c r="F16" s="25"/>
      <c r="G16" s="25"/>
      <c r="H16" s="25"/>
      <c r="I16" s="25"/>
      <c r="J16" s="25"/>
    </row>
    <row r="17" spans="2:10" x14ac:dyDescent="0.2">
      <c r="B17" s="28"/>
      <c r="C17" s="26"/>
      <c r="D17" s="25"/>
      <c r="E17" s="25"/>
      <c r="F17" s="25"/>
      <c r="G17" s="25"/>
      <c r="H17" s="25"/>
      <c r="I17" s="25"/>
      <c r="J17" s="25"/>
    </row>
    <row r="18" spans="2:10" x14ac:dyDescent="0.2">
      <c r="B18" s="28"/>
      <c r="C18" s="26"/>
      <c r="D18" s="25"/>
      <c r="E18" s="25"/>
      <c r="F18" s="25"/>
      <c r="G18" s="25"/>
      <c r="H18" s="25"/>
      <c r="I18" s="25"/>
      <c r="J18" s="25"/>
    </row>
    <row r="19" spans="2:10" x14ac:dyDescent="0.2">
      <c r="B19" s="28"/>
      <c r="C19" s="26"/>
      <c r="D19" s="25"/>
      <c r="E19" s="25"/>
      <c r="F19" s="25"/>
      <c r="G19" s="25"/>
      <c r="H19" s="25"/>
      <c r="I19" s="25"/>
      <c r="J19" s="25"/>
    </row>
    <row r="20" spans="2:10" x14ac:dyDescent="0.2">
      <c r="B20" s="28"/>
      <c r="C20" s="26"/>
      <c r="D20" s="25"/>
      <c r="E20" s="25"/>
      <c r="F20" s="25"/>
      <c r="G20" s="25"/>
      <c r="H20" s="25"/>
      <c r="I20" s="25"/>
      <c r="J20" s="25"/>
    </row>
    <row r="21" spans="2:10" x14ac:dyDescent="0.2">
      <c r="B21" s="28"/>
      <c r="C21" s="26"/>
      <c r="D21" s="25"/>
      <c r="E21" s="25"/>
      <c r="F21" s="25"/>
      <c r="G21" s="25"/>
      <c r="H21" s="25"/>
      <c r="I21" s="25"/>
      <c r="J21" s="25"/>
    </row>
    <row r="22" spans="2:10" x14ac:dyDescent="0.2">
      <c r="B22" s="28"/>
      <c r="C22" s="26"/>
      <c r="D22" s="25"/>
      <c r="E22" s="25"/>
      <c r="F22" s="25"/>
      <c r="G22" s="25"/>
      <c r="H22" s="25"/>
      <c r="I22" s="25"/>
      <c r="J22" s="25"/>
    </row>
    <row r="23" spans="2:10" x14ac:dyDescent="0.2">
      <c r="B23" s="28"/>
      <c r="C23" s="26"/>
      <c r="D23" s="25"/>
      <c r="E23" s="25"/>
      <c r="F23" s="25"/>
      <c r="G23" s="25"/>
      <c r="H23" s="25"/>
      <c r="I23" s="25"/>
      <c r="J23" s="25"/>
    </row>
    <row r="24" spans="2:10" x14ac:dyDescent="0.2">
      <c r="B24" s="28"/>
      <c r="C24" s="26"/>
      <c r="D24" s="25"/>
      <c r="E24" s="25"/>
      <c r="F24" s="25"/>
      <c r="G24" s="25"/>
      <c r="H24" s="25"/>
      <c r="I24" s="25"/>
      <c r="J24" s="25"/>
    </row>
  </sheetData>
  <mergeCells count="9">
    <mergeCell ref="B2:D2"/>
    <mergeCell ref="C11:J11"/>
    <mergeCell ref="C9:J9"/>
    <mergeCell ref="C3:J3"/>
    <mergeCell ref="C4:J4"/>
    <mergeCell ref="C6:J6"/>
    <mergeCell ref="C7:J7"/>
    <mergeCell ref="C8:J8"/>
    <mergeCell ref="C10:J10"/>
  </mergeCells>
  <phoneticPr fontId="2"/>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F20"/>
  <sheetViews>
    <sheetView workbookViewId="0">
      <selection activeCell="I26" sqref="I25:I26"/>
    </sheetView>
  </sheetViews>
  <sheetFormatPr defaultRowHeight="14.4" x14ac:dyDescent="0.2"/>
  <cols>
    <col min="1" max="1" width="22.8984375" customWidth="1"/>
    <col min="6" max="6" width="5.69921875" customWidth="1"/>
    <col min="7" max="8" width="11.5" bestFit="1" customWidth="1"/>
    <col min="9" max="10" width="15.8984375" bestFit="1" customWidth="1"/>
    <col min="11" max="12" width="11.5" bestFit="1" customWidth="1"/>
  </cols>
  <sheetData>
    <row r="1" spans="1:6" x14ac:dyDescent="0.2">
      <c r="A1" s="1" t="s">
        <v>16</v>
      </c>
      <c r="B1" s="1" t="s">
        <v>17</v>
      </c>
      <c r="C1" s="12" t="s">
        <v>91</v>
      </c>
    </row>
    <row r="2" spans="1:6" x14ac:dyDescent="0.2">
      <c r="A2" s="1" t="s">
        <v>95</v>
      </c>
      <c r="B2" s="11" t="s">
        <v>18</v>
      </c>
      <c r="C2" s="11" t="s">
        <v>58</v>
      </c>
      <c r="D2" t="s">
        <v>55</v>
      </c>
      <c r="E2" t="s">
        <v>97</v>
      </c>
      <c r="F2">
        <v>1</v>
      </c>
    </row>
    <row r="3" spans="1:6" x14ac:dyDescent="0.2">
      <c r="A3" s="1" t="s">
        <v>96</v>
      </c>
      <c r="B3" s="11" t="s">
        <v>18</v>
      </c>
      <c r="C3" s="11" t="s">
        <v>97</v>
      </c>
      <c r="D3" t="s">
        <v>56</v>
      </c>
      <c r="F3">
        <v>2</v>
      </c>
    </row>
    <row r="4" spans="1:6" x14ac:dyDescent="0.2">
      <c r="A4" s="1" t="s">
        <v>19</v>
      </c>
      <c r="B4" s="11" t="s">
        <v>20</v>
      </c>
      <c r="C4" s="11" t="s">
        <v>97</v>
      </c>
      <c r="F4">
        <v>3</v>
      </c>
    </row>
    <row r="5" spans="1:6" x14ac:dyDescent="0.2">
      <c r="A5" s="1" t="s">
        <v>21</v>
      </c>
      <c r="B5" s="11" t="s">
        <v>22</v>
      </c>
      <c r="C5" s="11" t="s">
        <v>97</v>
      </c>
      <c r="F5">
        <v>4</v>
      </c>
    </row>
    <row r="6" spans="1:6" x14ac:dyDescent="0.2">
      <c r="A6" s="1" t="s">
        <v>23</v>
      </c>
      <c r="B6" s="11" t="s">
        <v>24</v>
      </c>
      <c r="C6" s="11" t="s">
        <v>97</v>
      </c>
      <c r="F6">
        <v>5</v>
      </c>
    </row>
    <row r="7" spans="1:6" x14ac:dyDescent="0.2">
      <c r="A7" s="1" t="s">
        <v>25</v>
      </c>
      <c r="B7" s="11" t="s">
        <v>26</v>
      </c>
      <c r="C7" s="11" t="s">
        <v>97</v>
      </c>
      <c r="F7">
        <v>6</v>
      </c>
    </row>
    <row r="8" spans="1:6" x14ac:dyDescent="0.2">
      <c r="A8" s="1" t="s">
        <v>27</v>
      </c>
      <c r="B8" s="11" t="s">
        <v>28</v>
      </c>
      <c r="C8" s="11" t="s">
        <v>97</v>
      </c>
      <c r="F8">
        <v>7</v>
      </c>
    </row>
    <row r="9" spans="1:6" x14ac:dyDescent="0.2">
      <c r="A9" s="1" t="s">
        <v>29</v>
      </c>
      <c r="B9" s="11" t="s">
        <v>30</v>
      </c>
      <c r="C9" s="11" t="s">
        <v>97</v>
      </c>
      <c r="F9">
        <v>8</v>
      </c>
    </row>
    <row r="10" spans="1:6" x14ac:dyDescent="0.2">
      <c r="A10" s="1" t="s">
        <v>31</v>
      </c>
      <c r="B10" s="11" t="s">
        <v>32</v>
      </c>
      <c r="C10" s="11" t="s">
        <v>97</v>
      </c>
      <c r="F10">
        <v>9</v>
      </c>
    </row>
    <row r="11" spans="1:6" x14ac:dyDescent="0.2">
      <c r="A11" s="1" t="s">
        <v>33</v>
      </c>
      <c r="B11" s="11" t="s">
        <v>34</v>
      </c>
      <c r="C11" s="11" t="s">
        <v>97</v>
      </c>
      <c r="F11">
        <v>10</v>
      </c>
    </row>
    <row r="12" spans="1:6" x14ac:dyDescent="0.2">
      <c r="A12" s="1" t="s">
        <v>35</v>
      </c>
      <c r="B12" s="11" t="s">
        <v>36</v>
      </c>
      <c r="C12" s="11" t="s">
        <v>97</v>
      </c>
      <c r="F12">
        <v>11</v>
      </c>
    </row>
    <row r="13" spans="1:6" x14ac:dyDescent="0.2">
      <c r="A13" s="1" t="s">
        <v>37</v>
      </c>
      <c r="B13" s="11" t="s">
        <v>38</v>
      </c>
      <c r="C13" s="11" t="s">
        <v>97</v>
      </c>
      <c r="F13">
        <v>12</v>
      </c>
    </row>
    <row r="14" spans="1:6" x14ac:dyDescent="0.2">
      <c r="A14" s="1" t="s">
        <v>39</v>
      </c>
      <c r="B14" s="11" t="s">
        <v>40</v>
      </c>
      <c r="C14" s="11" t="s">
        <v>97</v>
      </c>
    </row>
    <row r="15" spans="1:6" x14ac:dyDescent="0.2">
      <c r="A15" s="1" t="s">
        <v>41</v>
      </c>
      <c r="B15" s="11" t="s">
        <v>42</v>
      </c>
      <c r="C15" s="11" t="s">
        <v>97</v>
      </c>
    </row>
    <row r="16" spans="1:6" x14ac:dyDescent="0.2">
      <c r="A16" s="1" t="s">
        <v>43</v>
      </c>
      <c r="B16" s="11" t="s">
        <v>44</v>
      </c>
      <c r="C16" s="11" t="s">
        <v>97</v>
      </c>
    </row>
    <row r="17" spans="1:3" x14ac:dyDescent="0.2">
      <c r="A17" s="1" t="s">
        <v>45</v>
      </c>
      <c r="B17" s="11" t="s">
        <v>46</v>
      </c>
      <c r="C17" s="11" t="s">
        <v>97</v>
      </c>
    </row>
    <row r="18" spans="1:3" x14ac:dyDescent="0.2">
      <c r="A18" s="1" t="s">
        <v>47</v>
      </c>
      <c r="B18" s="11" t="s">
        <v>48</v>
      </c>
      <c r="C18" s="11" t="s">
        <v>97</v>
      </c>
    </row>
    <row r="19" spans="1:3" x14ac:dyDescent="0.2">
      <c r="A19" s="1" t="s">
        <v>49</v>
      </c>
      <c r="B19" s="11" t="s">
        <v>50</v>
      </c>
      <c r="C19" s="11" t="s">
        <v>97</v>
      </c>
    </row>
    <row r="20" spans="1:3" x14ac:dyDescent="0.2">
      <c r="A20" s="1" t="s">
        <v>51</v>
      </c>
      <c r="B20" s="11" t="s">
        <v>52</v>
      </c>
      <c r="C20" s="11" t="s">
        <v>97</v>
      </c>
    </row>
  </sheetData>
  <sheetProtection password="CC57" sheet="1" objects="1" scenarios="1"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表紙</vt:lpstr>
      <vt:lpstr>様式１(計画書)</vt:lpstr>
      <vt:lpstr>補助額の算定</vt:lpstr>
      <vt:lpstr>(参考)補助要件</vt:lpstr>
      <vt:lpstr>職コード票</vt:lpstr>
      <vt:lpstr>'(参考)補助要件'!Print_Area</vt:lpstr>
      <vt:lpstr>表紙!Print_Area</vt:lpstr>
      <vt:lpstr>'様式１(計画書)'!Print_Area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私学振興課：山本</dc:creator>
  <cp:lastModifiedBy>user</cp:lastModifiedBy>
  <cp:lastPrinted>2025-04-14T04:57:13Z</cp:lastPrinted>
  <dcterms:created xsi:type="dcterms:W3CDTF">2022-10-26T01:15:57Z</dcterms:created>
  <dcterms:modified xsi:type="dcterms:W3CDTF">2026-04-08T02:09:31Z</dcterms:modified>
</cp:coreProperties>
</file>