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s01\2024\s1507\02_地域包括ケアグループ\02地域包括ケアＧ（事業）\14_在宅人工呼吸器使用者非常用電源整備事業\R7\01_募集\01_起案\"/>
    </mc:Choice>
  </mc:AlternateContent>
  <bookViews>
    <workbookView xWindow="0" yWindow="0" windowWidth="23040" windowHeight="8880"/>
  </bookViews>
  <sheets>
    <sheet name="設備" sheetId="2" r:id="rId1"/>
    <sheet name="記載方法" sheetId="1" r:id="rId2"/>
    <sheet name="事業区分" sheetId="3" r:id="rId3"/>
    <sheet name="補助率" sheetId="4" r:id="rId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46" i="3" l="1"/>
  <c r="A45" i="3"/>
  <c r="A44" i="3"/>
  <c r="A43" i="3"/>
  <c r="A42" i="3"/>
  <c r="A41" i="3"/>
  <c r="A40" i="3"/>
  <c r="A39" i="3"/>
  <c r="A38" i="3"/>
  <c r="A37" i="3"/>
  <c r="A36" i="3"/>
  <c r="A35" i="3"/>
  <c r="A34" i="3"/>
  <c r="A33" i="3"/>
  <c r="A32" i="3"/>
  <c r="A31" i="3"/>
  <c r="A30" i="3"/>
  <c r="A29" i="3"/>
  <c r="A28" i="3"/>
  <c r="A27" i="3"/>
  <c r="A26" i="3"/>
  <c r="A25" i="3"/>
  <c r="A24" i="3"/>
  <c r="A23" i="3"/>
  <c r="A22" i="3"/>
  <c r="A21" i="3"/>
  <c r="A20" i="3"/>
  <c r="A19" i="3"/>
  <c r="A18" i="3"/>
  <c r="A17" i="3"/>
  <c r="A16" i="3"/>
  <c r="A15" i="3"/>
  <c r="A14" i="3"/>
  <c r="A13" i="3"/>
  <c r="A12" i="3"/>
  <c r="A11" i="3"/>
  <c r="A10" i="3"/>
  <c r="A9" i="3"/>
  <c r="V16" i="2"/>
  <c r="U16" i="2"/>
  <c r="Q16" i="2"/>
  <c r="I16" i="2"/>
  <c r="K16" i="2" s="1"/>
  <c r="V15" i="2"/>
  <c r="U15" i="2"/>
  <c r="Q15" i="2"/>
  <c r="I15" i="2"/>
  <c r="L15" i="2" s="1"/>
  <c r="V14" i="2"/>
  <c r="U14" i="2"/>
  <c r="Q14" i="2"/>
  <c r="I14" i="2"/>
  <c r="L14" i="2" s="1"/>
  <c r="V13" i="2"/>
  <c r="U13" i="2"/>
  <c r="Q13" i="2"/>
  <c r="L13" i="2"/>
  <c r="I13" i="2"/>
  <c r="K13" i="2" s="1"/>
  <c r="V12" i="2"/>
  <c r="U12" i="2"/>
  <c r="Q12" i="2"/>
  <c r="I12" i="2"/>
  <c r="K12" i="2" s="1"/>
  <c r="W12" i="2" s="1"/>
  <c r="V11" i="2"/>
  <c r="U11" i="2"/>
  <c r="Q11" i="2"/>
  <c r="I11" i="2"/>
  <c r="V10" i="2"/>
  <c r="U10" i="2"/>
  <c r="Q10" i="2"/>
  <c r="I10" i="2"/>
  <c r="K10" i="2" s="1"/>
  <c r="V9" i="2"/>
  <c r="U9" i="2"/>
  <c r="Q9" i="2"/>
  <c r="I9" i="2"/>
  <c r="L9" i="2" s="1"/>
  <c r="V8" i="2"/>
  <c r="U8" i="2"/>
  <c r="Q8" i="2"/>
  <c r="I8" i="2"/>
  <c r="K8" i="2" s="1"/>
  <c r="W8" i="2" s="1"/>
  <c r="V7" i="2"/>
  <c r="U7" i="2"/>
  <c r="Q7" i="2"/>
  <c r="I7" i="2"/>
  <c r="L7" i="2" s="1"/>
  <c r="V10" i="1"/>
  <c r="U10" i="1"/>
  <c r="Q10" i="1"/>
  <c r="I10" i="1"/>
  <c r="L10" i="1" s="1"/>
  <c r="V9" i="1"/>
  <c r="U9" i="1"/>
  <c r="Q9" i="1"/>
  <c r="I9" i="1"/>
  <c r="L9" i="1" s="1"/>
  <c r="V8" i="1"/>
  <c r="U8" i="1"/>
  <c r="Q8" i="1"/>
  <c r="I8" i="1"/>
  <c r="K8" i="1" s="1"/>
  <c r="V7" i="1"/>
  <c r="U7" i="1"/>
  <c r="Q7" i="1"/>
  <c r="I7" i="1"/>
  <c r="L7" i="1" s="1"/>
  <c r="J45" i="3"/>
  <c r="J28" i="3"/>
  <c r="J23" i="3"/>
  <c r="J22" i="3"/>
  <c r="J9" i="3"/>
  <c r="J24" i="3"/>
  <c r="J19" i="3"/>
  <c r="J39" i="3"/>
  <c r="L15" i="3"/>
  <c r="J15" i="3"/>
  <c r="K24" i="3"/>
  <c r="L11" i="3"/>
  <c r="J11" i="3"/>
  <c r="J35" i="3"/>
  <c r="J20" i="3"/>
  <c r="J43" i="3"/>
  <c r="J41" i="3"/>
  <c r="J30" i="3"/>
  <c r="M15" i="3"/>
  <c r="K19" i="3"/>
  <c r="J26" i="3"/>
  <c r="K9" i="3"/>
  <c r="M11" i="3"/>
  <c r="K15" i="3"/>
  <c r="J31" i="3"/>
  <c r="K11" i="3"/>
  <c r="J33" i="3"/>
  <c r="J37" i="3"/>
  <c r="K26" i="3"/>
  <c r="AB13" i="2" l="1"/>
  <c r="AC13" i="2" s="1"/>
  <c r="W13" i="2"/>
  <c r="K9" i="2"/>
  <c r="W9" i="2" s="1"/>
  <c r="K15" i="2"/>
  <c r="W15" i="2" s="1"/>
  <c r="K7" i="2"/>
  <c r="L8" i="2"/>
  <c r="K14" i="2"/>
  <c r="W14" i="2" s="1"/>
  <c r="L16" i="2"/>
  <c r="AB16" i="2"/>
  <c r="AC16" i="2" s="1"/>
  <c r="AB7" i="2"/>
  <c r="AC7" i="2" s="1"/>
  <c r="AB8" i="2"/>
  <c r="AC8" i="2" s="1"/>
  <c r="W16" i="2"/>
  <c r="AB12" i="2"/>
  <c r="AC12" i="2" s="1"/>
  <c r="AB9" i="2"/>
  <c r="AC9" i="2" s="1"/>
  <c r="W10" i="2"/>
  <c r="AB10" i="2"/>
  <c r="AC10" i="2" s="1"/>
  <c r="L11" i="2"/>
  <c r="K11" i="2"/>
  <c r="L12" i="2"/>
  <c r="L10" i="2"/>
  <c r="W8" i="1"/>
  <c r="L8" i="1"/>
  <c r="K10" i="1"/>
  <c r="K7" i="1"/>
  <c r="K9" i="1"/>
  <c r="X8" i="2" a="1"/>
  <c r="X8" i="1" a="1"/>
  <c r="X13" i="2" a="1"/>
  <c r="X16" i="2" a="1"/>
  <c r="X9" i="2" a="1"/>
  <c r="X12" i="2" a="1"/>
  <c r="X15" i="2" a="1"/>
  <c r="X10" i="2" a="1"/>
  <c r="X14" i="2" a="1"/>
  <c r="X8" i="2" l="1"/>
  <c r="AB15" i="2"/>
  <c r="AC15" i="2" s="1"/>
  <c r="AB14" i="2"/>
  <c r="AC14" i="2" s="1"/>
  <c r="W7" i="2"/>
  <c r="X10" i="2"/>
  <c r="X14" i="2"/>
  <c r="X9" i="2"/>
  <c r="X15" i="2"/>
  <c r="X16" i="2"/>
  <c r="X12" i="2"/>
  <c r="X13" i="2"/>
  <c r="W11" i="2"/>
  <c r="AB11" i="2"/>
  <c r="AC11" i="2" s="1"/>
  <c r="W18" i="2"/>
  <c r="X8" i="1"/>
  <c r="W7" i="1"/>
  <c r="W12" i="1" s="1"/>
  <c r="Y8" i="2" a="1"/>
  <c r="X7" i="2" a="1"/>
  <c r="Y10" i="2" a="1"/>
  <c r="Y9" i="2" a="1"/>
  <c r="X11" i="2" a="1"/>
  <c r="X10" i="1" a="1"/>
  <c r="Y14" i="2" a="1"/>
  <c r="Y15" i="2" a="1"/>
  <c r="X9" i="1" a="1"/>
  <c r="Y16" i="2" a="1"/>
  <c r="Y12" i="2" a="1"/>
  <c r="Y13" i="2" a="1"/>
  <c r="X7" i="2" l="1"/>
  <c r="Y8" i="2"/>
  <c r="Y13" i="2"/>
  <c r="Y12" i="2"/>
  <c r="Y16" i="2"/>
  <c r="Y9" i="2"/>
  <c r="Y15" i="2"/>
  <c r="Y14" i="2"/>
  <c r="Y10" i="2"/>
  <c r="X11" i="2"/>
  <c r="X9" i="1"/>
  <c r="X10" i="1"/>
  <c r="AB8" i="1"/>
  <c r="AC8" i="1" s="1"/>
  <c r="Y7" i="2" a="1"/>
  <c r="X7" i="1" a="1"/>
  <c r="Y8" i="1" a="1"/>
  <c r="Y7" i="2" l="1"/>
  <c r="X18" i="2"/>
  <c r="Y8" i="1"/>
  <c r="X7" i="1"/>
  <c r="AB10" i="1"/>
  <c r="AC10" i="1" s="1"/>
  <c r="AB9" i="1"/>
  <c r="AC9" i="1" s="1"/>
  <c r="Y10" i="1" a="1"/>
  <c r="Y9" i="1" a="1"/>
  <c r="Y11" i="2" a="1"/>
  <c r="Y11" i="2" l="1"/>
  <c r="Y18" i="2" s="1"/>
  <c r="Y9" i="1"/>
  <c r="Y10" i="1"/>
  <c r="X12" i="1"/>
  <c r="AB7" i="1"/>
  <c r="AC7" i="1" s="1"/>
  <c r="Y7" i="1" a="1"/>
  <c r="Y7" i="1" l="1"/>
  <c r="Y12" i="1" s="1"/>
</calcChain>
</file>

<file path=xl/comments1.xml><?xml version="1.0" encoding="utf-8"?>
<comments xmlns="http://schemas.openxmlformats.org/spreadsheetml/2006/main">
  <authors>
    <author>厚生労働省ネットワークシステム</author>
  </authors>
  <commentList>
    <comment ref="K1" authorId="0" shapeId="0">
      <text>
        <r>
          <rPr>
            <sz val="10"/>
            <color indexed="81"/>
            <rFont val="ＭＳ ゴシック"/>
            <family val="3"/>
            <charset val="128"/>
          </rPr>
          <t>プルダウンから選択</t>
        </r>
      </text>
    </comment>
    <comment ref="H3" authorId="0" shapeId="0">
      <text>
        <r>
          <rPr>
            <sz val="10"/>
            <color indexed="81"/>
            <rFont val="ＭＳ ゴシック"/>
            <family val="3"/>
            <charset val="128"/>
          </rPr>
          <t>交付要綱３（交付の対象）の該当する番号を選択</t>
        </r>
      </text>
    </comment>
    <comment ref="AG3" authorId="0" shapeId="0">
      <text>
        <r>
          <rPr>
            <sz val="9"/>
            <color indexed="81"/>
            <rFont val="ＭＳ ゴシック"/>
            <family val="3"/>
            <charset val="128"/>
          </rPr>
          <t>品名が複数ある場合は品名を全て列挙すること</t>
        </r>
      </text>
    </comment>
    <comment ref="AG7" authorId="0" shapeId="0">
      <text>
        <r>
          <rPr>
            <sz val="9"/>
            <color indexed="81"/>
            <rFont val="ＭＳ ゴシック"/>
            <family val="3"/>
            <charset val="128"/>
          </rPr>
          <t>品名が複数ある場合は品名を全て列挙すること</t>
        </r>
      </text>
    </comment>
  </commentList>
</comments>
</file>

<file path=xl/comments2.xml><?xml version="1.0" encoding="utf-8"?>
<comments xmlns="http://schemas.openxmlformats.org/spreadsheetml/2006/main">
  <authors>
    <author>厚生労働省ネットワークシステム</author>
  </authors>
  <commentList>
    <comment ref="K1" authorId="0" shapeId="0">
      <text>
        <r>
          <rPr>
            <sz val="10"/>
            <color indexed="81"/>
            <rFont val="ＭＳ ゴシック"/>
            <family val="3"/>
            <charset val="128"/>
          </rPr>
          <t>プルダウンから選択</t>
        </r>
      </text>
    </comment>
    <comment ref="H3" authorId="0" shapeId="0">
      <text>
        <r>
          <rPr>
            <sz val="10"/>
            <color indexed="81"/>
            <rFont val="ＭＳ ゴシック"/>
            <family val="3"/>
            <charset val="128"/>
          </rPr>
          <t>交付要綱３（交付の対象）の該当する番号を選択</t>
        </r>
      </text>
    </comment>
    <comment ref="AG3" authorId="0" shapeId="0">
      <text>
        <r>
          <rPr>
            <sz val="9"/>
            <color indexed="81"/>
            <rFont val="ＭＳ ゴシック"/>
            <family val="3"/>
            <charset val="128"/>
          </rPr>
          <t>品名が複数ある場合は品名を全て列挙すること</t>
        </r>
      </text>
    </comment>
    <comment ref="AG7" authorId="0" shapeId="0">
      <text>
        <r>
          <rPr>
            <sz val="9"/>
            <color indexed="81"/>
            <rFont val="ＭＳ ゴシック"/>
            <family val="3"/>
            <charset val="128"/>
          </rPr>
          <t>品名が複数ある場合は品名を全て列挙すること</t>
        </r>
      </text>
    </comment>
    <comment ref="AG9" authorId="0" shapeId="0">
      <text>
        <r>
          <rPr>
            <sz val="9"/>
            <color indexed="81"/>
            <rFont val="ＭＳ ゴシック"/>
            <family val="3"/>
            <charset val="128"/>
          </rPr>
          <t>品名が複数ある場合は品名を全て列挙すること</t>
        </r>
      </text>
    </comment>
  </commentList>
</comments>
</file>

<file path=xl/comments3.xml><?xml version="1.0" encoding="utf-8"?>
<comments xmlns="http://schemas.openxmlformats.org/spreadsheetml/2006/main">
  <authors>
    <author>厚生労働省ネットワークシステム</author>
  </authors>
  <commentList>
    <comment ref="C3" authorId="0" shapeId="0">
      <text>
        <r>
          <rPr>
            <b/>
            <sz val="9"/>
            <color indexed="81"/>
            <rFont val="ＭＳ Ｐゴシック"/>
            <family val="3"/>
            <charset val="128"/>
          </rPr>
          <t>（　）は名前の管理で無効となるため「_」に置き換える。
例：「（船）」→「_船_」</t>
        </r>
      </text>
    </comment>
  </commentList>
</comments>
</file>

<file path=xl/sharedStrings.xml><?xml version="1.0" encoding="utf-8"?>
<sst xmlns="http://schemas.openxmlformats.org/spreadsheetml/2006/main" count="465" uniqueCount="182">
  <si>
    <t>令和７年度　医療施設等設備整備費補助金</t>
    <rPh sb="0" eb="2">
      <t>レイワ</t>
    </rPh>
    <rPh sb="3" eb="5">
      <t>ネンド</t>
    </rPh>
    <phoneticPr fontId="5"/>
  </si>
  <si>
    <t>事業計画総括表</t>
  </si>
  <si>
    <t>Ａ</t>
  </si>
  <si>
    <t>Ｂ</t>
  </si>
  <si>
    <t>Ａ－Ｂ＝Ｃ</t>
  </si>
  <si>
    <t>Ｄ</t>
  </si>
  <si>
    <t>Ｅ</t>
  </si>
  <si>
    <t>Ｆ</t>
  </si>
  <si>
    <t>Ｇ</t>
  </si>
  <si>
    <t>Ｈ</t>
  </si>
  <si>
    <t>Ｉ</t>
  </si>
  <si>
    <t>Ｊ</t>
  </si>
  <si>
    <t>Ｋ</t>
  </si>
  <si>
    <t>Ｌ</t>
  </si>
  <si>
    <t>Ｋ－Ｌ＝Ｍ</t>
  </si>
  <si>
    <t>優先
順位</t>
    <rPh sb="0" eb="2">
      <t>ユウセン</t>
    </rPh>
    <rPh sb="3" eb="5">
      <t>ジュンイ</t>
    </rPh>
    <phoneticPr fontId="5"/>
  </si>
  <si>
    <t>都道府県</t>
  </si>
  <si>
    <t>提出年月日・番号</t>
    <rPh sb="0" eb="2">
      <t>テイシュツ</t>
    </rPh>
    <phoneticPr fontId="5"/>
  </si>
  <si>
    <t>交付申請年月日･番号</t>
  </si>
  <si>
    <t>補助事業者名</t>
  </si>
  <si>
    <t>交付の対象</t>
    <rPh sb="0" eb="2">
      <t>コウフ</t>
    </rPh>
    <rPh sb="3" eb="5">
      <t>タイショウ</t>
    </rPh>
    <phoneticPr fontId="5"/>
  </si>
  <si>
    <t>区分</t>
  </si>
  <si>
    <t>種目</t>
    <rPh sb="0" eb="1">
      <t>タネ</t>
    </rPh>
    <rPh sb="1" eb="2">
      <t>メ</t>
    </rPh>
    <phoneticPr fontId="5"/>
  </si>
  <si>
    <t>国庫補助基本額算出方法</t>
    <rPh sb="0" eb="2">
      <t>コッコ</t>
    </rPh>
    <rPh sb="2" eb="4">
      <t>ホジョ</t>
    </rPh>
    <rPh sb="4" eb="7">
      <t>キホンガク</t>
    </rPh>
    <rPh sb="7" eb="9">
      <t>サンシュツ</t>
    </rPh>
    <rPh sb="9" eb="11">
      <t>ホウホウ</t>
    </rPh>
    <phoneticPr fontId="5"/>
  </si>
  <si>
    <t>補助率</t>
    <rPh sb="0" eb="3">
      <t>ホジョリツ</t>
    </rPh>
    <phoneticPr fontId="5"/>
  </si>
  <si>
    <t>施設名</t>
  </si>
  <si>
    <t>開設者</t>
  </si>
  <si>
    <t>総事業費</t>
  </si>
  <si>
    <t>寄付金その他の収入額</t>
  </si>
  <si>
    <t>差引事業費</t>
  </si>
  <si>
    <t>対象経費の
支出予定額</t>
    <phoneticPr fontId="5"/>
  </si>
  <si>
    <t>基準額</t>
  </si>
  <si>
    <t>選定額</t>
  </si>
  <si>
    <t>都道府県
補助額</t>
    <phoneticPr fontId="5"/>
  </si>
  <si>
    <t>国庫補助
基本額</t>
    <phoneticPr fontId="5"/>
  </si>
  <si>
    <t>国庫補助
所要額</t>
    <phoneticPr fontId="5"/>
  </si>
  <si>
    <t>国庫補助交付決定額</t>
  </si>
  <si>
    <t>国庫補助受入済額</t>
  </si>
  <si>
    <t>国庫補助交付確定額</t>
  </si>
  <si>
    <t>差引過△不足額</t>
  </si>
  <si>
    <t>交付決定年月日・番号</t>
  </si>
  <si>
    <t>所在地</t>
  </si>
  <si>
    <t>品名</t>
    <rPh sb="0" eb="1">
      <t>シナ</t>
    </rPh>
    <rPh sb="1" eb="2">
      <t>メイ</t>
    </rPh>
    <phoneticPr fontId="5"/>
  </si>
  <si>
    <t>基準額（単価）</t>
    <rPh sb="0" eb="3">
      <t>キジュンガク</t>
    </rPh>
    <rPh sb="4" eb="6">
      <t>タンカ</t>
    </rPh>
    <phoneticPr fontId="5"/>
  </si>
  <si>
    <t>個数</t>
    <rPh sb="0" eb="2">
      <t>コスウ</t>
    </rPh>
    <phoneticPr fontId="5"/>
  </si>
  <si>
    <t>基準額（総額）</t>
    <rPh sb="0" eb="2">
      <t>キジュン</t>
    </rPh>
    <rPh sb="2" eb="3">
      <t>ガク</t>
    </rPh>
    <rPh sb="4" eb="6">
      <t>ソウガク</t>
    </rPh>
    <phoneticPr fontId="5"/>
  </si>
  <si>
    <t>市町村名</t>
  </si>
  <si>
    <t>円</t>
  </si>
  <si>
    <t>個</t>
    <rPh sb="0" eb="1">
      <t>コ</t>
    </rPh>
    <phoneticPr fontId="5"/>
  </si>
  <si>
    <t>円</t>
    <rPh sb="0" eb="1">
      <t>エン</t>
    </rPh>
    <phoneticPr fontId="5"/>
  </si>
  <si>
    <t>○○県</t>
    <rPh sb="2" eb="3">
      <t>ケン</t>
    </rPh>
    <phoneticPr fontId="5"/>
  </si>
  <si>
    <t>（１）_ア</t>
  </si>
  <si>
    <t>医療機器整備費</t>
  </si>
  <si>
    <t>○○県立病院</t>
    <rPh sb="2" eb="4">
      <t>ケンリツ</t>
    </rPh>
    <rPh sb="4" eb="6">
      <t>ビョウイン</t>
    </rPh>
    <phoneticPr fontId="5"/>
  </si>
  <si>
    <t>○○県知事</t>
    <rPh sb="2" eb="5">
      <t>ケンチジ</t>
    </rPh>
    <phoneticPr fontId="5"/>
  </si>
  <si>
    <t>－</t>
    <phoneticPr fontId="5"/>
  </si>
  <si>
    <t>○○市</t>
    <rPh sb="2" eb="3">
      <t>シ</t>
    </rPh>
    <phoneticPr fontId="5"/>
  </si>
  <si>
    <t>××（機器名）</t>
    <rPh sb="3" eb="6">
      <t>キキメイ</t>
    </rPh>
    <phoneticPr fontId="5"/>
  </si>
  <si>
    <t>××県</t>
    <rPh sb="2" eb="3">
      <t>ケン</t>
    </rPh>
    <phoneticPr fontId="5"/>
  </si>
  <si>
    <t>××県</t>
    <rPh sb="0" eb="3">
      <t>バツバツケン</t>
    </rPh>
    <phoneticPr fontId="5"/>
  </si>
  <si>
    <t>（８）_ア</t>
  </si>
  <si>
    <t>保健師用自動車</t>
  </si>
  <si>
    <t>○○県立□□病院</t>
    <rPh sb="2" eb="4">
      <t>ケンリツ</t>
    </rPh>
    <rPh sb="6" eb="8">
      <t>ビョウイン</t>
    </rPh>
    <phoneticPr fontId="5"/>
  </si>
  <si>
    <t>○×市</t>
    <rPh sb="2" eb="3">
      <t>シ</t>
    </rPh>
    <phoneticPr fontId="5"/>
  </si>
  <si>
    <t>×○（機器名）</t>
    <rPh sb="3" eb="6">
      <t>キキメイ</t>
    </rPh>
    <phoneticPr fontId="5"/>
  </si>
  <si>
    <t>（１６）_イ</t>
  </si>
  <si>
    <t>情報通信機器</t>
    <rPh sb="0" eb="4">
      <t>ジョウホウツウシン</t>
    </rPh>
    <rPh sb="4" eb="6">
      <t>キキ</t>
    </rPh>
    <phoneticPr fontId="5"/>
  </si>
  <si>
    <t>××南病院</t>
    <rPh sb="2" eb="3">
      <t>ミナミ</t>
    </rPh>
    <rPh sb="3" eb="5">
      <t>ビョウイン</t>
    </rPh>
    <phoneticPr fontId="5"/>
  </si>
  <si>
    <t>△△ ●●（開設者名）</t>
    <rPh sb="6" eb="9">
      <t>カイセツシャ</t>
    </rPh>
    <rPh sb="9" eb="10">
      <t>メイ</t>
    </rPh>
    <phoneticPr fontId="5"/>
  </si>
  <si>
    <t>（１４）_イ</t>
  </si>
  <si>
    <t>××北病院</t>
    <rPh sb="2" eb="3">
      <t>キタ</t>
    </rPh>
    <rPh sb="3" eb="5">
      <t>ビョウイン</t>
    </rPh>
    <phoneticPr fontId="5"/>
  </si>
  <si>
    <t>合計</t>
    <rPh sb="0" eb="2">
      <t>ゴウケイ</t>
    </rPh>
    <phoneticPr fontId="5"/>
  </si>
  <si>
    <t>※記入する際の注意点</t>
    <rPh sb="1" eb="3">
      <t>キニュウ</t>
    </rPh>
    <rPh sb="5" eb="6">
      <t>サイ</t>
    </rPh>
    <rPh sb="7" eb="10">
      <t>チュウイテン</t>
    </rPh>
    <phoneticPr fontId="5"/>
  </si>
  <si>
    <t>1．青いセルにのみ、必要な情報を記入すること</t>
    <rPh sb="2" eb="3">
      <t>アオ</t>
    </rPh>
    <rPh sb="10" eb="12">
      <t>ヒツヨウ</t>
    </rPh>
    <rPh sb="13" eb="15">
      <t>ジョウホウ</t>
    </rPh>
    <rPh sb="16" eb="18">
      <t>キニュウ</t>
    </rPh>
    <phoneticPr fontId="5"/>
  </si>
  <si>
    <t>2．「交付の対象」についてはプルダウンで正しいものを選択すること</t>
    <rPh sb="3" eb="5">
      <t>コウフ</t>
    </rPh>
    <rPh sb="6" eb="8">
      <t>タイショウ</t>
    </rPh>
    <rPh sb="20" eb="21">
      <t>タダ</t>
    </rPh>
    <rPh sb="26" eb="28">
      <t>センタク</t>
    </rPh>
    <phoneticPr fontId="5"/>
  </si>
  <si>
    <t>3．基準額については、交付要綱を熟読のうえ、正しい金額を記入すること</t>
    <rPh sb="2" eb="5">
      <t>キジュンガク</t>
    </rPh>
    <rPh sb="11" eb="13">
      <t>コウフ</t>
    </rPh>
    <rPh sb="13" eb="15">
      <t>ヨウコウ</t>
    </rPh>
    <rPh sb="16" eb="18">
      <t>ジュクドク</t>
    </rPh>
    <rPh sb="22" eb="23">
      <t>タダ</t>
    </rPh>
    <rPh sb="25" eb="27">
      <t>キンガク</t>
    </rPh>
    <rPh sb="28" eb="30">
      <t>キニュウ</t>
    </rPh>
    <phoneticPr fontId="5"/>
  </si>
  <si>
    <t>4．1か所当たりの基準額が定まっている種目、基準額が「厚生労働大臣の定めた額」の種目については、「基準額 個数」欄に「－」と記入すること</t>
    <rPh sb="4" eb="5">
      <t>ショ</t>
    </rPh>
    <rPh sb="5" eb="6">
      <t>ア</t>
    </rPh>
    <rPh sb="9" eb="12">
      <t>キジュンガク</t>
    </rPh>
    <rPh sb="13" eb="14">
      <t>サダ</t>
    </rPh>
    <rPh sb="19" eb="21">
      <t>シュモク</t>
    </rPh>
    <rPh sb="22" eb="25">
      <t>キジュンガク</t>
    </rPh>
    <rPh sb="27" eb="29">
      <t>コウセイ</t>
    </rPh>
    <rPh sb="29" eb="31">
      <t>ロウドウ</t>
    </rPh>
    <rPh sb="31" eb="33">
      <t>ダイジン</t>
    </rPh>
    <rPh sb="34" eb="35">
      <t>サダ</t>
    </rPh>
    <rPh sb="37" eb="38">
      <t>ガク</t>
    </rPh>
    <rPh sb="40" eb="42">
      <t>シュモク</t>
    </rPh>
    <rPh sb="49" eb="52">
      <t>キジュンガク</t>
    </rPh>
    <rPh sb="53" eb="55">
      <t>コスウ</t>
    </rPh>
    <rPh sb="56" eb="57">
      <t>ラン</t>
    </rPh>
    <rPh sb="62" eb="64">
      <t>キニュウ</t>
    </rPh>
    <phoneticPr fontId="5"/>
  </si>
  <si>
    <t>5．都道府県補助が無い場合は、「都道府県補助額」が「－」と表示されるため何も記入しないこと</t>
    <rPh sb="2" eb="6">
      <t>トドウフケン</t>
    </rPh>
    <rPh sb="6" eb="8">
      <t>ホジョ</t>
    </rPh>
    <rPh sb="9" eb="10">
      <t>ナ</t>
    </rPh>
    <rPh sb="11" eb="13">
      <t>バアイ</t>
    </rPh>
    <rPh sb="16" eb="20">
      <t>トドウフケン</t>
    </rPh>
    <rPh sb="20" eb="23">
      <t>ホジョガク</t>
    </rPh>
    <rPh sb="29" eb="31">
      <t>ヒョウジ</t>
    </rPh>
    <rPh sb="36" eb="37">
      <t>ナニ</t>
    </rPh>
    <rPh sb="38" eb="40">
      <t>キニュウ</t>
    </rPh>
    <phoneticPr fontId="5"/>
  </si>
  <si>
    <t>6．不要な行は削除すること</t>
    <rPh sb="2" eb="4">
      <t>フヨウ</t>
    </rPh>
    <rPh sb="5" eb="6">
      <t>ギョウ</t>
    </rPh>
    <rPh sb="7" eb="9">
      <t>サクジョ</t>
    </rPh>
    <phoneticPr fontId="5"/>
  </si>
  <si>
    <t>（注）作成にあたっては優先順位の高いものから順に入力すること。</t>
    <phoneticPr fontId="5"/>
  </si>
  <si>
    <t>　　　この総括表（Excelファイル）は、事業計画書、交付申請書、実績報告書提出時に担当者宛メールでお送り下さい。</t>
    <rPh sb="5" eb="8">
      <t>ソウカツヒョウ</t>
    </rPh>
    <rPh sb="21" eb="23">
      <t>ジギョウ</t>
    </rPh>
    <rPh sb="23" eb="25">
      <t>ケイカク</t>
    </rPh>
    <rPh sb="25" eb="26">
      <t>ショ</t>
    </rPh>
    <rPh sb="27" eb="29">
      <t>コウフ</t>
    </rPh>
    <rPh sb="29" eb="32">
      <t>シンセイショ</t>
    </rPh>
    <rPh sb="33" eb="35">
      <t>ジッセキ</t>
    </rPh>
    <rPh sb="35" eb="38">
      <t>ホウコクショ</t>
    </rPh>
    <rPh sb="38" eb="40">
      <t>テイシュツ</t>
    </rPh>
    <rPh sb="40" eb="41">
      <t>ジ</t>
    </rPh>
    <rPh sb="42" eb="45">
      <t>タントウシャ</t>
    </rPh>
    <rPh sb="45" eb="46">
      <t>アテ</t>
    </rPh>
    <rPh sb="51" eb="52">
      <t>オク</t>
    </rPh>
    <rPh sb="53" eb="54">
      <t>クダ</t>
    </rPh>
    <phoneticPr fontId="5"/>
  </si>
  <si>
    <t>３　交付の対象</t>
    <rPh sb="2" eb="4">
      <t>コウフ</t>
    </rPh>
    <rPh sb="5" eb="7">
      <t>タイショウ</t>
    </rPh>
    <phoneticPr fontId="5"/>
  </si>
  <si>
    <t>４（交付額の算定方法）（１）に掲げる事業：1</t>
    <phoneticPr fontId="5"/>
  </si>
  <si>
    <t>１　区分</t>
    <phoneticPr fontId="5"/>
  </si>
  <si>
    <t>２　種目</t>
    <rPh sb="2" eb="4">
      <t>シュモク</t>
    </rPh>
    <phoneticPr fontId="5"/>
  </si>
  <si>
    <t>４（交付額の算定方法）（２）に掲げる事業：2</t>
    <phoneticPr fontId="5"/>
  </si>
  <si>
    <t>４（交付額の算定方法）（３）に掲げる事業：3</t>
    <phoneticPr fontId="5"/>
  </si>
  <si>
    <t>４（交付額の算定方法）（４）に掲げる事業：4</t>
    <phoneticPr fontId="5"/>
  </si>
  <si>
    <t>４（交付額の算定方法）（５）に掲げる事業：5</t>
    <phoneticPr fontId="5"/>
  </si>
  <si>
    <t>４（交付額の算定方法）（６）に掲げる事業：6</t>
    <phoneticPr fontId="5"/>
  </si>
  <si>
    <t>へき地診療所</t>
  </si>
  <si>
    <t>医療機器整備費_沖縄県_</t>
    <rPh sb="8" eb="11">
      <t>オキナワケン</t>
    </rPh>
    <phoneticPr fontId="5"/>
  </si>
  <si>
    <t>（４）</t>
  </si>
  <si>
    <t>（１）_イ</t>
  </si>
  <si>
    <t>（６）</t>
  </si>
  <si>
    <t>（２）_ア</t>
  </si>
  <si>
    <t>へき地患者輸送車_艇_</t>
    <phoneticPr fontId="5"/>
  </si>
  <si>
    <t>患者輸送車</t>
    <phoneticPr fontId="5"/>
  </si>
  <si>
    <t>患者輸送艇</t>
  </si>
  <si>
    <t>患者輸送用雪上車</t>
  </si>
  <si>
    <t>医師往診用小型雪上車</t>
  </si>
  <si>
    <t>（７）</t>
  </si>
  <si>
    <t>（２）_イ</t>
  </si>
  <si>
    <t>（１１）</t>
  </si>
  <si>
    <t>（２）_ウ</t>
  </si>
  <si>
    <t>（２）_エ</t>
  </si>
  <si>
    <t>（３）_ア</t>
  </si>
  <si>
    <t>へき地巡回診療車_船_</t>
    <phoneticPr fontId="5"/>
  </si>
  <si>
    <t>巡回診療車</t>
  </si>
  <si>
    <t>巡回診療用雪上車</t>
    <phoneticPr fontId="5"/>
  </si>
  <si>
    <t>巡回診療船</t>
  </si>
  <si>
    <t>歯科巡回診療車</t>
    <phoneticPr fontId="5"/>
  </si>
  <si>
    <t>（３）_イ</t>
  </si>
  <si>
    <t>（３）_ウ</t>
  </si>
  <si>
    <t>（３）_エ</t>
  </si>
  <si>
    <t>離島歯科巡回診療設備</t>
  </si>
  <si>
    <t>遠隔型離島用設備</t>
  </si>
  <si>
    <t>近接型離島用設備</t>
  </si>
  <si>
    <t>（５）_ア</t>
  </si>
  <si>
    <t>過疎地域等特定診療所設備</t>
  </si>
  <si>
    <t>（５）_イ</t>
  </si>
  <si>
    <t>沖縄医療施設設備整備事業</t>
  </si>
  <si>
    <t>（８）_イ</t>
  </si>
  <si>
    <t>奄美群島医療施設設備</t>
  </si>
  <si>
    <t>（９）_ア</t>
  </si>
  <si>
    <t>へき地保健指導所設備</t>
  </si>
  <si>
    <t>保健師用自動車_沖縄県_</t>
    <rPh sb="8" eb="11">
      <t>オキナワケン</t>
    </rPh>
    <phoneticPr fontId="5"/>
  </si>
  <si>
    <t>（９）_イ</t>
  </si>
  <si>
    <t>保健師用自動車</t>
    <phoneticPr fontId="5"/>
  </si>
  <si>
    <t>（１０）_ア</t>
  </si>
  <si>
    <t>へき地医療拠点病院設備</t>
  </si>
  <si>
    <t>歯科医療機器等整備費</t>
  </si>
  <si>
    <t>（１０）_イ</t>
  </si>
  <si>
    <t>（１２）_ア</t>
  </si>
  <si>
    <t>（１０）_ア</t>
    <phoneticPr fontId="5"/>
  </si>
  <si>
    <t>遠隔医療設備</t>
  </si>
  <si>
    <t>遠隔医療設備整備費</t>
  </si>
  <si>
    <t>（１２）_イ</t>
  </si>
  <si>
    <t>（１３）_ア</t>
  </si>
  <si>
    <t>臨床研修病院支援システム設備</t>
  </si>
  <si>
    <t>情報通信機器</t>
  </si>
  <si>
    <t>（１３）_イ</t>
  </si>
  <si>
    <t>へき地・離島診療支援システム設備</t>
  </si>
  <si>
    <t>（１４）_ア</t>
  </si>
  <si>
    <t>離島等患者宿泊施設設備</t>
  </si>
  <si>
    <t>初度設備費</t>
  </si>
  <si>
    <t>（１５）_ア</t>
  </si>
  <si>
    <t>（１５）_イ</t>
  </si>
  <si>
    <t>産科医療機関設備</t>
  </si>
  <si>
    <t>（１６）_ア</t>
  </si>
  <si>
    <t>分娩設備取扱施設</t>
    <rPh sb="0" eb="2">
      <t>ブンベン</t>
    </rPh>
    <rPh sb="2" eb="4">
      <t>セツビ</t>
    </rPh>
    <rPh sb="4" eb="6">
      <t>トリアツカイ</t>
    </rPh>
    <rPh sb="6" eb="8">
      <t>シセツ</t>
    </rPh>
    <phoneticPr fontId="5"/>
  </si>
  <si>
    <t>（１７）_ア</t>
  </si>
  <si>
    <t>（１７）_イ</t>
  </si>
  <si>
    <t>ICTを活用した産科医師少数地域に対する妊産婦モニタリング支援設備整備事業</t>
  </si>
  <si>
    <t>情報通信機器</t>
    <rPh sb="0" eb="2">
      <t>ジョウホウ</t>
    </rPh>
    <rPh sb="2" eb="4">
      <t>ツウシン</t>
    </rPh>
    <rPh sb="4" eb="6">
      <t>キキ</t>
    </rPh>
    <phoneticPr fontId="5"/>
  </si>
  <si>
    <t>（１８）_ア</t>
  </si>
  <si>
    <t>（１８）_イ</t>
  </si>
  <si>
    <t>（１７）_ア</t>
    <phoneticPr fontId="5"/>
  </si>
  <si>
    <t>解剖・死亡時画像診断等設備</t>
    <phoneticPr fontId="5"/>
  </si>
  <si>
    <t>医療機器等整備費</t>
    <rPh sb="4" eb="5">
      <t>トウ</t>
    </rPh>
    <phoneticPr fontId="5"/>
  </si>
  <si>
    <t>（１９）_ア</t>
  </si>
  <si>
    <t>（１７）_イ</t>
    <phoneticPr fontId="5"/>
  </si>
  <si>
    <t>（１９）_イ</t>
  </si>
  <si>
    <t>（１８）_ア</t>
    <phoneticPr fontId="5"/>
  </si>
  <si>
    <t>実践的手術手技向上研修実施機関設備</t>
  </si>
  <si>
    <t>医療機器等整備費</t>
    <rPh sb="0" eb="2">
      <t>イリョウ</t>
    </rPh>
    <rPh sb="2" eb="4">
      <t>キキ</t>
    </rPh>
    <rPh sb="4" eb="5">
      <t>トウ</t>
    </rPh>
    <rPh sb="5" eb="8">
      <t>セイビヒ</t>
    </rPh>
    <phoneticPr fontId="5"/>
  </si>
  <si>
    <t>（１８）_イ</t>
    <phoneticPr fontId="5"/>
  </si>
  <si>
    <t>（１９）_ア</t>
    <phoneticPr fontId="5"/>
  </si>
  <si>
    <t>在宅人工呼吸器使用者非常用電源整備事業</t>
    <rPh sb="0" eb="2">
      <t>ザイタク</t>
    </rPh>
    <rPh sb="2" eb="4">
      <t>ジンコウ</t>
    </rPh>
    <rPh sb="4" eb="7">
      <t>コキュウキ</t>
    </rPh>
    <rPh sb="7" eb="10">
      <t>シヨウシャ</t>
    </rPh>
    <rPh sb="10" eb="13">
      <t>ヒジョウヨウ</t>
    </rPh>
    <rPh sb="13" eb="15">
      <t>デンゲン</t>
    </rPh>
    <rPh sb="15" eb="17">
      <t>セイビ</t>
    </rPh>
    <rPh sb="17" eb="19">
      <t>ジギョウ</t>
    </rPh>
    <phoneticPr fontId="5"/>
  </si>
  <si>
    <t>簡易自家発電装置等整備費</t>
    <rPh sb="0" eb="2">
      <t>カンイ</t>
    </rPh>
    <rPh sb="2" eb="4">
      <t>ジカ</t>
    </rPh>
    <rPh sb="4" eb="6">
      <t>ハツデン</t>
    </rPh>
    <rPh sb="6" eb="8">
      <t>ソウチ</t>
    </rPh>
    <rPh sb="8" eb="9">
      <t>トウ</t>
    </rPh>
    <rPh sb="9" eb="12">
      <t>セイビヒ</t>
    </rPh>
    <phoneticPr fontId="5"/>
  </si>
  <si>
    <t>（１９）_イ</t>
    <phoneticPr fontId="5"/>
  </si>
  <si>
    <t>５補助率</t>
  </si>
  <si>
    <t>１区分</t>
  </si>
  <si>
    <t>２種目</t>
  </si>
  <si>
    <t>設備費</t>
    <rPh sb="0" eb="2">
      <t>セツビ</t>
    </rPh>
    <rPh sb="2" eb="3">
      <t>ヒ</t>
    </rPh>
    <phoneticPr fontId="5"/>
  </si>
  <si>
    <t>医療機器等整備費</t>
    <phoneticPr fontId="5"/>
  </si>
  <si>
    <t>へき地患者輸送車_艇_</t>
  </si>
  <si>
    <t>へき地巡回診療車_船_</t>
  </si>
  <si>
    <t>沖縄医療施設設備整備事業</t>
    <phoneticPr fontId="5"/>
  </si>
  <si>
    <t>へき地保健指導所設備</t>
    <phoneticPr fontId="5"/>
  </si>
  <si>
    <t>分設娩備取扱施設</t>
  </si>
  <si>
    <t>解剖・死亡時画像診断等設備</t>
    <rPh sb="0" eb="2">
      <t>カイボウ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</si>
</sst>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
    <numFmt numFmtId="177" formatCode="#,##0;&quot;△ &quot;#,##0"/>
    <numFmt numFmtId="178" formatCode="#,##0_ "/>
  </numFmts>
  <fonts count="17" x14ac:knownFonts="1">
    <font>
      <sz val="12"/>
      <color theme="1"/>
      <name val="ＭＳ 明朝"/>
      <family val="2"/>
      <charset val="128"/>
    </font>
    <font>
      <sz val="12"/>
      <color theme="1"/>
      <name val="ＭＳ 明朝"/>
      <family val="2"/>
      <charset val="128"/>
    </font>
    <font>
      <sz val="18"/>
      <name val="ＭＳ ゴシック"/>
      <family val="3"/>
      <charset val="128"/>
    </font>
    <font>
      <sz val="6"/>
      <name val="ＭＳ 明朝"/>
      <family val="2"/>
      <charset val="128"/>
    </font>
    <font>
      <sz val="17"/>
      <name val="ＭＳ ゴシック"/>
      <family val="3"/>
      <charset val="128"/>
    </font>
    <font>
      <sz val="6"/>
      <name val="ＭＳ Ｐゴシック"/>
      <family val="3"/>
      <charset val="128"/>
    </font>
    <font>
      <sz val="20"/>
      <name val="ＭＳ ゴシック"/>
      <family val="3"/>
      <charset val="128"/>
    </font>
    <font>
      <sz val="10"/>
      <name val="ＭＳ ゴシック"/>
      <family val="3"/>
      <charset val="128"/>
    </font>
    <font>
      <b/>
      <sz val="10"/>
      <name val="ＭＳ ゴシック"/>
      <family val="3"/>
      <charset val="128"/>
    </font>
    <font>
      <sz val="11"/>
      <name val="ＭＳ ゴシック"/>
      <family val="3"/>
      <charset val="128"/>
    </font>
    <font>
      <sz val="28"/>
      <name val="ＭＳ ゴシック"/>
      <family val="3"/>
      <charset val="128"/>
    </font>
    <font>
      <sz val="10"/>
      <color indexed="81"/>
      <name val="ＭＳ ゴシック"/>
      <family val="3"/>
      <charset val="128"/>
    </font>
    <font>
      <sz val="9"/>
      <color indexed="81"/>
      <name val="ＭＳ ゴシック"/>
      <family val="3"/>
      <charset val="128"/>
    </font>
    <font>
      <sz val="10"/>
      <color rgb="FF000000"/>
      <name val="ＭＳ ゴシック"/>
      <family val="3"/>
      <charset val="128"/>
    </font>
    <font>
      <u/>
      <sz val="10"/>
      <name val="ＭＳ 明朝"/>
      <family val="1"/>
      <charset val="128"/>
    </font>
    <font>
      <sz val="10"/>
      <name val="ＭＳ 明朝"/>
      <family val="1"/>
      <charset val="128"/>
    </font>
    <font>
      <b/>
      <sz val="9"/>
      <color indexed="81"/>
      <name val="ＭＳ Ｐゴシック"/>
      <family val="3"/>
      <charset val="128"/>
    </font>
  </fonts>
  <fills count="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1" tint="0.499984740745262"/>
        <bgColor indexed="64"/>
      </patternFill>
    </fill>
    <fill>
      <patternFill patternType="solid">
        <fgColor theme="8" tint="0.79998168889431442"/>
        <bgColor indexed="64"/>
      </patternFill>
    </fill>
    <fill>
      <patternFill patternType="solid">
        <fgColor theme="0" tint="-0.249977111117893"/>
        <bgColor indexed="64"/>
      </patternFill>
    </fill>
  </fills>
  <borders count="16">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210">
    <xf numFmtId="0" fontId="0" fillId="0" borderId="0" xfId="0">
      <alignment vertical="center"/>
    </xf>
    <xf numFmtId="38" fontId="2" fillId="0" borderId="0" xfId="1" applyFont="1" applyFill="1" applyAlignment="1">
      <alignment vertical="center"/>
    </xf>
    <xf numFmtId="38" fontId="6" fillId="0" borderId="1" xfId="1" applyFont="1" applyBorder="1" applyAlignment="1">
      <alignment vertical="center"/>
    </xf>
    <xf numFmtId="38" fontId="6" fillId="0" borderId="0" xfId="1" applyFont="1" applyBorder="1" applyAlignment="1">
      <alignment vertical="center"/>
    </xf>
    <xf numFmtId="57" fontId="6" fillId="0" borderId="0" xfId="1" applyNumberFormat="1" applyFont="1" applyBorder="1" applyAlignment="1">
      <alignment vertical="center"/>
    </xf>
    <xf numFmtId="38" fontId="6" fillId="0" borderId="0" xfId="1" applyFont="1" applyAlignment="1">
      <alignment vertical="center"/>
    </xf>
    <xf numFmtId="38" fontId="7" fillId="3" borderId="2" xfId="1" applyFont="1" applyFill="1" applyBorder="1" applyAlignment="1">
      <alignment vertical="center"/>
    </xf>
    <xf numFmtId="57" fontId="7" fillId="3" borderId="2" xfId="1" applyNumberFormat="1" applyFont="1" applyFill="1" applyBorder="1" applyAlignment="1">
      <alignment horizontal="center" vertical="center"/>
    </xf>
    <xf numFmtId="57" fontId="7" fillId="3" borderId="3" xfId="1" applyNumberFormat="1" applyFont="1" applyFill="1" applyBorder="1" applyAlignment="1">
      <alignment horizontal="center" vertical="center"/>
    </xf>
    <xf numFmtId="57" fontId="7" fillId="3" borderId="4" xfId="1" applyNumberFormat="1" applyFont="1" applyFill="1" applyBorder="1" applyAlignment="1">
      <alignment horizontal="center" vertical="center"/>
    </xf>
    <xf numFmtId="38" fontId="7" fillId="3" borderId="2" xfId="1" applyFont="1" applyFill="1" applyBorder="1" applyAlignment="1">
      <alignment horizontal="center" vertical="center"/>
    </xf>
    <xf numFmtId="38" fontId="7" fillId="3" borderId="3" xfId="1" applyFont="1" applyFill="1" applyBorder="1" applyAlignment="1">
      <alignment horizontal="center" vertical="center"/>
    </xf>
    <xf numFmtId="176" fontId="7" fillId="3" borderId="3" xfId="0" applyNumberFormat="1" applyFont="1" applyFill="1" applyBorder="1" applyAlignment="1">
      <alignment horizontal="right" vertical="center"/>
    </xf>
    <xf numFmtId="176" fontId="7" fillId="3" borderId="2" xfId="0" applyNumberFormat="1" applyFont="1" applyFill="1" applyBorder="1" applyAlignment="1">
      <alignment horizontal="right" vertical="center"/>
    </xf>
    <xf numFmtId="57" fontId="7" fillId="3" borderId="3" xfId="1" applyNumberFormat="1" applyFont="1" applyFill="1" applyBorder="1" applyAlignment="1">
      <alignment vertical="center"/>
    </xf>
    <xf numFmtId="38" fontId="7" fillId="3" borderId="5" xfId="1" applyFont="1" applyFill="1" applyBorder="1" applyAlignment="1">
      <alignment vertical="center"/>
    </xf>
    <xf numFmtId="38" fontId="7" fillId="0" borderId="0" xfId="1" applyFont="1" applyAlignment="1">
      <alignment vertical="center"/>
    </xf>
    <xf numFmtId="38" fontId="7" fillId="3" borderId="6" xfId="1" applyFont="1" applyFill="1" applyBorder="1" applyAlignment="1">
      <alignment horizontal="center" vertical="center" wrapText="1"/>
    </xf>
    <xf numFmtId="57" fontId="7" fillId="3" borderId="7" xfId="1" applyNumberFormat="1" applyFont="1" applyFill="1" applyBorder="1" applyAlignment="1">
      <alignment horizontal="center" vertical="center"/>
    </xf>
    <xf numFmtId="57" fontId="7" fillId="3" borderId="7" xfId="1" applyNumberFormat="1" applyFont="1" applyFill="1" applyBorder="1" applyAlignment="1">
      <alignment horizontal="centerContinuous" vertical="center" wrapText="1"/>
    </xf>
    <xf numFmtId="57" fontId="7" fillId="3" borderId="0" xfId="1" applyNumberFormat="1" applyFont="1" applyFill="1" applyBorder="1" applyAlignment="1">
      <alignment horizontal="centerContinuous" vertical="center" wrapText="1"/>
    </xf>
    <xf numFmtId="57" fontId="7" fillId="3" borderId="6" xfId="1" applyNumberFormat="1" applyFont="1" applyFill="1" applyBorder="1" applyAlignment="1">
      <alignment horizontal="center" vertical="center"/>
    </xf>
    <xf numFmtId="38" fontId="7" fillId="3" borderId="6" xfId="1" applyFont="1" applyFill="1" applyBorder="1" applyAlignment="1">
      <alignment horizontal="center" vertical="center"/>
    </xf>
    <xf numFmtId="38" fontId="7" fillId="3" borderId="6" xfId="1" applyFont="1" applyFill="1" applyBorder="1" applyAlignment="1">
      <alignment vertical="center" wrapText="1"/>
    </xf>
    <xf numFmtId="38" fontId="7" fillId="3" borderId="7" xfId="1" applyFont="1" applyFill="1" applyBorder="1" applyAlignment="1">
      <alignment horizontal="center" vertical="center"/>
    </xf>
    <xf numFmtId="38" fontId="7" fillId="3" borderId="7" xfId="1" applyFont="1" applyFill="1" applyBorder="1" applyAlignment="1">
      <alignment horizontal="center" vertical="center" wrapText="1"/>
    </xf>
    <xf numFmtId="40" fontId="7" fillId="3" borderId="7" xfId="1" applyNumberFormat="1" applyFont="1" applyFill="1" applyBorder="1" applyAlignment="1">
      <alignment horizontal="center" vertical="center" wrapText="1"/>
    </xf>
    <xf numFmtId="57" fontId="7" fillId="3" borderId="7" xfId="1" applyNumberFormat="1" applyFont="1" applyFill="1" applyBorder="1" applyAlignment="1">
      <alignment horizontal="centerContinuous" vertical="center"/>
    </xf>
    <xf numFmtId="38" fontId="7" fillId="3" borderId="8" xfId="1" applyFont="1" applyFill="1" applyBorder="1" applyAlignment="1">
      <alignment horizontal="centerContinuous" vertical="center"/>
    </xf>
    <xf numFmtId="38" fontId="7" fillId="3" borderId="9" xfId="1" applyFont="1" applyFill="1" applyBorder="1" applyAlignment="1">
      <alignment vertical="center"/>
    </xf>
    <xf numFmtId="57" fontId="7" fillId="3" borderId="9" xfId="1" applyNumberFormat="1" applyFont="1" applyFill="1" applyBorder="1" applyAlignment="1">
      <alignment horizontal="center" vertical="center"/>
    </xf>
    <xf numFmtId="57" fontId="7" fillId="3" borderId="10" xfId="1" applyNumberFormat="1" applyFont="1" applyFill="1" applyBorder="1" applyAlignment="1">
      <alignment horizontal="center" vertical="center"/>
    </xf>
    <xf numFmtId="57" fontId="7" fillId="3" borderId="1" xfId="1" applyNumberFormat="1" applyFont="1" applyFill="1" applyBorder="1" applyAlignment="1">
      <alignment horizontal="center" vertical="center"/>
    </xf>
    <xf numFmtId="38" fontId="7" fillId="3" borderId="10" xfId="1" applyFont="1" applyFill="1" applyBorder="1" applyAlignment="1">
      <alignment vertical="center"/>
    </xf>
    <xf numFmtId="38" fontId="7" fillId="3" borderId="10" xfId="1" applyFont="1" applyFill="1" applyBorder="1" applyAlignment="1">
      <alignment horizontal="center" vertical="center"/>
    </xf>
    <xf numFmtId="40" fontId="7" fillId="3" borderId="10" xfId="1" applyNumberFormat="1" applyFont="1" applyFill="1" applyBorder="1" applyAlignment="1">
      <alignment horizontal="center" vertical="center"/>
    </xf>
    <xf numFmtId="38" fontId="7" fillId="3" borderId="9" xfId="1" applyFont="1" applyFill="1" applyBorder="1" applyAlignment="1">
      <alignment horizontal="center" vertical="center"/>
    </xf>
    <xf numFmtId="0" fontId="7" fillId="3" borderId="10" xfId="0" applyFont="1" applyFill="1" applyBorder="1" applyAlignment="1">
      <alignment horizontal="right" vertical="center"/>
    </xf>
    <xf numFmtId="0" fontId="7" fillId="3" borderId="11" xfId="0" applyFont="1" applyFill="1" applyBorder="1" applyAlignment="1">
      <alignment vertical="center"/>
    </xf>
    <xf numFmtId="0" fontId="8" fillId="3" borderId="9" xfId="0" applyFont="1" applyFill="1" applyBorder="1" applyAlignment="1">
      <alignment horizontal="center" vertical="center"/>
    </xf>
    <xf numFmtId="38" fontId="7" fillId="0" borderId="0" xfId="1" applyFont="1" applyFill="1" applyAlignment="1">
      <alignment vertical="center"/>
    </xf>
    <xf numFmtId="38" fontId="7" fillId="0" borderId="2" xfId="1" applyFont="1" applyFill="1" applyBorder="1" applyAlignment="1">
      <alignment vertical="top" wrapText="1"/>
    </xf>
    <xf numFmtId="0" fontId="7" fillId="0" borderId="7" xfId="0" applyFont="1" applyFill="1" applyBorder="1" applyAlignment="1">
      <alignment horizontal="left" vertical="top" wrapText="1"/>
    </xf>
    <xf numFmtId="57" fontId="7" fillId="0" borderId="7" xfId="1" applyNumberFormat="1" applyFont="1" applyFill="1" applyBorder="1" applyAlignment="1">
      <alignment horizontal="center" vertical="top" wrapText="1"/>
    </xf>
    <xf numFmtId="38" fontId="7" fillId="0" borderId="6" xfId="1" applyFont="1" applyFill="1" applyBorder="1" applyAlignment="1">
      <alignment horizontal="center" vertical="top" wrapText="1"/>
    </xf>
    <xf numFmtId="38" fontId="7" fillId="0" borderId="6" xfId="1" applyFont="1" applyFill="1" applyBorder="1" applyAlignment="1">
      <alignment vertical="top" wrapText="1"/>
    </xf>
    <xf numFmtId="38" fontId="7" fillId="0" borderId="7" xfId="1" applyFont="1" applyFill="1" applyBorder="1" applyAlignment="1">
      <alignment horizontal="center" vertical="top" wrapText="1"/>
    </xf>
    <xf numFmtId="38" fontId="7" fillId="0" borderId="7" xfId="1" applyFont="1" applyFill="1" applyBorder="1" applyAlignment="1">
      <alignment horizontal="right" vertical="top" wrapText="1"/>
    </xf>
    <xf numFmtId="38" fontId="7" fillId="0" borderId="6" xfId="1" applyFont="1" applyFill="1" applyBorder="1" applyAlignment="1">
      <alignment horizontal="right" vertical="top" wrapText="1"/>
    </xf>
    <xf numFmtId="57" fontId="7" fillId="0" borderId="6" xfId="1" applyNumberFormat="1" applyFont="1" applyFill="1" applyBorder="1" applyAlignment="1">
      <alignment vertical="top" wrapText="1"/>
    </xf>
    <xf numFmtId="38" fontId="7" fillId="0" borderId="8" xfId="1" applyFont="1" applyFill="1" applyBorder="1" applyAlignment="1">
      <alignment vertical="top" wrapText="1"/>
    </xf>
    <xf numFmtId="38" fontId="7" fillId="0" borderId="0" xfId="1" applyFont="1" applyFill="1" applyBorder="1" applyAlignment="1">
      <alignment vertical="top" wrapText="1"/>
    </xf>
    <xf numFmtId="38" fontId="7" fillId="4" borderId="12" xfId="1" applyFont="1" applyFill="1" applyBorder="1" applyAlignment="1">
      <alignment vertical="top" wrapText="1"/>
    </xf>
    <xf numFmtId="0" fontId="7" fillId="4" borderId="13" xfId="0" applyFont="1" applyFill="1" applyBorder="1" applyAlignment="1">
      <alignment horizontal="left" vertical="top" wrapText="1"/>
    </xf>
    <xf numFmtId="57" fontId="7" fillId="4" borderId="13" xfId="1" applyNumberFormat="1" applyFont="1" applyFill="1" applyBorder="1" applyAlignment="1">
      <alignment horizontal="center" vertical="top" wrapText="1"/>
    </xf>
    <xf numFmtId="38" fontId="7" fillId="4" borderId="12" xfId="1" applyFont="1" applyFill="1" applyBorder="1" applyAlignment="1">
      <alignment horizontal="center" vertical="top" wrapText="1"/>
    </xf>
    <xf numFmtId="38" fontId="7" fillId="4" borderId="13" xfId="1" applyFont="1" applyFill="1" applyBorder="1" applyAlignment="1">
      <alignment horizontal="center" vertical="top" wrapText="1"/>
    </xf>
    <xf numFmtId="38" fontId="7" fillId="4" borderId="13" xfId="1" applyFont="1" applyFill="1" applyBorder="1" applyAlignment="1">
      <alignment horizontal="right" vertical="top" wrapText="1"/>
    </xf>
    <xf numFmtId="38" fontId="7" fillId="4" borderId="12" xfId="1" applyFont="1" applyFill="1" applyBorder="1" applyAlignment="1">
      <alignment horizontal="right" vertical="top" wrapText="1"/>
    </xf>
    <xf numFmtId="57" fontId="7" fillId="4" borderId="12" xfId="1" applyNumberFormat="1" applyFont="1" applyFill="1" applyBorder="1" applyAlignment="1">
      <alignment vertical="top" wrapText="1"/>
    </xf>
    <xf numFmtId="38" fontId="7" fillId="4" borderId="14" xfId="1" applyFont="1" applyFill="1" applyBorder="1" applyAlignment="1">
      <alignment vertical="top" wrapText="1"/>
    </xf>
    <xf numFmtId="38" fontId="9" fillId="0" borderId="12" xfId="1" applyFont="1" applyFill="1" applyBorder="1" applyAlignment="1">
      <alignment horizontal="center" vertical="center" wrapText="1"/>
    </xf>
    <xf numFmtId="0" fontId="9" fillId="5" borderId="13" xfId="0" applyFont="1" applyFill="1" applyBorder="1" applyAlignment="1" applyProtection="1">
      <alignment horizontal="left" vertical="center" wrapText="1"/>
      <protection locked="0"/>
    </xf>
    <xf numFmtId="0" fontId="9" fillId="5" borderId="13" xfId="0" applyFont="1" applyFill="1" applyBorder="1" applyAlignment="1" applyProtection="1">
      <alignment horizontal="right" vertical="center" wrapText="1"/>
      <protection locked="0"/>
    </xf>
    <xf numFmtId="57" fontId="9" fillId="5" borderId="13" xfId="0" applyNumberFormat="1" applyFont="1" applyFill="1" applyBorder="1" applyAlignment="1" applyProtection="1">
      <alignment horizontal="right" vertical="center" wrapText="1"/>
      <protection locked="0"/>
    </xf>
    <xf numFmtId="0" fontId="9" fillId="0" borderId="12" xfId="1" applyNumberFormat="1" applyFont="1" applyFill="1" applyBorder="1" applyAlignment="1">
      <alignment horizontal="left" vertical="center" wrapText="1"/>
    </xf>
    <xf numFmtId="38" fontId="9" fillId="5" borderId="12" xfId="1" applyFont="1" applyFill="1" applyBorder="1" applyAlignment="1" applyProtection="1">
      <alignment horizontal="left" vertical="center" wrapText="1"/>
      <protection locked="0"/>
    </xf>
    <xf numFmtId="0" fontId="9" fillId="0" borderId="12" xfId="1" applyNumberFormat="1" applyFont="1" applyFill="1" applyBorder="1" applyAlignment="1">
      <alignment horizontal="center" vertical="center" wrapText="1"/>
    </xf>
    <xf numFmtId="12" fontId="9" fillId="0" borderId="12" xfId="1" applyNumberFormat="1" applyFont="1" applyFill="1" applyBorder="1" applyAlignment="1">
      <alignment horizontal="center" vertical="center" wrapText="1"/>
    </xf>
    <xf numFmtId="177" fontId="9" fillId="5" borderId="13" xfId="1" applyNumberFormat="1" applyFont="1" applyFill="1" applyBorder="1" applyAlignment="1" applyProtection="1">
      <alignment vertical="center" wrapText="1"/>
      <protection locked="0"/>
    </xf>
    <xf numFmtId="177" fontId="9" fillId="0" borderId="13" xfId="1" applyNumberFormat="1" applyFont="1" applyFill="1" applyBorder="1" applyAlignment="1">
      <alignment vertical="center" wrapText="1"/>
    </xf>
    <xf numFmtId="177" fontId="9" fillId="0" borderId="12" xfId="1" applyNumberFormat="1" applyFont="1" applyFill="1" applyBorder="1" applyAlignment="1">
      <alignment vertical="center" wrapText="1"/>
    </xf>
    <xf numFmtId="178" fontId="9" fillId="0" borderId="13" xfId="1" applyNumberFormat="1" applyFont="1" applyFill="1" applyBorder="1" applyAlignment="1">
      <alignment vertical="center" wrapText="1"/>
    </xf>
    <xf numFmtId="177" fontId="9" fillId="5" borderId="12" xfId="1" applyNumberFormat="1" applyFont="1" applyFill="1" applyBorder="1" applyAlignment="1">
      <alignment vertical="center" wrapText="1"/>
    </xf>
    <xf numFmtId="177" fontId="9" fillId="5" borderId="13" xfId="1" applyNumberFormat="1" applyFont="1" applyFill="1" applyBorder="1" applyAlignment="1">
      <alignment vertical="center" wrapText="1"/>
    </xf>
    <xf numFmtId="57" fontId="9" fillId="5" borderId="12" xfId="1" applyNumberFormat="1" applyFont="1" applyFill="1" applyBorder="1" applyAlignment="1">
      <alignment horizontal="left" vertical="center" wrapText="1"/>
    </xf>
    <xf numFmtId="57" fontId="9" fillId="5" borderId="14" xfId="1" applyNumberFormat="1" applyFont="1" applyFill="1" applyBorder="1" applyAlignment="1">
      <alignment horizontal="left" vertical="center" wrapText="1"/>
    </xf>
    <xf numFmtId="57" fontId="9" fillId="5" borderId="12" xfId="1" applyNumberFormat="1" applyFont="1" applyFill="1" applyBorder="1" applyAlignment="1" applyProtection="1">
      <alignment horizontal="left" vertical="center" wrapText="1"/>
      <protection locked="0"/>
    </xf>
    <xf numFmtId="38" fontId="9" fillId="0" borderId="0" xfId="1" applyFont="1" applyFill="1" applyBorder="1" applyAlignment="1">
      <alignment horizontal="left" vertical="center" wrapText="1"/>
    </xf>
    <xf numFmtId="0" fontId="9" fillId="5" borderId="10" xfId="0" applyFont="1" applyFill="1" applyBorder="1" applyAlignment="1" applyProtection="1">
      <alignment horizontal="left" vertical="center" wrapText="1"/>
      <protection locked="0"/>
    </xf>
    <xf numFmtId="57" fontId="9" fillId="5" borderId="10" xfId="0" applyNumberFormat="1" applyFont="1" applyFill="1" applyBorder="1" applyAlignment="1" applyProtection="1">
      <alignment horizontal="right" vertical="center" wrapText="1"/>
      <protection locked="0"/>
    </xf>
    <xf numFmtId="57" fontId="9" fillId="5" borderId="10" xfId="0" applyNumberFormat="1" applyFont="1" applyFill="1" applyBorder="1" applyAlignment="1" applyProtection="1">
      <alignment horizontal="left" vertical="center" wrapText="1"/>
      <protection locked="0"/>
    </xf>
    <xf numFmtId="177" fontId="9" fillId="5" borderId="10" xfId="1" applyNumberFormat="1" applyFont="1" applyFill="1" applyBorder="1" applyAlignment="1" applyProtection="1">
      <alignment vertical="center" wrapText="1"/>
      <protection locked="0"/>
    </xf>
    <xf numFmtId="177" fontId="9" fillId="5" borderId="9" xfId="1" applyNumberFormat="1" applyFont="1" applyFill="1" applyBorder="1" applyAlignment="1">
      <alignment vertical="center" wrapText="1"/>
    </xf>
    <xf numFmtId="177" fontId="9" fillId="5" borderId="10" xfId="1" applyNumberFormat="1" applyFont="1" applyFill="1" applyBorder="1" applyAlignment="1">
      <alignment vertical="center" wrapText="1"/>
    </xf>
    <xf numFmtId="57" fontId="9" fillId="5" borderId="9" xfId="1" applyNumberFormat="1" applyFont="1" applyFill="1" applyBorder="1" applyAlignment="1">
      <alignment horizontal="left" vertical="center" wrapText="1"/>
    </xf>
    <xf numFmtId="57" fontId="9" fillId="5" borderId="11" xfId="1" applyNumberFormat="1" applyFont="1" applyFill="1" applyBorder="1" applyAlignment="1">
      <alignment horizontal="left" vertical="center" wrapText="1"/>
    </xf>
    <xf numFmtId="57" fontId="9" fillId="5" borderId="9" xfId="1" applyNumberFormat="1" applyFont="1" applyFill="1" applyBorder="1" applyAlignment="1" applyProtection="1">
      <alignment horizontal="left" vertical="center" wrapText="1"/>
      <protection locked="0"/>
    </xf>
    <xf numFmtId="38" fontId="9" fillId="5" borderId="9" xfId="1" applyFont="1" applyFill="1" applyBorder="1" applyAlignment="1" applyProtection="1">
      <alignment horizontal="left" vertical="center" wrapText="1"/>
      <protection locked="0"/>
    </xf>
    <xf numFmtId="38" fontId="9" fillId="5" borderId="1" xfId="1" applyFont="1" applyFill="1" applyBorder="1" applyAlignment="1" applyProtection="1">
      <alignment horizontal="left" vertical="center" wrapText="1"/>
      <protection locked="0"/>
    </xf>
    <xf numFmtId="38" fontId="9" fillId="2" borderId="3" xfId="1" applyFont="1" applyFill="1" applyBorder="1" applyAlignment="1">
      <alignment horizontal="center" vertical="center" wrapText="1"/>
    </xf>
    <xf numFmtId="0" fontId="9" fillId="2" borderId="4" xfId="0" applyFont="1" applyFill="1" applyBorder="1" applyAlignment="1">
      <alignment horizontal="left" vertical="center" wrapText="1"/>
    </xf>
    <xf numFmtId="57" fontId="9" fillId="2" borderId="4" xfId="0" applyNumberFormat="1" applyFont="1" applyFill="1" applyBorder="1" applyAlignment="1">
      <alignment horizontal="right" vertical="center" wrapText="1"/>
    </xf>
    <xf numFmtId="0" fontId="9" fillId="2" borderId="4" xfId="1" applyNumberFormat="1" applyFont="1" applyFill="1" applyBorder="1" applyAlignment="1">
      <alignment horizontal="left" vertical="center" wrapText="1"/>
    </xf>
    <xf numFmtId="38" fontId="9" fillId="2" borderId="4" xfId="1" applyFont="1" applyFill="1" applyBorder="1" applyAlignment="1">
      <alignment horizontal="left" vertical="center" wrapText="1"/>
    </xf>
    <xf numFmtId="0" fontId="9" fillId="2" borderId="4" xfId="1" applyNumberFormat="1" applyFont="1" applyFill="1" applyBorder="1" applyAlignment="1">
      <alignment horizontal="center" vertical="center" wrapText="1"/>
    </xf>
    <xf numFmtId="12" fontId="9" fillId="2" borderId="4" xfId="1" applyNumberFormat="1" applyFont="1" applyFill="1" applyBorder="1" applyAlignment="1">
      <alignment horizontal="center" vertical="center" wrapText="1"/>
    </xf>
    <xf numFmtId="177" fontId="9" fillId="2" borderId="4" xfId="1" applyNumberFormat="1" applyFont="1" applyFill="1" applyBorder="1" applyAlignment="1">
      <alignment vertical="center" wrapText="1"/>
    </xf>
    <xf numFmtId="178" fontId="9" fillId="2" borderId="4" xfId="1" applyNumberFormat="1" applyFont="1" applyFill="1" applyBorder="1" applyAlignment="1">
      <alignment vertical="center" wrapText="1"/>
    </xf>
    <xf numFmtId="57" fontId="9" fillId="2" borderId="4" xfId="1" applyNumberFormat="1" applyFont="1" applyFill="1" applyBorder="1" applyAlignment="1">
      <alignment horizontal="left" vertical="center" wrapText="1"/>
    </xf>
    <xf numFmtId="38" fontId="9" fillId="2" borderId="5" xfId="1" applyFont="1" applyFill="1" applyBorder="1" applyAlignment="1">
      <alignment horizontal="left" vertical="center" wrapText="1"/>
    </xf>
    <xf numFmtId="38" fontId="9" fillId="2" borderId="13" xfId="1" applyFont="1" applyFill="1" applyBorder="1" applyAlignment="1">
      <alignment horizontal="center" vertical="center" wrapText="1"/>
    </xf>
    <xf numFmtId="0" fontId="9" fillId="2" borderId="15" xfId="0" applyFont="1" applyFill="1" applyBorder="1" applyAlignment="1">
      <alignment horizontal="left" vertical="center" wrapText="1"/>
    </xf>
    <xf numFmtId="57" fontId="9" fillId="2" borderId="15" xfId="0" applyNumberFormat="1" applyFont="1" applyFill="1" applyBorder="1" applyAlignment="1">
      <alignment horizontal="right" vertical="center" wrapText="1"/>
    </xf>
    <xf numFmtId="0" fontId="9" fillId="2" borderId="15" xfId="1" applyNumberFormat="1" applyFont="1" applyFill="1" applyBorder="1" applyAlignment="1">
      <alignment horizontal="left" vertical="center" wrapText="1"/>
    </xf>
    <xf numFmtId="38" fontId="9" fillId="2" borderId="15" xfId="1" applyFont="1" applyFill="1" applyBorder="1" applyAlignment="1">
      <alignment horizontal="left" vertical="center" wrapText="1"/>
    </xf>
    <xf numFmtId="0" fontId="9" fillId="2" borderId="15" xfId="1" applyNumberFormat="1" applyFont="1" applyFill="1" applyBorder="1" applyAlignment="1">
      <alignment horizontal="center" vertical="center" wrapText="1"/>
    </xf>
    <xf numFmtId="12" fontId="9" fillId="2" borderId="15" xfId="1" applyNumberFormat="1" applyFont="1" applyFill="1" applyBorder="1" applyAlignment="1">
      <alignment horizontal="center" vertical="center" wrapText="1"/>
    </xf>
    <xf numFmtId="177" fontId="9" fillId="2" borderId="15" xfId="1" applyNumberFormat="1" applyFont="1" applyFill="1" applyBorder="1" applyAlignment="1">
      <alignment vertical="center" wrapText="1"/>
    </xf>
    <xf numFmtId="177" fontId="9" fillId="2" borderId="15" xfId="1" applyNumberFormat="1" applyFont="1" applyFill="1" applyBorder="1" applyAlignment="1">
      <alignment horizontal="center" vertical="center" wrapText="1"/>
    </xf>
    <xf numFmtId="177" fontId="9" fillId="2" borderId="12" xfId="1" applyNumberFormat="1" applyFont="1" applyFill="1" applyBorder="1" applyAlignment="1">
      <alignment vertical="center" wrapText="1"/>
    </xf>
    <xf numFmtId="57" fontId="9" fillId="2" borderId="15" xfId="1" applyNumberFormat="1" applyFont="1" applyFill="1" applyBorder="1" applyAlignment="1">
      <alignment horizontal="left" vertical="center" wrapText="1"/>
    </xf>
    <xf numFmtId="38" fontId="9" fillId="2" borderId="14" xfId="1" applyFont="1" applyFill="1" applyBorder="1" applyAlignment="1">
      <alignment horizontal="left" vertical="center" wrapText="1"/>
    </xf>
    <xf numFmtId="38" fontId="10" fillId="2" borderId="0" xfId="1" applyFont="1" applyFill="1" applyBorder="1" applyAlignment="1">
      <alignment horizontal="center" vertical="center" wrapText="1"/>
    </xf>
    <xf numFmtId="0" fontId="10" fillId="0" borderId="0" xfId="0" applyFont="1" applyAlignment="1"/>
    <xf numFmtId="57" fontId="10" fillId="2" borderId="0" xfId="0" applyNumberFormat="1" applyFont="1" applyFill="1" applyBorder="1" applyAlignment="1">
      <alignment horizontal="right" vertical="center" wrapText="1"/>
    </xf>
    <xf numFmtId="0" fontId="10" fillId="2" borderId="0" xfId="0" applyFont="1" applyFill="1" applyBorder="1" applyAlignment="1">
      <alignment horizontal="left" vertical="center" wrapText="1"/>
    </xf>
    <xf numFmtId="0" fontId="10" fillId="2" borderId="0" xfId="1" applyNumberFormat="1" applyFont="1" applyFill="1" applyBorder="1" applyAlignment="1">
      <alignment horizontal="left" vertical="center" wrapText="1"/>
    </xf>
    <xf numFmtId="38" fontId="10" fillId="2" borderId="0" xfId="1" applyFont="1" applyFill="1" applyBorder="1" applyAlignment="1">
      <alignment horizontal="left" vertical="center" wrapText="1"/>
    </xf>
    <xf numFmtId="0" fontId="10" fillId="2" borderId="0" xfId="1" applyNumberFormat="1" applyFont="1" applyFill="1" applyBorder="1" applyAlignment="1">
      <alignment horizontal="center" vertical="center" wrapText="1"/>
    </xf>
    <xf numFmtId="12" fontId="10" fillId="2" borderId="0" xfId="1" applyNumberFormat="1" applyFont="1" applyFill="1" applyBorder="1" applyAlignment="1">
      <alignment horizontal="center" vertical="center" wrapText="1"/>
    </xf>
    <xf numFmtId="177" fontId="10" fillId="2" borderId="0" xfId="1" applyNumberFormat="1" applyFont="1" applyFill="1" applyBorder="1" applyAlignment="1">
      <alignment vertical="center" wrapText="1"/>
    </xf>
    <xf numFmtId="177" fontId="10" fillId="2" borderId="0" xfId="1" applyNumberFormat="1" applyFont="1" applyFill="1" applyBorder="1" applyAlignment="1">
      <alignment horizontal="center" vertical="center" wrapText="1"/>
    </xf>
    <xf numFmtId="57" fontId="10" fillId="2" borderId="0" xfId="1" applyNumberFormat="1" applyFont="1" applyFill="1" applyBorder="1" applyAlignment="1">
      <alignment horizontal="left" vertical="center" wrapText="1"/>
    </xf>
    <xf numFmtId="38" fontId="10" fillId="0" borderId="0" xfId="1" applyFont="1" applyFill="1" applyBorder="1" applyAlignment="1">
      <alignment horizontal="left" vertical="center" wrapText="1"/>
    </xf>
    <xf numFmtId="0" fontId="2" fillId="0" borderId="0" xfId="0" applyFont="1" applyAlignment="1"/>
    <xf numFmtId="0" fontId="2" fillId="0" borderId="0" xfId="0" applyFont="1" applyFill="1" applyAlignment="1"/>
    <xf numFmtId="0" fontId="7" fillId="0" borderId="0" xfId="0" applyFont="1" applyAlignment="1"/>
    <xf numFmtId="0" fontId="7" fillId="0" borderId="0" xfId="0" applyFont="1" applyFill="1" applyAlignment="1"/>
    <xf numFmtId="0" fontId="7" fillId="0" borderId="0" xfId="0" applyFont="1" applyAlignment="1">
      <alignment horizontal="right"/>
    </xf>
    <xf numFmtId="0" fontId="9" fillId="5" borderId="10" xfId="0" applyFont="1" applyFill="1" applyBorder="1" applyAlignment="1" applyProtection="1">
      <alignment horizontal="right" vertical="center" wrapText="1"/>
      <protection locked="0"/>
    </xf>
    <xf numFmtId="0" fontId="7" fillId="0" borderId="0" xfId="0" applyFont="1" applyAlignment="1">
      <alignment vertical="center"/>
    </xf>
    <xf numFmtId="49" fontId="7" fillId="0" borderId="2" xfId="0" applyNumberFormat="1" applyFont="1" applyBorder="1" applyAlignment="1">
      <alignment horizontal="centerContinuous" vertical="center"/>
    </xf>
    <xf numFmtId="0" fontId="7" fillId="0" borderId="13" xfId="0" applyFont="1" applyBorder="1" applyAlignment="1">
      <alignment horizontal="centerContinuous" vertical="center"/>
    </xf>
    <xf numFmtId="0" fontId="7" fillId="0" borderId="15" xfId="0" applyFont="1" applyBorder="1" applyAlignment="1">
      <alignment horizontal="centerContinuous" vertical="center"/>
    </xf>
    <xf numFmtId="0" fontId="7" fillId="0" borderId="14" xfId="0" applyFont="1" applyBorder="1" applyAlignment="1">
      <alignment horizontal="centerContinuous" vertical="center"/>
    </xf>
    <xf numFmtId="0" fontId="7" fillId="0" borderId="14" xfId="0" applyFont="1" applyBorder="1" applyAlignment="1">
      <alignment vertical="center"/>
    </xf>
    <xf numFmtId="49" fontId="7" fillId="0" borderId="6" xfId="0" applyNumberFormat="1" applyFont="1" applyBorder="1" applyAlignment="1">
      <alignment vertical="center"/>
    </xf>
    <xf numFmtId="0" fontId="7" fillId="0" borderId="2" xfId="0" applyFont="1" applyBorder="1" applyAlignment="1">
      <alignment vertical="center"/>
    </xf>
    <xf numFmtId="49" fontId="7" fillId="0" borderId="9" xfId="0" applyNumberFormat="1" applyFont="1" applyBorder="1" applyAlignment="1">
      <alignment vertical="center"/>
    </xf>
    <xf numFmtId="0" fontId="7" fillId="0" borderId="9" xfId="0" applyFont="1" applyBorder="1" applyAlignment="1">
      <alignment horizontal="center" vertical="center"/>
    </xf>
    <xf numFmtId="0" fontId="7" fillId="0" borderId="10" xfId="0" applyFont="1" applyBorder="1" applyAlignment="1">
      <alignment horizontal="center" vertical="center"/>
    </xf>
    <xf numFmtId="0" fontId="7" fillId="0" borderId="1" xfId="0" applyFont="1" applyBorder="1" applyAlignment="1">
      <alignment horizontal="center" vertical="center"/>
    </xf>
    <xf numFmtId="0" fontId="7" fillId="0" borderId="0" xfId="0" applyFont="1" applyBorder="1" applyAlignment="1">
      <alignment horizontal="center" vertical="center"/>
    </xf>
    <xf numFmtId="0" fontId="7" fillId="0" borderId="8" xfId="0" applyFont="1" applyBorder="1" applyAlignment="1">
      <alignment horizontal="center" vertical="center"/>
    </xf>
    <xf numFmtId="49" fontId="7" fillId="0" borderId="12" xfId="0" applyNumberFormat="1" applyFont="1" applyBorder="1" applyAlignment="1">
      <alignment vertical="center"/>
    </xf>
    <xf numFmtId="0" fontId="7" fillId="0" borderId="12" xfId="0" applyFont="1" applyBorder="1" applyAlignment="1">
      <alignment vertical="center"/>
    </xf>
    <xf numFmtId="0" fontId="13" fillId="0" borderId="9" xfId="0" applyFont="1" applyBorder="1" applyAlignment="1">
      <alignment vertical="center" wrapText="1"/>
    </xf>
    <xf numFmtId="0" fontId="7" fillId="0" borderId="9" xfId="0" applyFont="1" applyBorder="1" applyAlignment="1">
      <alignment vertical="center" wrapText="1"/>
    </xf>
    <xf numFmtId="0" fontId="7" fillId="0" borderId="0" xfId="0" applyFont="1" applyBorder="1" applyAlignment="1">
      <alignment vertical="center"/>
    </xf>
    <xf numFmtId="0" fontId="7" fillId="0" borderId="8" xfId="0" applyFont="1" applyBorder="1" applyAlignment="1">
      <alignment vertical="center"/>
    </xf>
    <xf numFmtId="0" fontId="7" fillId="0" borderId="12" xfId="0" applyFont="1" applyBorder="1" applyAlignment="1">
      <alignment horizontal="center" vertical="center"/>
    </xf>
    <xf numFmtId="49" fontId="7" fillId="6" borderId="12" xfId="0" applyNumberFormat="1" applyFont="1" applyFill="1" applyBorder="1" applyAlignment="1">
      <alignment vertical="center"/>
    </xf>
    <xf numFmtId="0" fontId="7" fillId="6" borderId="12" xfId="0" applyFont="1" applyFill="1" applyBorder="1" applyAlignment="1">
      <alignment vertical="center"/>
    </xf>
    <xf numFmtId="0" fontId="13" fillId="6" borderId="12" xfId="0" applyFont="1" applyFill="1" applyBorder="1" applyAlignment="1">
      <alignment vertical="center" wrapText="1"/>
    </xf>
    <xf numFmtId="0" fontId="7" fillId="6" borderId="12" xfId="0" applyFont="1" applyFill="1" applyBorder="1" applyAlignment="1">
      <alignment vertical="center" wrapText="1"/>
    </xf>
    <xf numFmtId="0" fontId="13" fillId="0" borderId="12" xfId="0" applyFont="1" applyBorder="1" applyAlignment="1">
      <alignment vertical="center" wrapText="1"/>
    </xf>
    <xf numFmtId="0" fontId="7" fillId="0" borderId="12" xfId="0" applyFont="1" applyBorder="1" applyAlignment="1">
      <alignment vertical="center" wrapText="1"/>
    </xf>
    <xf numFmtId="49" fontId="7" fillId="0" borderId="12" xfId="0" applyNumberFormat="1" applyFont="1" applyFill="1" applyBorder="1" applyAlignment="1">
      <alignment vertical="center"/>
    </xf>
    <xf numFmtId="0" fontId="7" fillId="0" borderId="12" xfId="0" applyFont="1" applyFill="1" applyBorder="1" applyAlignment="1">
      <alignment vertical="center"/>
    </xf>
    <xf numFmtId="0" fontId="14" fillId="0" borderId="0" xfId="0" applyFont="1" applyAlignment="1"/>
    <xf numFmtId="0" fontId="13" fillId="0" borderId="12" xfId="0" applyFont="1" applyFill="1" applyBorder="1" applyAlignment="1">
      <alignment vertical="center" wrapText="1"/>
    </xf>
    <xf numFmtId="0" fontId="15" fillId="6" borderId="0" xfId="0" applyFont="1" applyFill="1" applyAlignment="1"/>
    <xf numFmtId="0" fontId="13" fillId="6" borderId="2" xfId="0" applyFont="1" applyFill="1" applyBorder="1" applyAlignment="1">
      <alignment vertical="center" wrapText="1"/>
    </xf>
    <xf numFmtId="0" fontId="7" fillId="0" borderId="7" xfId="0" applyFont="1" applyBorder="1" applyAlignment="1">
      <alignment vertical="center"/>
    </xf>
    <xf numFmtId="0" fontId="7" fillId="0" borderId="1" xfId="0" applyFont="1" applyBorder="1" applyAlignment="1">
      <alignment vertical="center"/>
    </xf>
    <xf numFmtId="0" fontId="7" fillId="0" borderId="11" xfId="0" applyFont="1" applyBorder="1" applyAlignment="1">
      <alignment vertical="center"/>
    </xf>
    <xf numFmtId="0" fontId="15" fillId="0" borderId="12" xfId="0" applyFont="1" applyBorder="1" applyAlignment="1">
      <alignment horizontal="justify" vertical="center"/>
    </xf>
    <xf numFmtId="0" fontId="7" fillId="0" borderId="12" xfId="0" applyFont="1" applyFill="1" applyBorder="1" applyAlignment="1">
      <alignment vertical="center" wrapText="1"/>
    </xf>
    <xf numFmtId="0" fontId="15" fillId="6" borderId="12" xfId="0" applyFont="1" applyFill="1" applyBorder="1" applyAlignment="1">
      <alignment horizontal="justify" vertical="center"/>
    </xf>
    <xf numFmtId="49" fontId="7" fillId="0" borderId="0" xfId="0" applyNumberFormat="1" applyFont="1" applyAlignment="1">
      <alignment vertical="center"/>
    </xf>
    <xf numFmtId="0" fontId="13" fillId="0" borderId="0" xfId="0" applyFont="1" applyBorder="1" applyAlignment="1">
      <alignment vertical="center"/>
    </xf>
    <xf numFmtId="0" fontId="13" fillId="0" borderId="13" xfId="0" applyFont="1" applyBorder="1" applyAlignment="1">
      <alignment horizontal="center" vertical="center" wrapText="1"/>
    </xf>
    <xf numFmtId="0" fontId="7" fillId="0" borderId="15" xfId="0" applyFont="1" applyBorder="1" applyAlignment="1"/>
    <xf numFmtId="0" fontId="7" fillId="0" borderId="14" xfId="0" applyFont="1" applyBorder="1" applyAlignment="1"/>
    <xf numFmtId="0" fontId="7" fillId="0" borderId="12" xfId="0" applyFont="1" applyBorder="1" applyAlignment="1"/>
    <xf numFmtId="0" fontId="7" fillId="0" borderId="12" xfId="0" applyFont="1" applyFill="1" applyBorder="1" applyAlignment="1">
      <alignment vertical="top" wrapText="1"/>
    </xf>
    <xf numFmtId="0" fontId="7" fillId="0" borderId="12" xfId="0" applyFont="1" applyBorder="1" applyAlignment="1">
      <alignment vertical="top" wrapText="1"/>
    </xf>
    <xf numFmtId="12" fontId="13" fillId="0" borderId="12" xfId="0" applyNumberFormat="1" applyFont="1" applyFill="1" applyBorder="1" applyAlignment="1">
      <alignment horizontal="center" vertical="center" wrapText="1"/>
    </xf>
    <xf numFmtId="12" fontId="7" fillId="0" borderId="12" xfId="0" applyNumberFormat="1" applyFont="1" applyFill="1" applyBorder="1" applyAlignment="1">
      <alignment horizontal="center"/>
    </xf>
    <xf numFmtId="12" fontId="7" fillId="0" borderId="12" xfId="0" applyNumberFormat="1" applyFont="1" applyBorder="1" applyAlignment="1">
      <alignment horizontal="center"/>
    </xf>
    <xf numFmtId="12" fontId="7" fillId="0" borderId="12" xfId="0" applyNumberFormat="1" applyFont="1" applyBorder="1" applyAlignment="1"/>
    <xf numFmtId="12" fontId="13" fillId="0" borderId="12" xfId="0" applyNumberFormat="1" applyFont="1" applyBorder="1" applyAlignment="1">
      <alignment horizontal="center" vertical="center" wrapText="1"/>
    </xf>
    <xf numFmtId="0" fontId="15" fillId="0" borderId="0" xfId="0" applyFont="1" applyAlignment="1"/>
    <xf numFmtId="0" fontId="15" fillId="0" borderId="12" xfId="0" applyFont="1" applyBorder="1" applyAlignment="1"/>
    <xf numFmtId="12" fontId="7" fillId="0" borderId="12" xfId="0" applyNumberFormat="1" applyFont="1" applyBorder="1" applyAlignment="1">
      <alignment horizontal="center" vertical="center" wrapText="1"/>
    </xf>
    <xf numFmtId="57" fontId="4" fillId="2" borderId="1" xfId="1" applyNumberFormat="1" applyFont="1" applyFill="1" applyBorder="1" applyAlignment="1">
      <alignment horizontal="right" vertical="center"/>
    </xf>
    <xf numFmtId="38" fontId="4" fillId="2" borderId="1" xfId="1" applyFont="1" applyFill="1" applyBorder="1" applyAlignment="1">
      <alignment horizontal="left" vertical="center"/>
    </xf>
    <xf numFmtId="176" fontId="7" fillId="3" borderId="3" xfId="0" applyNumberFormat="1" applyFont="1" applyFill="1" applyBorder="1" applyAlignment="1">
      <alignment horizontal="right" vertical="center"/>
    </xf>
    <xf numFmtId="0" fontId="0" fillId="0" borderId="4" xfId="0" applyBorder="1" applyAlignment="1">
      <alignment horizontal="right" vertical="center"/>
    </xf>
    <xf numFmtId="0" fontId="0" fillId="0" borderId="5" xfId="0" applyBorder="1" applyAlignment="1">
      <alignment horizontal="right" vertical="center"/>
    </xf>
    <xf numFmtId="40" fontId="7" fillId="3" borderId="7" xfId="1" applyNumberFormat="1" applyFont="1" applyFill="1" applyBorder="1" applyAlignment="1">
      <alignment horizontal="center" vertical="center"/>
    </xf>
    <xf numFmtId="0" fontId="0" fillId="0" borderId="0" xfId="0" applyAlignment="1">
      <alignment horizontal="center" vertical="center"/>
    </xf>
    <xf numFmtId="0" fontId="0" fillId="0" borderId="8" xfId="0" applyBorder="1" applyAlignment="1">
      <alignment horizontal="center" vertical="center"/>
    </xf>
    <xf numFmtId="0" fontId="7" fillId="0" borderId="2" xfId="0" applyFont="1" applyBorder="1" applyAlignment="1">
      <alignment horizontal="center" vertical="center"/>
    </xf>
    <xf numFmtId="0" fontId="7" fillId="0" borderId="6" xfId="0" applyFont="1" applyBorder="1" applyAlignment="1">
      <alignment horizontal="center" vertical="center"/>
    </xf>
    <xf numFmtId="0" fontId="7" fillId="0" borderId="9"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7" fillId="0" borderId="7" xfId="0" applyFont="1" applyBorder="1" applyAlignment="1">
      <alignment horizontal="center" vertical="center"/>
    </xf>
    <xf numFmtId="0" fontId="7" fillId="0" borderId="0" xfId="0" applyFont="1" applyBorder="1" applyAlignment="1">
      <alignment horizontal="center" vertical="center"/>
    </xf>
    <xf numFmtId="0" fontId="7" fillId="0" borderId="8" xfId="0" applyFont="1" applyBorder="1" applyAlignment="1">
      <alignment horizontal="center" vertical="center"/>
    </xf>
    <xf numFmtId="0" fontId="7" fillId="0" borderId="10" xfId="0" applyFont="1" applyBorder="1" applyAlignment="1">
      <alignment horizontal="center" vertical="center"/>
    </xf>
    <xf numFmtId="0" fontId="7" fillId="0" borderId="1" xfId="0" applyFont="1" applyBorder="1" applyAlignment="1">
      <alignment horizontal="center" vertical="center"/>
    </xf>
    <xf numFmtId="0" fontId="7" fillId="0" borderId="11" xfId="0" applyFont="1" applyBorder="1" applyAlignment="1">
      <alignment horizontal="center" vertical="center"/>
    </xf>
    <xf numFmtId="0" fontId="7" fillId="0" borderId="2" xfId="0" applyFont="1" applyBorder="1" applyAlignment="1">
      <alignment horizontal="center" vertical="center" wrapText="1"/>
    </xf>
    <xf numFmtId="0" fontId="7" fillId="0" borderId="9" xfId="0" applyFont="1" applyBorder="1" applyAlignment="1">
      <alignment horizontal="center" vertical="center" wrapText="1"/>
    </xf>
    <xf numFmtId="0" fontId="13" fillId="0" borderId="2" xfId="0" applyFont="1" applyBorder="1" applyAlignment="1">
      <alignment horizontal="center" vertical="center" wrapText="1"/>
    </xf>
    <xf numFmtId="0" fontId="13" fillId="0" borderId="9" xfId="0" applyFont="1" applyBorder="1" applyAlignment="1">
      <alignment horizontal="center" vertical="center"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4</xdr:col>
      <xdr:colOff>78318</xdr:colOff>
      <xdr:row>27</xdr:row>
      <xdr:rowOff>95249</xdr:rowOff>
    </xdr:from>
    <xdr:to>
      <xdr:col>6</xdr:col>
      <xdr:colOff>1475317</xdr:colOff>
      <xdr:row>41</xdr:row>
      <xdr:rowOff>48684</xdr:rowOff>
    </xdr:to>
    <xdr:sp macro="" textlink="">
      <xdr:nvSpPr>
        <xdr:cNvPr id="2" name="角丸四角形 1">
          <a:extLst>
            <a:ext uri="{FF2B5EF4-FFF2-40B4-BE49-F238E27FC236}">
              <a16:creationId xmlns:a16="http://schemas.microsoft.com/office/drawing/2014/main" id="{00000000-0008-0000-0200-000004000000}"/>
            </a:ext>
          </a:extLst>
        </xdr:cNvPr>
        <xdr:cNvSpPr/>
      </xdr:nvSpPr>
      <xdr:spPr>
        <a:xfrm>
          <a:off x="6326718" y="4834889"/>
          <a:ext cx="4033519" cy="2391835"/>
        </a:xfrm>
        <a:prstGeom prst="roundRect">
          <a:avLst>
            <a:gd name="adj" fmla="val 9111"/>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設備シートの種目（</a:t>
          </a:r>
          <a:r>
            <a:rPr kumimoji="1" lang="en-US" altLang="ja-JP" sz="1100">
              <a:solidFill>
                <a:srgbClr val="FF0000"/>
              </a:solidFill>
            </a:rPr>
            <a:t>J</a:t>
          </a:r>
          <a:r>
            <a:rPr kumimoji="1" lang="ja-JP" altLang="en-US" sz="1100">
              <a:solidFill>
                <a:srgbClr val="FF0000"/>
              </a:solidFill>
            </a:rPr>
            <a:t>欄）に「１区分」に対応するための種目を決めるため、リストに名前を設定する。</a:t>
          </a:r>
          <a:endParaRPr kumimoji="1" lang="en-US" altLang="ja-JP" sz="1100">
            <a:solidFill>
              <a:srgbClr val="FF0000"/>
            </a:solidFill>
          </a:endParaRPr>
        </a:p>
        <a:p>
          <a:pPr algn="l"/>
          <a:endParaRPr kumimoji="1" lang="en-US" altLang="ja-JP" sz="1100">
            <a:solidFill>
              <a:srgbClr val="FF0000"/>
            </a:solidFill>
          </a:endParaRPr>
        </a:p>
        <a:p>
          <a:pPr algn="l"/>
          <a:r>
            <a:rPr kumimoji="1" lang="ja-JP" altLang="en-US" sz="1100">
              <a:solidFill>
                <a:srgbClr val="FF0000"/>
              </a:solidFill>
            </a:rPr>
            <a:t>例）へき地診療所の場合、</a:t>
          </a:r>
          <a:r>
            <a:rPr kumimoji="1" lang="en-US" altLang="ja-JP" sz="1100">
              <a:solidFill>
                <a:srgbClr val="FF0000"/>
              </a:solidFill>
            </a:rPr>
            <a:t>B7</a:t>
          </a:r>
          <a:r>
            <a:rPr kumimoji="1" lang="ja-JP" altLang="en-US" sz="1100">
              <a:solidFill>
                <a:srgbClr val="FF0000"/>
              </a:solidFill>
            </a:rPr>
            <a:t>：</a:t>
          </a:r>
          <a:r>
            <a:rPr kumimoji="1" lang="en-US" altLang="ja-JP" sz="1100">
              <a:solidFill>
                <a:srgbClr val="FF0000"/>
              </a:solidFill>
            </a:rPr>
            <a:t>D7</a:t>
          </a:r>
          <a:r>
            <a:rPr kumimoji="1" lang="ja-JP" altLang="en-US" sz="1100">
              <a:solidFill>
                <a:srgbClr val="FF0000"/>
              </a:solidFill>
            </a:rPr>
            <a:t>を選択して、コマンドの数式の名前から「選択範囲から作成」→「左端列」にチェック</a:t>
          </a:r>
          <a:endParaRPr kumimoji="1" lang="en-US" altLang="ja-JP" sz="1100">
            <a:solidFill>
              <a:srgbClr val="FF0000"/>
            </a:solidFill>
          </a:endParaRPr>
        </a:p>
        <a:p>
          <a:pPr algn="l"/>
          <a:endParaRPr kumimoji="1" lang="en-US" altLang="ja-JP" sz="1100">
            <a:solidFill>
              <a:srgbClr val="FF0000"/>
            </a:solidFill>
          </a:endParaRPr>
        </a:p>
        <a:p>
          <a:pPr algn="l"/>
          <a:r>
            <a:rPr kumimoji="1" lang="ja-JP" altLang="en-US" sz="1100">
              <a:solidFill>
                <a:srgbClr val="FF0000"/>
              </a:solidFill>
            </a:rPr>
            <a:t>設備シートの種目（</a:t>
          </a:r>
          <a:r>
            <a:rPr kumimoji="1" lang="en-US" altLang="ja-JP" sz="1100">
              <a:solidFill>
                <a:srgbClr val="FF0000"/>
              </a:solidFill>
            </a:rPr>
            <a:t>J</a:t>
          </a:r>
          <a:r>
            <a:rPr kumimoji="1" lang="ja-JP" altLang="en-US" sz="1100">
              <a:solidFill>
                <a:srgbClr val="FF0000"/>
              </a:solidFill>
            </a:rPr>
            <a:t>欄）にデータ入力規則を設定</a:t>
          </a:r>
          <a:endParaRPr kumimoji="1" lang="en-US" altLang="ja-JP" sz="1100">
            <a:solidFill>
              <a:srgbClr val="FF0000"/>
            </a:solidFill>
          </a:endParaRPr>
        </a:p>
        <a:p>
          <a:pPr algn="l"/>
          <a:r>
            <a:rPr kumimoji="1" lang="ja-JP" altLang="en-US" sz="1100">
              <a:solidFill>
                <a:srgbClr val="FF0000"/>
              </a:solidFill>
            </a:rPr>
            <a:t>「リスト」→元の値に「</a:t>
          </a:r>
          <a:r>
            <a:rPr kumimoji="1" lang="en-US" altLang="ja-JP" sz="1100">
              <a:solidFill>
                <a:srgbClr val="FF0000"/>
              </a:solidFill>
            </a:rPr>
            <a:t>=INDIRECT(I6)</a:t>
          </a:r>
          <a:r>
            <a:rPr kumimoji="1" lang="ja-JP" altLang="en-US" sz="1100">
              <a:solidFill>
                <a:srgbClr val="FF0000"/>
              </a:solidFill>
            </a:rPr>
            <a:t>」</a:t>
          </a:r>
          <a:endParaRPr kumimoji="1" lang="en-US" altLang="ja-JP" sz="1100">
            <a:solidFill>
              <a:srgbClr val="FF0000"/>
            </a:solidFill>
          </a:endParaRPr>
        </a:p>
        <a:p>
          <a:pPr algn="l"/>
          <a:endParaRPr kumimoji="1" lang="en-US" altLang="ja-JP" sz="1100">
            <a:solidFill>
              <a:srgbClr val="FF0000"/>
            </a:solidFill>
          </a:endParaRPr>
        </a:p>
        <a:p>
          <a:pPr algn="l"/>
          <a:endParaRPr kumimoji="1" lang="ja-JP" altLang="en-US" sz="1100">
            <a:solidFill>
              <a:srgbClr val="FF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G23"/>
  <sheetViews>
    <sheetView tabSelected="1" workbookViewId="0">
      <selection activeCell="B23" sqref="B23"/>
    </sheetView>
  </sheetViews>
  <sheetFormatPr defaultColWidth="8.09765625" defaultRowHeight="12" outlineLevelCol="1" x14ac:dyDescent="0.15"/>
  <cols>
    <col min="1" max="1" width="5.3984375" style="127" customWidth="1" outlineLevel="1"/>
    <col min="2" max="2" width="8.09765625" style="127"/>
    <col min="3" max="3" width="8.19921875" style="128" hidden="1" customWidth="1" outlineLevel="1"/>
    <col min="4" max="4" width="12.296875" style="127" hidden="1" customWidth="1" outlineLevel="1"/>
    <col min="5" max="5" width="8.19921875" style="127" hidden="1" customWidth="1" outlineLevel="1"/>
    <col min="6" max="6" width="12.296875" style="127" hidden="1" customWidth="1" outlineLevel="1"/>
    <col min="7" max="7" width="12.296875" style="127" customWidth="1" collapsed="1"/>
    <col min="8" max="8" width="11.5" style="127" customWidth="1"/>
    <col min="9" max="9" width="28.09765625" style="128" customWidth="1"/>
    <col min="10" max="10" width="20.3984375" style="128" bestFit="1" customWidth="1"/>
    <col min="11" max="11" width="8.5" style="128" customWidth="1" outlineLevel="1"/>
    <col min="12" max="12" width="8.3984375" style="128" customWidth="1" outlineLevel="1"/>
    <col min="13" max="13" width="15" style="127" customWidth="1"/>
    <col min="14" max="14" width="10.8984375" style="127" customWidth="1"/>
    <col min="15" max="15" width="11.3984375" style="127" customWidth="1"/>
    <col min="16" max="16" width="7.796875" style="127" customWidth="1"/>
    <col min="17" max="25" width="11.3984375" style="127" customWidth="1"/>
    <col min="26" max="29" width="11.3984375" style="127" hidden="1" customWidth="1" outlineLevel="1"/>
    <col min="30" max="30" width="8.09765625" style="127" hidden="1" customWidth="1" outlineLevel="1"/>
    <col min="31" max="31" width="11.796875" style="127" hidden="1" customWidth="1" outlineLevel="1"/>
    <col min="32" max="32" width="11.3984375" style="127" customWidth="1" collapsed="1"/>
    <col min="33" max="33" width="18.59765625" style="127" customWidth="1"/>
    <col min="34" max="16384" width="8.09765625" style="127"/>
  </cols>
  <sheetData>
    <row r="1" spans="1:33" s="5" customFormat="1" ht="23.4" x14ac:dyDescent="0.2">
      <c r="A1" s="1"/>
      <c r="B1" s="186" t="s">
        <v>0</v>
      </c>
      <c r="C1" s="186"/>
      <c r="D1" s="186"/>
      <c r="E1" s="186"/>
      <c r="F1" s="186"/>
      <c r="G1" s="186"/>
      <c r="H1" s="186"/>
      <c r="I1" s="186"/>
      <c r="J1" s="186"/>
      <c r="K1" s="187" t="s">
        <v>1</v>
      </c>
      <c r="L1" s="187"/>
      <c r="M1" s="187"/>
      <c r="N1" s="187"/>
      <c r="O1" s="2"/>
      <c r="P1" s="2"/>
      <c r="Q1" s="2"/>
      <c r="R1" s="2"/>
      <c r="S1" s="2"/>
      <c r="T1" s="2"/>
      <c r="U1" s="2"/>
      <c r="V1" s="2"/>
      <c r="W1" s="2"/>
      <c r="X1" s="2"/>
      <c r="Y1" s="2"/>
      <c r="Z1" s="2"/>
      <c r="AA1" s="2"/>
      <c r="AB1" s="3"/>
      <c r="AC1" s="4"/>
    </row>
    <row r="2" spans="1:33" s="16" customFormat="1" ht="14.4" x14ac:dyDescent="0.2">
      <c r="A2" s="6"/>
      <c r="B2" s="7"/>
      <c r="C2" s="8"/>
      <c r="D2" s="9"/>
      <c r="E2" s="8"/>
      <c r="F2" s="9"/>
      <c r="G2" s="7"/>
      <c r="H2" s="7"/>
      <c r="I2" s="10"/>
      <c r="J2" s="10"/>
      <c r="K2" s="10"/>
      <c r="L2" s="10"/>
      <c r="M2" s="6"/>
      <c r="N2" s="11"/>
      <c r="O2" s="12" t="s">
        <v>2</v>
      </c>
      <c r="P2" s="12" t="s">
        <v>3</v>
      </c>
      <c r="Q2" s="12" t="s">
        <v>4</v>
      </c>
      <c r="R2" s="12" t="s">
        <v>5</v>
      </c>
      <c r="S2" s="188" t="s">
        <v>6</v>
      </c>
      <c r="T2" s="189"/>
      <c r="U2" s="190"/>
      <c r="V2" s="12" t="s">
        <v>7</v>
      </c>
      <c r="W2" s="12" t="s">
        <v>8</v>
      </c>
      <c r="X2" s="12" t="s">
        <v>9</v>
      </c>
      <c r="Y2" s="12" t="s">
        <v>10</v>
      </c>
      <c r="Z2" s="13" t="s">
        <v>11</v>
      </c>
      <c r="AA2" s="12" t="s">
        <v>12</v>
      </c>
      <c r="AB2" s="12" t="s">
        <v>13</v>
      </c>
      <c r="AC2" s="12" t="s">
        <v>14</v>
      </c>
      <c r="AD2" s="14"/>
      <c r="AE2" s="15"/>
      <c r="AF2" s="6"/>
      <c r="AG2" s="6"/>
    </row>
    <row r="3" spans="1:33" s="16" customFormat="1" ht="48" x14ac:dyDescent="0.2">
      <c r="A3" s="17" t="s">
        <v>15</v>
      </c>
      <c r="B3" s="18" t="s">
        <v>16</v>
      </c>
      <c r="C3" s="19" t="s">
        <v>17</v>
      </c>
      <c r="D3" s="20"/>
      <c r="E3" s="19" t="s">
        <v>18</v>
      </c>
      <c r="F3" s="20"/>
      <c r="G3" s="21" t="s">
        <v>19</v>
      </c>
      <c r="H3" s="21" t="s">
        <v>20</v>
      </c>
      <c r="I3" s="22" t="s">
        <v>21</v>
      </c>
      <c r="J3" s="17" t="s">
        <v>22</v>
      </c>
      <c r="K3" s="23" t="s">
        <v>23</v>
      </c>
      <c r="L3" s="17" t="s">
        <v>24</v>
      </c>
      <c r="M3" s="22" t="s">
        <v>25</v>
      </c>
      <c r="N3" s="24" t="s">
        <v>26</v>
      </c>
      <c r="O3" s="24" t="s">
        <v>27</v>
      </c>
      <c r="P3" s="25" t="s">
        <v>28</v>
      </c>
      <c r="Q3" s="24" t="s">
        <v>29</v>
      </c>
      <c r="R3" s="26" t="s">
        <v>30</v>
      </c>
      <c r="S3" s="191" t="s">
        <v>31</v>
      </c>
      <c r="T3" s="192"/>
      <c r="U3" s="193"/>
      <c r="V3" s="24" t="s">
        <v>32</v>
      </c>
      <c r="W3" s="25" t="s">
        <v>33</v>
      </c>
      <c r="X3" s="25" t="s">
        <v>34</v>
      </c>
      <c r="Y3" s="25" t="s">
        <v>35</v>
      </c>
      <c r="Z3" s="17" t="s">
        <v>36</v>
      </c>
      <c r="AA3" s="25" t="s">
        <v>37</v>
      </c>
      <c r="AB3" s="25" t="s">
        <v>38</v>
      </c>
      <c r="AC3" s="25" t="s">
        <v>39</v>
      </c>
      <c r="AD3" s="27" t="s">
        <v>40</v>
      </c>
      <c r="AE3" s="28"/>
      <c r="AF3" s="22" t="s">
        <v>41</v>
      </c>
      <c r="AG3" s="22" t="s">
        <v>42</v>
      </c>
    </row>
    <row r="4" spans="1:33" s="40" customFormat="1" x14ac:dyDescent="0.2">
      <c r="A4" s="29"/>
      <c r="B4" s="30"/>
      <c r="C4" s="31"/>
      <c r="D4" s="32"/>
      <c r="E4" s="31"/>
      <c r="F4" s="32"/>
      <c r="G4" s="31"/>
      <c r="H4" s="31"/>
      <c r="I4" s="29"/>
      <c r="J4" s="33"/>
      <c r="K4" s="33"/>
      <c r="L4" s="33"/>
      <c r="M4" s="34"/>
      <c r="N4" s="33"/>
      <c r="O4" s="34"/>
      <c r="P4" s="34"/>
      <c r="Q4" s="35"/>
      <c r="R4" s="35"/>
      <c r="S4" s="34" t="s">
        <v>43</v>
      </c>
      <c r="T4" s="34" t="s">
        <v>44</v>
      </c>
      <c r="U4" s="34" t="s">
        <v>45</v>
      </c>
      <c r="V4" s="34"/>
      <c r="W4" s="34"/>
      <c r="X4" s="34"/>
      <c r="Y4" s="34"/>
      <c r="Z4" s="36"/>
      <c r="AA4" s="34"/>
      <c r="AB4" s="34"/>
      <c r="AC4" s="37"/>
      <c r="AD4" s="33"/>
      <c r="AE4" s="38"/>
      <c r="AF4" s="39" t="s">
        <v>46</v>
      </c>
      <c r="AG4" s="29"/>
    </row>
    <row r="5" spans="1:33" s="51" customFormat="1" x14ac:dyDescent="0.2">
      <c r="A5" s="41"/>
      <c r="B5" s="42"/>
      <c r="C5" s="43"/>
      <c r="D5" s="43"/>
      <c r="E5" s="43"/>
      <c r="F5" s="43"/>
      <c r="G5" s="43"/>
      <c r="H5" s="43"/>
      <c r="I5" s="44"/>
      <c r="J5" s="44"/>
      <c r="K5" s="44"/>
      <c r="L5" s="44"/>
      <c r="M5" s="45"/>
      <c r="N5" s="46"/>
      <c r="O5" s="47" t="s">
        <v>47</v>
      </c>
      <c r="P5" s="47" t="s">
        <v>47</v>
      </c>
      <c r="Q5" s="47" t="s">
        <v>47</v>
      </c>
      <c r="R5" s="47" t="s">
        <v>47</v>
      </c>
      <c r="S5" s="47" t="s">
        <v>47</v>
      </c>
      <c r="T5" s="47" t="s">
        <v>48</v>
      </c>
      <c r="U5" s="47" t="s">
        <v>49</v>
      </c>
      <c r="V5" s="47" t="s">
        <v>47</v>
      </c>
      <c r="W5" s="47" t="s">
        <v>47</v>
      </c>
      <c r="X5" s="47" t="s">
        <v>47</v>
      </c>
      <c r="Y5" s="47" t="s">
        <v>47</v>
      </c>
      <c r="Z5" s="48" t="s">
        <v>47</v>
      </c>
      <c r="AA5" s="47" t="s">
        <v>47</v>
      </c>
      <c r="AB5" s="47" t="s">
        <v>47</v>
      </c>
      <c r="AC5" s="47" t="s">
        <v>47</v>
      </c>
      <c r="AD5" s="49"/>
      <c r="AE5" s="50"/>
      <c r="AF5" s="45"/>
      <c r="AG5" s="41"/>
    </row>
    <row r="6" spans="1:33" s="51" customFormat="1" x14ac:dyDescent="0.2">
      <c r="A6" s="52"/>
      <c r="B6" s="53"/>
      <c r="C6" s="54"/>
      <c r="D6" s="54"/>
      <c r="E6" s="54"/>
      <c r="F6" s="54"/>
      <c r="G6" s="54"/>
      <c r="H6" s="54"/>
      <c r="I6" s="55"/>
      <c r="J6" s="55"/>
      <c r="K6" s="55"/>
      <c r="L6" s="55"/>
      <c r="M6" s="52"/>
      <c r="N6" s="56"/>
      <c r="O6" s="57"/>
      <c r="P6" s="57"/>
      <c r="Q6" s="57"/>
      <c r="R6" s="57"/>
      <c r="S6" s="57"/>
      <c r="T6" s="57"/>
      <c r="U6" s="57"/>
      <c r="V6" s="57"/>
      <c r="W6" s="57"/>
      <c r="X6" s="57"/>
      <c r="Y6" s="57"/>
      <c r="Z6" s="58"/>
      <c r="AA6" s="57"/>
      <c r="AB6" s="57"/>
      <c r="AC6" s="57"/>
      <c r="AD6" s="59"/>
      <c r="AE6" s="60"/>
      <c r="AF6" s="52"/>
      <c r="AG6" s="52"/>
    </row>
    <row r="7" spans="1:33" s="78" customFormat="1" ht="24.9" customHeight="1" x14ac:dyDescent="0.2">
      <c r="A7" s="61">
        <v>1</v>
      </c>
      <c r="B7" s="62"/>
      <c r="C7" s="63"/>
      <c r="D7" s="62"/>
      <c r="E7" s="64"/>
      <c r="F7" s="62"/>
      <c r="G7" s="62"/>
      <c r="H7" s="62"/>
      <c r="I7" s="65" t="str">
        <f>IFERROR(VLOOKUP(H7,事業区分!$B$9:$C$48,2,0),"")</f>
        <v/>
      </c>
      <c r="J7" s="66"/>
      <c r="K7" s="67" t="str">
        <f>IFERROR(VLOOKUP(CONCATENATE(H7,I7),事業区分!$A$9:$H$1048576,8,0),"")</f>
        <v/>
      </c>
      <c r="L7" s="68" t="str">
        <f>IFERROR(INDEX(補助率!$C$5:$W$44,MATCH(I7,補助率!$B$5:$B$44,0),MATCH(J7,補助率!$C$4:$W$4,0)),"")</f>
        <v/>
      </c>
      <c r="M7" s="66"/>
      <c r="N7" s="62"/>
      <c r="O7" s="69"/>
      <c r="P7" s="69"/>
      <c r="Q7" s="70" t="str">
        <f>IF(O7-P7=0,"",O7-P7)</f>
        <v/>
      </c>
      <c r="R7" s="69"/>
      <c r="S7" s="69"/>
      <c r="T7" s="69"/>
      <c r="U7" s="70" t="str">
        <f>IF(IFERROR(IF(T7="－",S7,S7*T7),"")=0,"",IFERROR(IF(T7="－",S7,S7*T7),""))</f>
        <v/>
      </c>
      <c r="V7" s="71" t="str">
        <f>IF(MIN(R7,S7)=0,"",MIN(R7,S7))</f>
        <v/>
      </c>
      <c r="W7" s="69" t="str">
        <f>IF(K7=1,"－","")</f>
        <v/>
      </c>
      <c r="X7" s="72" t="str">
        <f t="array" aca="1" ref="X7" ca="1">IFERROR(_xlfn.IFS(K7=1,MIN(Q7,V7),K7=2,MIN(Q7,V7,W7),K7=3,MIN(MIN(Q7,V7)*3/4,W7),K7=4,MIN(MIN(Q7,V7)*L7,W7),K7=5,MIN(MIN(Q7,V7)*2/3,W7),K7=6,MIN(MIN(Q7,V7)*1/2,W7)),"")</f>
        <v/>
      </c>
      <c r="Y7" s="70" t="str">
        <f t="array" aca="1" ref="Y7" ca="1">IFERROR(ROUNDDOWN(_xlfn.IFS((K7=1),X7*L7,(K7=2),X7*L7,(K7=3),X7*2/3,(K7=4),X7,(K7=5),X7*1/2,(K7=6),X7*2/3),-3),"")</f>
        <v/>
      </c>
      <c r="Z7" s="73"/>
      <c r="AA7" s="74"/>
      <c r="AB7" s="71" t="str">
        <f>IFERROR(ROUNDDOWN(IF(K7=1,X7*L7,IF(K7=2,X7*L7,IF(K7=3,X7*2/3,IF(K7=4,X7,IF(K7=5,X7*1/2,""))))),-3),"")</f>
        <v/>
      </c>
      <c r="AC7" s="71" t="str">
        <f>IFERROR(AA7-AB7,"")</f>
        <v/>
      </c>
      <c r="AD7" s="75"/>
      <c r="AE7" s="76"/>
      <c r="AF7" s="77"/>
      <c r="AG7" s="66"/>
    </row>
    <row r="8" spans="1:33" s="78" customFormat="1" ht="24.9" customHeight="1" x14ac:dyDescent="0.2">
      <c r="A8" s="61">
        <v>2</v>
      </c>
      <c r="B8" s="79"/>
      <c r="C8" s="80"/>
      <c r="D8" s="79"/>
      <c r="E8" s="80"/>
      <c r="F8" s="81"/>
      <c r="G8" s="79"/>
      <c r="H8" s="62"/>
      <c r="I8" s="65" t="str">
        <f>IFERROR(VLOOKUP(H8,事業区分!$B$9:$C$48,2,0),"")</f>
        <v/>
      </c>
      <c r="J8" s="66"/>
      <c r="K8" s="67" t="str">
        <f>IFERROR(VLOOKUP(CONCATENATE(H8,I8),事業区分!$A$9:$H$1048576,8,0),"")</f>
        <v/>
      </c>
      <c r="L8" s="68" t="str">
        <f>IFERROR(INDEX(補助率!$C$5:$W$44,MATCH(I8,補助率!$B$5:$B$44,0),MATCH(J8,補助率!$C$4:$W$4,0)),"")</f>
        <v/>
      </c>
      <c r="M8" s="88"/>
      <c r="N8" s="89"/>
      <c r="O8" s="82"/>
      <c r="P8" s="82"/>
      <c r="Q8" s="70" t="str">
        <f t="shared" ref="Q8:Q16" si="0">IF(O8-P8=0,"",O8-P8)</f>
        <v/>
      </c>
      <c r="R8" s="82"/>
      <c r="S8" s="82"/>
      <c r="T8" s="82"/>
      <c r="U8" s="70" t="str">
        <f t="shared" ref="U8:U16" si="1">IF(IFERROR(IF(T8="－",S8,S8*T8),"")=0,"",IFERROR(IF(T8="－",S8,S8*T8),""))</f>
        <v/>
      </c>
      <c r="V8" s="71" t="str">
        <f t="shared" ref="V8:V16" si="2">IF(MIN(R8,S8)=0,"",MIN(R8,S8))</f>
        <v/>
      </c>
      <c r="W8" s="69" t="str">
        <f t="shared" ref="W8:W16" si="3">IF(K8=1,"－","")</f>
        <v/>
      </c>
      <c r="X8" s="72" t="str">
        <f t="array" aca="1" ref="X8" ca="1">IFERROR(_xlfn.IFS(K8=1,MIN(Q8,V8),K8=2,MIN(Q8,V8,W8),K8=3,MIN(MIN(Q8,V8)*3/4,W8),K8=4,MIN(MIN(Q8,V8)*L8,W8),K8=5,MIN(MIN(Q8,V8)*2/3,W8),K8=6,MIN(MIN(Q8,V8)*1/2,W8)),"")</f>
        <v/>
      </c>
      <c r="Y8" s="70" t="str">
        <f t="array" aca="1" ref="Y8" ca="1">IFERROR(ROUNDDOWN(_xlfn.IFS((K8=1),X8*L8,(K8=2),X8*L8,(K8=3),X8*2/3,(K8=4),X8,(K8=5),X8*1/2,(K8=6),X8*2/3),-3),"")</f>
        <v/>
      </c>
      <c r="Z8" s="83"/>
      <c r="AA8" s="84"/>
      <c r="AB8" s="71" t="str">
        <f t="shared" ref="AB8:AB16" si="4">IFERROR(ROUNDDOWN(IF(K8=1,X8*L8,IF(K8=2,X8*L8,IF(K8=3,X8*2/3,IF(K8=4,X8,IF(K8=5,X8*1/2,""))))),-3),"")</f>
        <v/>
      </c>
      <c r="AC8" s="71" t="str">
        <f t="shared" ref="AC8:AC16" si="5">IFERROR(AA8-AB8,"")</f>
        <v/>
      </c>
      <c r="AD8" s="85"/>
      <c r="AE8" s="86"/>
      <c r="AF8" s="87"/>
      <c r="AG8" s="88"/>
    </row>
    <row r="9" spans="1:33" s="78" customFormat="1" ht="24.9" customHeight="1" x14ac:dyDescent="0.2">
      <c r="A9" s="61">
        <v>3</v>
      </c>
      <c r="B9" s="79"/>
      <c r="C9" s="130"/>
      <c r="D9" s="79"/>
      <c r="E9" s="80"/>
      <c r="F9" s="79"/>
      <c r="G9" s="79"/>
      <c r="H9" s="62"/>
      <c r="I9" s="65" t="str">
        <f>IFERROR(VLOOKUP(H9,事業区分!$B$9:$C$48,2,0),"")</f>
        <v/>
      </c>
      <c r="J9" s="66"/>
      <c r="K9" s="67" t="str">
        <f>IFERROR(VLOOKUP(CONCATENATE(H9,I9),事業区分!$A$9:$H$1048576,8,0),"")</f>
        <v/>
      </c>
      <c r="L9" s="68" t="str">
        <f>IFERROR(INDEX(補助率!$C$5:$W$44,MATCH(I9,補助率!$B$5:$B$44,0),MATCH(J9,補助率!$C$4:$W$4,0)),"")</f>
        <v/>
      </c>
      <c r="M9" s="88"/>
      <c r="N9" s="89"/>
      <c r="O9" s="82"/>
      <c r="P9" s="82"/>
      <c r="Q9" s="70" t="str">
        <f t="shared" si="0"/>
        <v/>
      </c>
      <c r="R9" s="82"/>
      <c r="S9" s="82"/>
      <c r="T9" s="82"/>
      <c r="U9" s="70" t="str">
        <f t="shared" si="1"/>
        <v/>
      </c>
      <c r="V9" s="71" t="str">
        <f t="shared" si="2"/>
        <v/>
      </c>
      <c r="W9" s="69" t="str">
        <f t="shared" si="3"/>
        <v/>
      </c>
      <c r="X9" s="72" t="str">
        <f t="array" aca="1" ref="X9" ca="1">IFERROR(_xlfn.IFS(K9=1,MIN(Q9,V9),K9=2,MIN(Q9,V9,W9),K9=3,MIN(MIN(Q9,V9)*3/4,W9),K9=4,MIN(MIN(Q9,V9)*L9,W9),K9=5,MIN(MIN(Q9,V9)*2/3,W9),K9=6,MIN(MIN(Q9,V9)*1/2,W9)),"")</f>
        <v/>
      </c>
      <c r="Y9" s="70" t="str">
        <f t="array" aca="1" ref="Y9" ca="1">IFERROR(ROUNDDOWN(_xlfn.IFS((K9=1),X9*L9,(K9=2),X9*L9,(K9=3),X9*2/3,(K9=4),X9,(K9=5),X9*1/2,(K9=6),X9*2/3),-3),"")</f>
        <v/>
      </c>
      <c r="Z9" s="83"/>
      <c r="AA9" s="84"/>
      <c r="AB9" s="71" t="str">
        <f t="shared" si="4"/>
        <v/>
      </c>
      <c r="AC9" s="71" t="str">
        <f t="shared" si="5"/>
        <v/>
      </c>
      <c r="AD9" s="85"/>
      <c r="AE9" s="86"/>
      <c r="AF9" s="87"/>
      <c r="AG9" s="66"/>
    </row>
    <row r="10" spans="1:33" s="78" customFormat="1" ht="24.9" customHeight="1" x14ac:dyDescent="0.2">
      <c r="A10" s="61">
        <v>4</v>
      </c>
      <c r="B10" s="79"/>
      <c r="C10" s="130"/>
      <c r="D10" s="79"/>
      <c r="E10" s="80"/>
      <c r="F10" s="79"/>
      <c r="G10" s="79"/>
      <c r="H10" s="62"/>
      <c r="I10" s="65" t="str">
        <f>IFERROR(VLOOKUP(H10,事業区分!$B$9:$C$48,2,0),"")</f>
        <v/>
      </c>
      <c r="J10" s="66"/>
      <c r="K10" s="67" t="str">
        <f>IFERROR(VLOOKUP(CONCATENATE(H10,I10),事業区分!$A$9:$H$1048576,8,0),"")</f>
        <v/>
      </c>
      <c r="L10" s="68" t="str">
        <f>IFERROR(INDEX(補助率!$C$5:$W$44,MATCH(I10,補助率!$B$5:$B$44,0),MATCH(J10,補助率!$C$4:$W$4,0)),"")</f>
        <v/>
      </c>
      <c r="M10" s="88"/>
      <c r="N10" s="89"/>
      <c r="O10" s="82"/>
      <c r="P10" s="82"/>
      <c r="Q10" s="70" t="str">
        <f t="shared" si="0"/>
        <v/>
      </c>
      <c r="R10" s="82"/>
      <c r="S10" s="82"/>
      <c r="T10" s="82"/>
      <c r="U10" s="70" t="str">
        <f t="shared" si="1"/>
        <v/>
      </c>
      <c r="V10" s="71" t="str">
        <f t="shared" si="2"/>
        <v/>
      </c>
      <c r="W10" s="69" t="str">
        <f t="shared" si="3"/>
        <v/>
      </c>
      <c r="X10" s="72" t="str">
        <f t="array" aca="1" ref="X10" ca="1">IFERROR(_xlfn.IFS(K10=1,MIN(Q10,V10),K10=2,MIN(Q10,V10,W10),K10=3,MIN(MIN(Q10,V10)*3/4,W10),K10=4,MIN(MIN(Q10,V10)*L10,W10),K10=5,MIN(MIN(Q10,V10)*2/3,W10),K10=6,MIN(MIN(Q10,V10)*1/2,W10)),"")</f>
        <v/>
      </c>
      <c r="Y10" s="70" t="str">
        <f t="array" aca="1" ref="Y10" ca="1">IFERROR(ROUNDDOWN(_xlfn.IFS((K10=1),X10*L10,(K10=2),X10*L10,(K10=3),X10*2/3,(K10=4),X10,(K10=5),X10*1/2,(K10=6),X10*2/3),-3),"")</f>
        <v/>
      </c>
      <c r="Z10" s="83"/>
      <c r="AA10" s="84"/>
      <c r="AB10" s="71" t="str">
        <f t="shared" si="4"/>
        <v/>
      </c>
      <c r="AC10" s="71" t="str">
        <f t="shared" si="5"/>
        <v/>
      </c>
      <c r="AD10" s="85"/>
      <c r="AE10" s="86"/>
      <c r="AF10" s="87"/>
      <c r="AG10" s="66"/>
    </row>
    <row r="11" spans="1:33" s="78" customFormat="1" ht="24.9" customHeight="1" x14ac:dyDescent="0.2">
      <c r="A11" s="61">
        <v>5</v>
      </c>
      <c r="B11" s="79"/>
      <c r="C11" s="80"/>
      <c r="D11" s="79"/>
      <c r="E11" s="80"/>
      <c r="F11" s="79"/>
      <c r="G11" s="79"/>
      <c r="H11" s="62"/>
      <c r="I11" s="65" t="str">
        <f>IFERROR(VLOOKUP(H11,事業区分!$B$9:$C$48,2,0),"")</f>
        <v/>
      </c>
      <c r="J11" s="66"/>
      <c r="K11" s="67" t="str">
        <f>IFERROR(VLOOKUP(CONCATENATE(H11,I11),事業区分!$A$9:$H$1048576,8,0),"")</f>
        <v/>
      </c>
      <c r="L11" s="68" t="str">
        <f>IFERROR(INDEX(補助率!$C$5:$W$44,MATCH(I11,補助率!$B$5:$B$44,0),MATCH(J11,補助率!$C$4:$W$4,0)),"")</f>
        <v/>
      </c>
      <c r="M11" s="88"/>
      <c r="N11" s="89"/>
      <c r="O11" s="82"/>
      <c r="P11" s="82"/>
      <c r="Q11" s="70" t="str">
        <f t="shared" si="0"/>
        <v/>
      </c>
      <c r="R11" s="82"/>
      <c r="S11" s="82"/>
      <c r="T11" s="82"/>
      <c r="U11" s="70" t="str">
        <f t="shared" si="1"/>
        <v/>
      </c>
      <c r="V11" s="71" t="str">
        <f t="shared" si="2"/>
        <v/>
      </c>
      <c r="W11" s="69" t="str">
        <f t="shared" si="3"/>
        <v/>
      </c>
      <c r="X11" s="72" t="str">
        <f t="array" aca="1" ref="X11" ca="1">IFERROR(_xlfn.IFS(K11=1,MIN(Q11,V11),K11=2,MIN(Q11,V11,W11),K11=3,MIN(MIN(Q11,V11)*3/4,W11),K11=4,MIN(MIN(Q11,V11)*L11,W11),K11=5,MIN(MIN(Q11,V11)*2/3,W11),K11=6,MIN(MIN(Q11,V11)*1/2,W11)),"")</f>
        <v/>
      </c>
      <c r="Y11" s="70" t="str">
        <f t="array" aca="1" ref="Y11" ca="1">IFERROR(ROUNDDOWN(_xlfn.IFS((K11=1),X11*L11,(K11=2),X11*L11,(K11=3),X11*2/3,(K11=4),X11,(K11=5),X11*1/2,(K11=6),X11*2/3),-3),"")</f>
        <v/>
      </c>
      <c r="Z11" s="83"/>
      <c r="AA11" s="84"/>
      <c r="AB11" s="71" t="str">
        <f t="shared" si="4"/>
        <v/>
      </c>
      <c r="AC11" s="71" t="str">
        <f t="shared" si="5"/>
        <v/>
      </c>
      <c r="AD11" s="85"/>
      <c r="AE11" s="86"/>
      <c r="AF11" s="87"/>
      <c r="AG11" s="88"/>
    </row>
    <row r="12" spans="1:33" s="78" customFormat="1" ht="24.9" customHeight="1" x14ac:dyDescent="0.2">
      <c r="A12" s="61">
        <v>6</v>
      </c>
      <c r="B12" s="79"/>
      <c r="C12" s="80"/>
      <c r="D12" s="79"/>
      <c r="E12" s="80"/>
      <c r="F12" s="79"/>
      <c r="G12" s="79"/>
      <c r="H12" s="62"/>
      <c r="I12" s="65" t="str">
        <f>IFERROR(VLOOKUP(H12,事業区分!$B$9:$C$48,2,0),"")</f>
        <v/>
      </c>
      <c r="J12" s="66"/>
      <c r="K12" s="67" t="str">
        <f>IFERROR(VLOOKUP(CONCATENATE(H12,I12),事業区分!$A$9:$H$1048576,8,0),"")</f>
        <v/>
      </c>
      <c r="L12" s="68" t="str">
        <f>IFERROR(INDEX(補助率!$C$5:$W$44,MATCH(I12,補助率!$B$5:$B$44,0),MATCH(J12,補助率!$C$4:$W$4,0)),"")</f>
        <v/>
      </c>
      <c r="M12" s="88"/>
      <c r="N12" s="89"/>
      <c r="O12" s="82"/>
      <c r="P12" s="82"/>
      <c r="Q12" s="70" t="str">
        <f t="shared" si="0"/>
        <v/>
      </c>
      <c r="R12" s="82"/>
      <c r="S12" s="82"/>
      <c r="T12" s="82"/>
      <c r="U12" s="70" t="str">
        <f t="shared" si="1"/>
        <v/>
      </c>
      <c r="V12" s="71" t="str">
        <f t="shared" si="2"/>
        <v/>
      </c>
      <c r="W12" s="69" t="str">
        <f t="shared" si="3"/>
        <v/>
      </c>
      <c r="X12" s="72" t="str">
        <f t="array" aca="1" ref="X12" ca="1">IFERROR(_xlfn.IFS(K12=1,MIN(Q12,V12),K12=2,MIN(Q12,V12,W12),K12=3,MIN(MIN(Q12,V12)*3/4,W12),K12=4,MIN(MIN(Q12,V12)*L12,W12),K12=5,MIN(MIN(Q12,V12)*2/3,W12),K12=6,MIN(MIN(Q12,V12)*1/2,W12)),"")</f>
        <v/>
      </c>
      <c r="Y12" s="70" t="str">
        <f t="array" aca="1" ref="Y12" ca="1">IFERROR(ROUNDDOWN(_xlfn.IFS((K12=1),X12*L12,(K12=2),X12*L12,(K12=3),X12*2/3,(K12=4),X12,(K12=5),X12*1/2,(K12=6),X12*2/3),-3),"")</f>
        <v/>
      </c>
      <c r="Z12" s="83"/>
      <c r="AA12" s="84"/>
      <c r="AB12" s="71" t="str">
        <f t="shared" si="4"/>
        <v/>
      </c>
      <c r="AC12" s="71" t="str">
        <f t="shared" si="5"/>
        <v/>
      </c>
      <c r="AD12" s="85"/>
      <c r="AE12" s="86"/>
      <c r="AF12" s="87"/>
      <c r="AG12" s="88"/>
    </row>
    <row r="13" spans="1:33" s="78" customFormat="1" ht="24.9" customHeight="1" x14ac:dyDescent="0.2">
      <c r="A13" s="61">
        <v>7</v>
      </c>
      <c r="B13" s="79"/>
      <c r="C13" s="80"/>
      <c r="D13" s="79"/>
      <c r="E13" s="80"/>
      <c r="F13" s="81"/>
      <c r="G13" s="79"/>
      <c r="H13" s="62"/>
      <c r="I13" s="65" t="str">
        <f>IFERROR(VLOOKUP(H13,事業区分!$B$9:$C$48,2,0),"")</f>
        <v/>
      </c>
      <c r="J13" s="66"/>
      <c r="K13" s="67" t="str">
        <f>IFERROR(VLOOKUP(CONCATENATE(H13,I13),事業区分!$A$9:$H$1048576,8,0),"")</f>
        <v/>
      </c>
      <c r="L13" s="68" t="str">
        <f>IFERROR(INDEX(補助率!$C$5:$W$44,MATCH(I13,補助率!$B$5:$B$44,0),MATCH(J13,補助率!$C$4:$W$4,0)),"")</f>
        <v/>
      </c>
      <c r="M13" s="88"/>
      <c r="N13" s="89"/>
      <c r="O13" s="82"/>
      <c r="P13" s="82"/>
      <c r="Q13" s="70" t="str">
        <f t="shared" si="0"/>
        <v/>
      </c>
      <c r="R13" s="82"/>
      <c r="S13" s="82"/>
      <c r="T13" s="82"/>
      <c r="U13" s="70" t="str">
        <f t="shared" si="1"/>
        <v/>
      </c>
      <c r="V13" s="71" t="str">
        <f t="shared" si="2"/>
        <v/>
      </c>
      <c r="W13" s="69" t="str">
        <f t="shared" si="3"/>
        <v/>
      </c>
      <c r="X13" s="72" t="str">
        <f t="array" aca="1" ref="X13" ca="1">IFERROR(_xlfn.IFS(K13=1,MIN(Q13,V13),K13=2,MIN(Q13,V13,W13),K13=3,MIN(MIN(Q13,V13)*3/4,W13),K13=4,MIN(MIN(Q13,V13)*L13,W13),K13=5,MIN(MIN(Q13,V13)*2/3,W13),K13=6,MIN(MIN(Q13,V13)*1/2,W13)),"")</f>
        <v/>
      </c>
      <c r="Y13" s="70" t="str">
        <f t="array" aca="1" ref="Y13" ca="1">IFERROR(ROUNDDOWN(_xlfn.IFS((K13=1),X13*L13,(K13=2),X13*L13,(K13=3),X13*2/3,(K13=4),X13,(K13=5),X13*1/2,(K13=6),X13*2/3),-3),"")</f>
        <v/>
      </c>
      <c r="Z13" s="83"/>
      <c r="AA13" s="84"/>
      <c r="AB13" s="71" t="str">
        <f t="shared" si="4"/>
        <v/>
      </c>
      <c r="AC13" s="71" t="str">
        <f t="shared" si="5"/>
        <v/>
      </c>
      <c r="AD13" s="85"/>
      <c r="AE13" s="86"/>
      <c r="AF13" s="87"/>
      <c r="AG13" s="66"/>
    </row>
    <row r="14" spans="1:33" s="78" customFormat="1" ht="24.9" customHeight="1" x14ac:dyDescent="0.2">
      <c r="A14" s="61">
        <v>8</v>
      </c>
      <c r="B14" s="79"/>
      <c r="C14" s="80"/>
      <c r="D14" s="79"/>
      <c r="E14" s="80"/>
      <c r="F14" s="79"/>
      <c r="G14" s="79"/>
      <c r="H14" s="62"/>
      <c r="I14" s="65" t="str">
        <f>IFERROR(VLOOKUP(H14,事業区分!$B$9:$C$48,2,0),"")</f>
        <v/>
      </c>
      <c r="J14" s="66"/>
      <c r="K14" s="67" t="str">
        <f>IFERROR(VLOOKUP(CONCATENATE(H14,I14),事業区分!$A$9:$H$1048576,8,0),"")</f>
        <v/>
      </c>
      <c r="L14" s="68" t="str">
        <f>IFERROR(INDEX(補助率!$C$5:$W$44,MATCH(I14,補助率!$B$5:$B$44,0),MATCH(J14,補助率!$C$4:$W$4,0)),"")</f>
        <v/>
      </c>
      <c r="M14" s="88"/>
      <c r="N14" s="89"/>
      <c r="O14" s="82"/>
      <c r="P14" s="82"/>
      <c r="Q14" s="70" t="str">
        <f t="shared" si="0"/>
        <v/>
      </c>
      <c r="R14" s="82"/>
      <c r="S14" s="82"/>
      <c r="T14" s="82"/>
      <c r="U14" s="70" t="str">
        <f t="shared" si="1"/>
        <v/>
      </c>
      <c r="V14" s="71" t="str">
        <f t="shared" si="2"/>
        <v/>
      </c>
      <c r="W14" s="69" t="str">
        <f t="shared" si="3"/>
        <v/>
      </c>
      <c r="X14" s="72" t="str">
        <f t="array" aca="1" ref="X14" ca="1">IFERROR(_xlfn.IFS(K14=1,MIN(Q14,V14),K14=2,MIN(Q14,V14,W14),K14=3,MIN(MIN(Q14,V14)*3/4,W14),K14=4,MIN(MIN(Q14,V14)*L14,W14),K14=5,MIN(MIN(Q14,V14)*2/3,W14),K14=6,MIN(MIN(Q14,V14)*1/2,W14)),"")</f>
        <v/>
      </c>
      <c r="Y14" s="70" t="str">
        <f t="array" aca="1" ref="Y14" ca="1">IFERROR(ROUNDDOWN(_xlfn.IFS((K14=1),X14*L14,(K14=2),X14*L14,(K14=3),X14*2/3,(K14=4),X14,(K14=5),X14*1/2,(K14=6),X14*2/3),-3),"")</f>
        <v/>
      </c>
      <c r="Z14" s="83"/>
      <c r="AA14" s="84"/>
      <c r="AB14" s="71" t="str">
        <f t="shared" si="4"/>
        <v/>
      </c>
      <c r="AC14" s="71" t="str">
        <f t="shared" si="5"/>
        <v/>
      </c>
      <c r="AD14" s="85"/>
      <c r="AE14" s="86"/>
      <c r="AF14" s="87"/>
      <c r="AG14" s="66"/>
    </row>
    <row r="15" spans="1:33" s="78" customFormat="1" ht="24.9" customHeight="1" x14ac:dyDescent="0.2">
      <c r="A15" s="61">
        <v>9</v>
      </c>
      <c r="B15" s="79"/>
      <c r="C15" s="80"/>
      <c r="D15" s="79"/>
      <c r="E15" s="80"/>
      <c r="F15" s="79"/>
      <c r="G15" s="79"/>
      <c r="H15" s="62"/>
      <c r="I15" s="65" t="str">
        <f>IFERROR(VLOOKUP(H15,事業区分!$B$9:$C$48,2,0),"")</f>
        <v/>
      </c>
      <c r="J15" s="66"/>
      <c r="K15" s="67" t="str">
        <f>IFERROR(VLOOKUP(CONCATENATE(H15,I15),事業区分!$A$9:$H$1048576,8,0),"")</f>
        <v/>
      </c>
      <c r="L15" s="68" t="str">
        <f>IFERROR(INDEX(補助率!$C$5:$W$44,MATCH(I15,補助率!$B$5:$B$44,0),MATCH(J15,補助率!$C$4:$W$4,0)),"")</f>
        <v/>
      </c>
      <c r="M15" s="88"/>
      <c r="N15" s="89"/>
      <c r="O15" s="82"/>
      <c r="P15" s="82"/>
      <c r="Q15" s="70" t="str">
        <f t="shared" si="0"/>
        <v/>
      </c>
      <c r="R15" s="82"/>
      <c r="S15" s="82"/>
      <c r="T15" s="82"/>
      <c r="U15" s="70" t="str">
        <f t="shared" si="1"/>
        <v/>
      </c>
      <c r="V15" s="71" t="str">
        <f t="shared" si="2"/>
        <v/>
      </c>
      <c r="W15" s="69" t="str">
        <f t="shared" si="3"/>
        <v/>
      </c>
      <c r="X15" s="72" t="str">
        <f t="array" aca="1" ref="X15" ca="1">IFERROR(_xlfn.IFS(K15=1,MIN(Q15,V15),K15=2,MIN(Q15,V15,W15),K15=3,MIN(MIN(Q15,V15)*3/4,W15),K15=4,MIN(MIN(Q15,V15)*L15,W15),K15=5,MIN(MIN(Q15,V15)*2/3,W15),K15=6,MIN(MIN(Q15,V15)*1/2,W15)),"")</f>
        <v/>
      </c>
      <c r="Y15" s="70" t="str">
        <f t="array" aca="1" ref="Y15" ca="1">IFERROR(ROUNDDOWN(_xlfn.IFS((K15=1),X15*L15,(K15=2),X15*L15,(K15=3),X15*2/3,(K15=4),X15,(K15=5),X15*1/2,(K15=6),X15*2/3),-3),"")</f>
        <v/>
      </c>
      <c r="Z15" s="83"/>
      <c r="AA15" s="84"/>
      <c r="AB15" s="71" t="str">
        <f t="shared" si="4"/>
        <v/>
      </c>
      <c r="AC15" s="71" t="str">
        <f t="shared" si="5"/>
        <v/>
      </c>
      <c r="AD15" s="85"/>
      <c r="AE15" s="86"/>
      <c r="AF15" s="87"/>
      <c r="AG15" s="66"/>
    </row>
    <row r="16" spans="1:33" s="78" customFormat="1" ht="24.9" customHeight="1" x14ac:dyDescent="0.2">
      <c r="A16" s="61">
        <v>10</v>
      </c>
      <c r="B16" s="79"/>
      <c r="C16" s="80"/>
      <c r="D16" s="79"/>
      <c r="E16" s="80"/>
      <c r="F16" s="81"/>
      <c r="G16" s="79"/>
      <c r="H16" s="62"/>
      <c r="I16" s="65" t="str">
        <f>IFERROR(VLOOKUP(H16,事業区分!$B$9:$C$48,2,0),"")</f>
        <v/>
      </c>
      <c r="J16" s="66"/>
      <c r="K16" s="67" t="str">
        <f>IFERROR(VLOOKUP(CONCATENATE(H16,I16),事業区分!$A$9:$H$1048576,8,0),"")</f>
        <v/>
      </c>
      <c r="L16" s="68" t="str">
        <f>IFERROR(INDEX(補助率!$C$5:$W$44,MATCH(I16,補助率!$B$5:$B$44,0),MATCH(J16,補助率!$C$4:$W$4,0)),"")</f>
        <v/>
      </c>
      <c r="M16" s="88"/>
      <c r="N16" s="89"/>
      <c r="O16" s="82"/>
      <c r="P16" s="82"/>
      <c r="Q16" s="70" t="str">
        <f t="shared" si="0"/>
        <v/>
      </c>
      <c r="R16" s="82"/>
      <c r="S16" s="82"/>
      <c r="T16" s="82"/>
      <c r="U16" s="70" t="str">
        <f t="shared" si="1"/>
        <v/>
      </c>
      <c r="V16" s="71" t="str">
        <f t="shared" si="2"/>
        <v/>
      </c>
      <c r="W16" s="69" t="str">
        <f t="shared" si="3"/>
        <v/>
      </c>
      <c r="X16" s="72" t="str">
        <f t="array" aca="1" ref="X16" ca="1">IFERROR(_xlfn.IFS(K16=1,MIN(Q16,V16),K16=2,MIN(Q16,V16,W16),K16=3,MIN(MIN(Q16,V16)*3/4,W16),K16=4,MIN(MIN(Q16,V16)*L16,W16),K16=5,MIN(MIN(Q16,V16)*2/3,W16),K16=6,MIN(MIN(Q16,V16)*1/2,W16)),"")</f>
        <v/>
      </c>
      <c r="Y16" s="70" t="str">
        <f t="array" aca="1" ref="Y16" ca="1">IFERROR(ROUNDDOWN(_xlfn.IFS((K16=1),X16*L16,(K16=2),X16*L16,(K16=3),X16*2/3,(K16=4),X16,(K16=5),X16*1/2,(K16=6),X16*2/3),-3),"")</f>
        <v/>
      </c>
      <c r="Z16" s="83"/>
      <c r="AA16" s="84"/>
      <c r="AB16" s="71" t="str">
        <f t="shared" si="4"/>
        <v/>
      </c>
      <c r="AC16" s="71" t="str">
        <f t="shared" si="5"/>
        <v/>
      </c>
      <c r="AD16" s="85"/>
      <c r="AE16" s="86"/>
      <c r="AF16" s="87"/>
      <c r="AG16" s="88"/>
    </row>
    <row r="17" spans="1:33" s="78" customFormat="1" ht="24.9" customHeight="1" x14ac:dyDescent="0.2">
      <c r="A17" s="90"/>
      <c r="B17" s="91"/>
      <c r="C17" s="92"/>
      <c r="D17" s="91"/>
      <c r="E17" s="92"/>
      <c r="F17" s="91"/>
      <c r="G17" s="91"/>
      <c r="H17" s="91"/>
      <c r="I17" s="93"/>
      <c r="J17" s="94"/>
      <c r="K17" s="95"/>
      <c r="L17" s="96"/>
      <c r="M17" s="94"/>
      <c r="N17" s="94"/>
      <c r="O17" s="97"/>
      <c r="P17" s="97"/>
      <c r="Q17" s="97"/>
      <c r="R17" s="97"/>
      <c r="S17" s="97"/>
      <c r="T17" s="97"/>
      <c r="U17" s="97"/>
      <c r="V17" s="97"/>
      <c r="W17" s="97"/>
      <c r="X17" s="98"/>
      <c r="Y17" s="97"/>
      <c r="Z17" s="97"/>
      <c r="AA17" s="97"/>
      <c r="AB17" s="97"/>
      <c r="AC17" s="97"/>
      <c r="AD17" s="99"/>
      <c r="AE17" s="99"/>
      <c r="AF17" s="99"/>
      <c r="AG17" s="100"/>
    </row>
    <row r="18" spans="1:33" s="78" customFormat="1" ht="24.9" customHeight="1" x14ac:dyDescent="0.2">
      <c r="A18" s="101"/>
      <c r="B18" s="102"/>
      <c r="C18" s="103"/>
      <c r="D18" s="102"/>
      <c r="E18" s="103"/>
      <c r="F18" s="102"/>
      <c r="G18" s="102"/>
      <c r="H18" s="102"/>
      <c r="I18" s="104"/>
      <c r="J18" s="105"/>
      <c r="K18" s="106"/>
      <c r="L18" s="107"/>
      <c r="M18" s="105"/>
      <c r="N18" s="105"/>
      <c r="O18" s="108"/>
      <c r="P18" s="108"/>
      <c r="Q18" s="108"/>
      <c r="R18" s="108"/>
      <c r="S18" s="108"/>
      <c r="T18" s="108"/>
      <c r="U18" s="108"/>
      <c r="V18" s="109" t="s">
        <v>71</v>
      </c>
      <c r="W18" s="110">
        <f>SUBTOTAL(9,W7:W16)</f>
        <v>0</v>
      </c>
      <c r="X18" s="110">
        <f ca="1">SUBTOTAL(9,X7:X16)</f>
        <v>0</v>
      </c>
      <c r="Y18" s="110">
        <f ca="1">SUBTOTAL(9,Y7:Y16)</f>
        <v>0</v>
      </c>
      <c r="Z18" s="108"/>
      <c r="AA18" s="108"/>
      <c r="AB18" s="108"/>
      <c r="AC18" s="108"/>
      <c r="AD18" s="111"/>
      <c r="AE18" s="111"/>
      <c r="AF18" s="111"/>
      <c r="AG18" s="112"/>
    </row>
    <row r="19" spans="1:33" s="125" customFormat="1" ht="21" x14ac:dyDescent="0.25">
      <c r="B19" s="125" t="s">
        <v>79</v>
      </c>
      <c r="C19" s="126"/>
      <c r="I19" s="126"/>
      <c r="J19" s="126"/>
      <c r="K19" s="126"/>
      <c r="L19" s="126"/>
      <c r="X19" s="127"/>
      <c r="Y19" s="127"/>
    </row>
    <row r="20" spans="1:33" ht="21" x14ac:dyDescent="0.25">
      <c r="B20" s="125" t="s">
        <v>80</v>
      </c>
      <c r="Y20" s="129"/>
    </row>
    <row r="21" spans="1:33" x14ac:dyDescent="0.15">
      <c r="Y21" s="129"/>
    </row>
    <row r="22" spans="1:33" x14ac:dyDescent="0.15">
      <c r="Y22" s="129"/>
    </row>
    <row r="23" spans="1:33" x14ac:dyDescent="0.15">
      <c r="Y23" s="129"/>
    </row>
  </sheetData>
  <mergeCells count="4">
    <mergeCell ref="B1:J1"/>
    <mergeCell ref="K1:N1"/>
    <mergeCell ref="S2:U2"/>
    <mergeCell ref="S3:U3"/>
  </mergeCells>
  <phoneticPr fontId="3"/>
  <dataValidations count="2">
    <dataValidation type="list" allowBlank="1" showInputMessage="1" showErrorMessage="1" sqref="K1:N1">
      <formula1>"事業計画総括表,交付申請総括表,実績報告総括表"</formula1>
    </dataValidation>
    <dataValidation type="list" allowBlank="1" showInputMessage="1" showErrorMessage="1" sqref="J7:J18">
      <formula1>INDIRECT(I7)</formula1>
    </dataValidation>
  </dataValidations>
  <pageMargins left="0.7" right="0.7" top="0.75" bottom="0.75" header="0.3" footer="0.3"/>
  <pageSetup paperSize="9" scale="44" fitToHeight="0" orientation="landscape"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事業区分!#REF!</xm:f>
          </x14:formula1>
          <xm:sqref>H7:H18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G25"/>
  <sheetViews>
    <sheetView topLeftCell="A7" workbookViewId="0">
      <selection sqref="A1:XFD1048576"/>
    </sheetView>
  </sheetViews>
  <sheetFormatPr defaultColWidth="8.09765625" defaultRowHeight="12" outlineLevelCol="1" x14ac:dyDescent="0.15"/>
  <cols>
    <col min="1" max="1" width="5.3984375" style="127" customWidth="1" outlineLevel="1"/>
    <col min="2" max="2" width="8.09765625" style="127"/>
    <col min="3" max="3" width="8.19921875" style="128" hidden="1" customWidth="1" outlineLevel="1"/>
    <col min="4" max="4" width="12.296875" style="127" hidden="1" customWidth="1" outlineLevel="1"/>
    <col min="5" max="5" width="8.19921875" style="127" hidden="1" customWidth="1" outlineLevel="1"/>
    <col min="6" max="6" width="12.296875" style="127" hidden="1" customWidth="1" outlineLevel="1"/>
    <col min="7" max="7" width="12.296875" style="127" customWidth="1" collapsed="1"/>
    <col min="8" max="8" width="11.5" style="127" bestFit="1" customWidth="1"/>
    <col min="9" max="9" width="28.09765625" style="128" customWidth="1"/>
    <col min="10" max="10" width="20.3984375" style="128" bestFit="1" customWidth="1"/>
    <col min="11" max="11" width="8.5" style="128" customWidth="1" outlineLevel="1"/>
    <col min="12" max="12" width="8.3984375" style="128" customWidth="1" outlineLevel="1"/>
    <col min="13" max="13" width="15" style="127" customWidth="1"/>
    <col min="14" max="14" width="10.8984375" style="127" customWidth="1"/>
    <col min="15" max="15" width="11.3984375" style="127" customWidth="1"/>
    <col min="16" max="16" width="7.796875" style="127" customWidth="1"/>
    <col min="17" max="25" width="11.3984375" style="127" customWidth="1"/>
    <col min="26" max="29" width="11.3984375" style="127" hidden="1" customWidth="1" outlineLevel="1"/>
    <col min="30" max="30" width="8.09765625" style="127" hidden="1" customWidth="1" outlineLevel="1"/>
    <col min="31" max="31" width="11.796875" style="127" hidden="1" customWidth="1" outlineLevel="1"/>
    <col min="32" max="32" width="11.3984375" style="127" customWidth="1" collapsed="1"/>
    <col min="33" max="33" width="18.59765625" style="127" customWidth="1"/>
    <col min="34" max="16384" width="8.09765625" style="127"/>
  </cols>
  <sheetData>
    <row r="1" spans="1:33" s="5" customFormat="1" ht="23.4" x14ac:dyDescent="0.2">
      <c r="A1" s="1"/>
      <c r="B1" s="186" t="s">
        <v>0</v>
      </c>
      <c r="C1" s="186"/>
      <c r="D1" s="186"/>
      <c r="E1" s="186"/>
      <c r="F1" s="186"/>
      <c r="G1" s="186"/>
      <c r="H1" s="186"/>
      <c r="I1" s="186"/>
      <c r="J1" s="186"/>
      <c r="K1" s="187" t="s">
        <v>1</v>
      </c>
      <c r="L1" s="187"/>
      <c r="M1" s="187"/>
      <c r="N1" s="187"/>
      <c r="O1" s="2"/>
      <c r="P1" s="2"/>
      <c r="Q1" s="2"/>
      <c r="R1" s="2"/>
      <c r="S1" s="2"/>
      <c r="T1" s="2"/>
      <c r="U1" s="2"/>
      <c r="V1" s="2"/>
      <c r="W1" s="2"/>
      <c r="X1" s="2"/>
      <c r="Y1" s="2"/>
      <c r="Z1" s="2"/>
      <c r="AA1" s="2"/>
      <c r="AB1" s="3"/>
      <c r="AC1" s="4"/>
    </row>
    <row r="2" spans="1:33" s="16" customFormat="1" ht="14.4" x14ac:dyDescent="0.2">
      <c r="A2" s="6"/>
      <c r="B2" s="7"/>
      <c r="C2" s="8"/>
      <c r="D2" s="9"/>
      <c r="E2" s="8"/>
      <c r="F2" s="9"/>
      <c r="G2" s="7"/>
      <c r="H2" s="7"/>
      <c r="I2" s="10"/>
      <c r="J2" s="10"/>
      <c r="K2" s="10"/>
      <c r="L2" s="10"/>
      <c r="M2" s="6"/>
      <c r="N2" s="11"/>
      <c r="O2" s="12" t="s">
        <v>2</v>
      </c>
      <c r="P2" s="12" t="s">
        <v>3</v>
      </c>
      <c r="Q2" s="12" t="s">
        <v>4</v>
      </c>
      <c r="R2" s="12" t="s">
        <v>5</v>
      </c>
      <c r="S2" s="188" t="s">
        <v>6</v>
      </c>
      <c r="T2" s="189"/>
      <c r="U2" s="190"/>
      <c r="V2" s="12" t="s">
        <v>7</v>
      </c>
      <c r="W2" s="12" t="s">
        <v>8</v>
      </c>
      <c r="X2" s="12" t="s">
        <v>9</v>
      </c>
      <c r="Y2" s="12" t="s">
        <v>10</v>
      </c>
      <c r="Z2" s="13" t="s">
        <v>11</v>
      </c>
      <c r="AA2" s="12" t="s">
        <v>12</v>
      </c>
      <c r="AB2" s="12" t="s">
        <v>13</v>
      </c>
      <c r="AC2" s="12" t="s">
        <v>14</v>
      </c>
      <c r="AD2" s="14"/>
      <c r="AE2" s="15"/>
      <c r="AF2" s="6"/>
      <c r="AG2" s="6"/>
    </row>
    <row r="3" spans="1:33" s="16" customFormat="1" ht="48" x14ac:dyDescent="0.2">
      <c r="A3" s="17" t="s">
        <v>15</v>
      </c>
      <c r="B3" s="18" t="s">
        <v>16</v>
      </c>
      <c r="C3" s="19" t="s">
        <v>17</v>
      </c>
      <c r="D3" s="20"/>
      <c r="E3" s="19" t="s">
        <v>18</v>
      </c>
      <c r="F3" s="20"/>
      <c r="G3" s="21" t="s">
        <v>19</v>
      </c>
      <c r="H3" s="21" t="s">
        <v>20</v>
      </c>
      <c r="I3" s="22" t="s">
        <v>21</v>
      </c>
      <c r="J3" s="17" t="s">
        <v>22</v>
      </c>
      <c r="K3" s="23" t="s">
        <v>23</v>
      </c>
      <c r="L3" s="17" t="s">
        <v>24</v>
      </c>
      <c r="M3" s="22" t="s">
        <v>25</v>
      </c>
      <c r="N3" s="24" t="s">
        <v>26</v>
      </c>
      <c r="O3" s="24" t="s">
        <v>27</v>
      </c>
      <c r="P3" s="25" t="s">
        <v>28</v>
      </c>
      <c r="Q3" s="24" t="s">
        <v>29</v>
      </c>
      <c r="R3" s="26" t="s">
        <v>30</v>
      </c>
      <c r="S3" s="191" t="s">
        <v>31</v>
      </c>
      <c r="T3" s="192"/>
      <c r="U3" s="193"/>
      <c r="V3" s="24" t="s">
        <v>32</v>
      </c>
      <c r="W3" s="25" t="s">
        <v>33</v>
      </c>
      <c r="X3" s="25" t="s">
        <v>34</v>
      </c>
      <c r="Y3" s="25" t="s">
        <v>35</v>
      </c>
      <c r="Z3" s="17" t="s">
        <v>36</v>
      </c>
      <c r="AA3" s="25" t="s">
        <v>37</v>
      </c>
      <c r="AB3" s="25" t="s">
        <v>38</v>
      </c>
      <c r="AC3" s="25" t="s">
        <v>39</v>
      </c>
      <c r="AD3" s="27" t="s">
        <v>40</v>
      </c>
      <c r="AE3" s="28"/>
      <c r="AF3" s="22" t="s">
        <v>41</v>
      </c>
      <c r="AG3" s="22" t="s">
        <v>42</v>
      </c>
    </row>
    <row r="4" spans="1:33" s="40" customFormat="1" x14ac:dyDescent="0.2">
      <c r="A4" s="29"/>
      <c r="B4" s="30"/>
      <c r="C4" s="31"/>
      <c r="D4" s="32"/>
      <c r="E4" s="31"/>
      <c r="F4" s="32"/>
      <c r="G4" s="31"/>
      <c r="H4" s="31"/>
      <c r="I4" s="29"/>
      <c r="J4" s="33"/>
      <c r="K4" s="33"/>
      <c r="L4" s="33"/>
      <c r="M4" s="34"/>
      <c r="N4" s="33"/>
      <c r="O4" s="34"/>
      <c r="P4" s="34"/>
      <c r="Q4" s="35"/>
      <c r="R4" s="35"/>
      <c r="S4" s="34" t="s">
        <v>43</v>
      </c>
      <c r="T4" s="34" t="s">
        <v>44</v>
      </c>
      <c r="U4" s="34" t="s">
        <v>45</v>
      </c>
      <c r="V4" s="34"/>
      <c r="W4" s="34"/>
      <c r="X4" s="34"/>
      <c r="Y4" s="34"/>
      <c r="Z4" s="36"/>
      <c r="AA4" s="34"/>
      <c r="AB4" s="34"/>
      <c r="AC4" s="37"/>
      <c r="AD4" s="33"/>
      <c r="AE4" s="38"/>
      <c r="AF4" s="39" t="s">
        <v>46</v>
      </c>
      <c r="AG4" s="29"/>
    </row>
    <row r="5" spans="1:33" s="51" customFormat="1" x14ac:dyDescent="0.2">
      <c r="A5" s="41"/>
      <c r="B5" s="42"/>
      <c r="C5" s="43"/>
      <c r="D5" s="43"/>
      <c r="E5" s="43"/>
      <c r="F5" s="43"/>
      <c r="G5" s="43"/>
      <c r="H5" s="43"/>
      <c r="I5" s="44"/>
      <c r="J5" s="44"/>
      <c r="K5" s="44"/>
      <c r="L5" s="44"/>
      <c r="M5" s="45"/>
      <c r="N5" s="46"/>
      <c r="O5" s="47" t="s">
        <v>47</v>
      </c>
      <c r="P5" s="47" t="s">
        <v>47</v>
      </c>
      <c r="Q5" s="47" t="s">
        <v>47</v>
      </c>
      <c r="R5" s="47" t="s">
        <v>47</v>
      </c>
      <c r="S5" s="47" t="s">
        <v>47</v>
      </c>
      <c r="T5" s="47" t="s">
        <v>48</v>
      </c>
      <c r="U5" s="47" t="s">
        <v>49</v>
      </c>
      <c r="V5" s="47" t="s">
        <v>47</v>
      </c>
      <c r="W5" s="47" t="s">
        <v>47</v>
      </c>
      <c r="X5" s="47" t="s">
        <v>47</v>
      </c>
      <c r="Y5" s="47" t="s">
        <v>47</v>
      </c>
      <c r="Z5" s="48" t="s">
        <v>47</v>
      </c>
      <c r="AA5" s="47" t="s">
        <v>47</v>
      </c>
      <c r="AB5" s="47" t="s">
        <v>47</v>
      </c>
      <c r="AC5" s="47" t="s">
        <v>47</v>
      </c>
      <c r="AD5" s="49"/>
      <c r="AE5" s="50"/>
      <c r="AF5" s="45"/>
      <c r="AG5" s="41"/>
    </row>
    <row r="6" spans="1:33" s="51" customFormat="1" x14ac:dyDescent="0.2">
      <c r="A6" s="52"/>
      <c r="B6" s="53"/>
      <c r="C6" s="54"/>
      <c r="D6" s="54"/>
      <c r="E6" s="54"/>
      <c r="F6" s="54"/>
      <c r="G6" s="54"/>
      <c r="H6" s="54"/>
      <c r="I6" s="55"/>
      <c r="J6" s="55"/>
      <c r="K6" s="55"/>
      <c r="L6" s="55"/>
      <c r="M6" s="52"/>
      <c r="N6" s="56"/>
      <c r="O6" s="57"/>
      <c r="P6" s="57"/>
      <c r="Q6" s="57"/>
      <c r="R6" s="57"/>
      <c r="S6" s="57"/>
      <c r="T6" s="57"/>
      <c r="U6" s="57"/>
      <c r="V6" s="57"/>
      <c r="W6" s="57"/>
      <c r="X6" s="57"/>
      <c r="Y6" s="57"/>
      <c r="Z6" s="58"/>
      <c r="AA6" s="57"/>
      <c r="AB6" s="57"/>
      <c r="AC6" s="57"/>
      <c r="AD6" s="59"/>
      <c r="AE6" s="60"/>
      <c r="AF6" s="52"/>
      <c r="AG6" s="52"/>
    </row>
    <row r="7" spans="1:33" s="78" customFormat="1" ht="13.2" x14ac:dyDescent="0.2">
      <c r="A7" s="61">
        <v>1</v>
      </c>
      <c r="B7" s="62" t="s">
        <v>50</v>
      </c>
      <c r="C7" s="63"/>
      <c r="D7" s="62"/>
      <c r="E7" s="64"/>
      <c r="F7" s="62"/>
      <c r="G7" s="62" t="s">
        <v>50</v>
      </c>
      <c r="H7" s="62" t="s">
        <v>51</v>
      </c>
      <c r="I7" s="65" t="str">
        <f>IFERROR(VLOOKUP(H7,事業区分!$B$9:$C$48,2,0),"")</f>
        <v>へき地診療所</v>
      </c>
      <c r="J7" s="66" t="s">
        <v>52</v>
      </c>
      <c r="K7" s="67">
        <f>IFERROR(VLOOKUP(CONCATENATE(H7,I7),事業区分!$A$9:$H$1048576,8,0),"")</f>
        <v>1</v>
      </c>
      <c r="L7" s="68">
        <f>IFERROR(INDEX(補助率!$C$5:$W$44,MATCH(I7,補助率!$B$5:$B$44,0),MATCH(J7,補助率!$C$4:$W$4,0)),"")</f>
        <v>0.5</v>
      </c>
      <c r="M7" s="66" t="s">
        <v>53</v>
      </c>
      <c r="N7" s="62" t="s">
        <v>54</v>
      </c>
      <c r="O7" s="69">
        <v>20000000</v>
      </c>
      <c r="P7" s="69">
        <v>0</v>
      </c>
      <c r="Q7" s="70">
        <f>IF(O7-P7=0,"",O7-P7)</f>
        <v>20000000</v>
      </c>
      <c r="R7" s="69">
        <v>20000000</v>
      </c>
      <c r="S7" s="69">
        <v>16500000</v>
      </c>
      <c r="T7" s="69" t="s">
        <v>55</v>
      </c>
      <c r="U7" s="70">
        <f>IF(IFERROR(IF(T7="－",S7,S7*T7),"")=0,"",IFERROR(IF(T7="－",S7,S7*T7),""))</f>
        <v>16500000</v>
      </c>
      <c r="V7" s="71">
        <f>IF(MIN(R7,S7)=0,"",MIN(R7,S7))</f>
        <v>16500000</v>
      </c>
      <c r="W7" s="69" t="str">
        <f>IF(K7=1,"－","")</f>
        <v>－</v>
      </c>
      <c r="X7" s="72" t="str">
        <f t="array" aca="1" ref="X7" ca="1">IFERROR(_xlfn.IFS(K7=1,MIN(Q7,V7),K7=2,MIN(Q7,V7,W7),K7=3,MIN(MIN(Q7,V7)*3/4,W7),K7=4,MIN(MIN(Q7,V7)*L7,W7),K7=5,MIN(MIN(Q7,V7)*2/3,W7),K7=6,MIN(MIN(Q7,V7)*1/2,W7)),"")</f>
        <v/>
      </c>
      <c r="Y7" s="70" t="str">
        <f t="array" aca="1" ref="Y7" ca="1">IFERROR(ROUNDDOWN(_xlfn.IFS((K7=1),X7*L7,(K7=2),X7*L7,(K7=3),X7*2/3,(K7=4),X7,(K7=5),X7*1/2,(K7=6),X7*2/3),-3),"")</f>
        <v/>
      </c>
      <c r="Z7" s="73"/>
      <c r="AA7" s="74"/>
      <c r="AB7" s="71" t="str">
        <f ca="1">IFERROR(ROUNDDOWN(IF(K7=1,X7*L7,IF(K7=2,X7*L7,IF(K7=3,X7*2/3,IF(K7=4,X7,IF(K7=5,X7*1/2,""))))),-3),"")</f>
        <v/>
      </c>
      <c r="AC7" s="71" t="str">
        <f ca="1">IFERROR(AA7-AB7,"")</f>
        <v/>
      </c>
      <c r="AD7" s="75"/>
      <c r="AE7" s="76"/>
      <c r="AF7" s="77" t="s">
        <v>56</v>
      </c>
      <c r="AG7" s="66" t="s">
        <v>57</v>
      </c>
    </row>
    <row r="8" spans="1:33" s="78" customFormat="1" ht="26.4" x14ac:dyDescent="0.2">
      <c r="A8" s="61">
        <v>2</v>
      </c>
      <c r="B8" s="79" t="s">
        <v>58</v>
      </c>
      <c r="C8" s="80"/>
      <c r="D8" s="79"/>
      <c r="E8" s="80"/>
      <c r="F8" s="81"/>
      <c r="G8" s="79" t="s">
        <v>59</v>
      </c>
      <c r="H8" s="62" t="s">
        <v>60</v>
      </c>
      <c r="I8" s="65" t="str">
        <f>IFERROR(VLOOKUP(H8,事業区分!$B$9:$C$48,2,0),"")</f>
        <v>へき地保健指導所設備</v>
      </c>
      <c r="J8" s="66" t="s">
        <v>61</v>
      </c>
      <c r="K8" s="67">
        <f>IFERROR(VLOOKUP(CONCATENATE(H8,I8),事業区分!$A$9:$H$1048576,8,0),"")</f>
        <v>1</v>
      </c>
      <c r="L8" s="68">
        <f>IFERROR(INDEX(補助率!$C$5:$W$44,MATCH(I8,補助率!$B$5:$B$44,0),MATCH(J8,補助率!$C$4:$W$4,0)),"")</f>
        <v>0.33333333333333331</v>
      </c>
      <c r="M8" s="66" t="s">
        <v>62</v>
      </c>
      <c r="N8" s="62" t="s">
        <v>54</v>
      </c>
      <c r="O8" s="82">
        <v>421000</v>
      </c>
      <c r="P8" s="82">
        <v>0</v>
      </c>
      <c r="Q8" s="70">
        <f t="shared" ref="Q8:Q10" si="0">IF(O8-P8=0,"",O8-P8)</f>
        <v>421000</v>
      </c>
      <c r="R8" s="82">
        <v>421000</v>
      </c>
      <c r="S8" s="82">
        <v>478000</v>
      </c>
      <c r="T8" s="82">
        <v>3</v>
      </c>
      <c r="U8" s="70">
        <f t="shared" ref="U8:U10" si="1">IF(IFERROR(IF(T8="－",S8,S8*T8),"")=0,"",IFERROR(IF(T8="－",S8,S8*T8),""))</f>
        <v>1434000</v>
      </c>
      <c r="V8" s="71">
        <f t="shared" ref="V8:V10" si="2">IF(MIN(R8,S8)=0,"",MIN(R8,S8))</f>
        <v>421000</v>
      </c>
      <c r="W8" s="69" t="str">
        <f t="shared" ref="W8" si="3">IF(K8=1,"－","")</f>
        <v>－</v>
      </c>
      <c r="X8" s="72" t="str">
        <f t="array" aca="1" ref="X8" ca="1">IFERROR(_xlfn.IFS(K8=1,MIN(Q8,V8),K8=2,MIN(Q8,V8,W8),K8=3,MIN(MIN(Q8,V8)*3/4,W8),K8=4,MIN(MIN(Q8,V8)*L8,W8),K8=5,MIN(MIN(Q8,V8)*2/3,W8),K8=6,MIN(MIN(Q8,V8)*1/2,W8)),"")</f>
        <v/>
      </c>
      <c r="Y8" s="70" t="str">
        <f t="array" aca="1" ref="Y8" ca="1">IFERROR(ROUNDDOWN(_xlfn.IFS((K8=1),X8*L8,(K8=2),X8*L8,(K8=3),X8*2/3,(K8=4),X8,(K8=5),X8*1/2,(K8=6),X8*2/3),-3),"")</f>
        <v/>
      </c>
      <c r="Z8" s="83"/>
      <c r="AA8" s="84"/>
      <c r="AB8" s="71" t="str">
        <f t="shared" ref="AB8:AB10" ca="1" si="4">IFERROR(ROUNDDOWN(IF(K8=1,X8*L8,IF(K8=2,X8*L8,IF(K8=3,X8*2/3,IF(K8=4,X8,IF(K8=5,X8*1/2,""))))),-3),"")</f>
        <v/>
      </c>
      <c r="AC8" s="71" t="str">
        <f t="shared" ref="AC8:AC10" ca="1" si="5">IFERROR(AA8-AB8,"")</f>
        <v/>
      </c>
      <c r="AD8" s="85"/>
      <c r="AE8" s="86"/>
      <c r="AF8" s="87" t="s">
        <v>63</v>
      </c>
      <c r="AG8" s="88" t="s">
        <v>64</v>
      </c>
    </row>
    <row r="9" spans="1:33" s="78" customFormat="1" ht="39.6" x14ac:dyDescent="0.2">
      <c r="A9" s="61">
        <v>3</v>
      </c>
      <c r="B9" s="62" t="s">
        <v>50</v>
      </c>
      <c r="C9" s="63"/>
      <c r="D9" s="62"/>
      <c r="E9" s="64"/>
      <c r="F9" s="62"/>
      <c r="G9" s="62" t="s">
        <v>50</v>
      </c>
      <c r="H9" s="62" t="s">
        <v>65</v>
      </c>
      <c r="I9" s="65" t="str">
        <f>IFERROR(VLOOKUP(H9,事業区分!$B$9:$C$48,2,0),"")</f>
        <v>ICTを活用した産科医師少数地域に対する妊産婦モニタリング支援設備整備事業</v>
      </c>
      <c r="J9" s="66" t="s">
        <v>66</v>
      </c>
      <c r="K9" s="67">
        <f>IFERROR(VLOOKUP(CONCATENATE(H9,I9),事業区分!$A$9:$H$1048576,8,0),"")</f>
        <v>4</v>
      </c>
      <c r="L9" s="68">
        <f>IFERROR(INDEX(補助率!$C$5:$W$44,MATCH(I9,補助率!$B$5:$B$44,0),MATCH(J9,補助率!$C$4:$W$4,0)),"")</f>
        <v>0.5</v>
      </c>
      <c r="M9" s="88" t="s">
        <v>67</v>
      </c>
      <c r="N9" s="89" t="s">
        <v>68</v>
      </c>
      <c r="O9" s="82">
        <v>19000000</v>
      </c>
      <c r="P9" s="82">
        <v>0</v>
      </c>
      <c r="Q9" s="70">
        <f t="shared" si="0"/>
        <v>19000000</v>
      </c>
      <c r="R9" s="82">
        <v>19000000</v>
      </c>
      <c r="S9" s="82">
        <v>20000000</v>
      </c>
      <c r="T9" s="82" t="s">
        <v>55</v>
      </c>
      <c r="U9" s="70">
        <f t="shared" si="1"/>
        <v>20000000</v>
      </c>
      <c r="V9" s="71">
        <f t="shared" si="2"/>
        <v>19000000</v>
      </c>
      <c r="W9" s="69">
        <v>8000000</v>
      </c>
      <c r="X9" s="72" t="str">
        <f t="array" aca="1" ref="X9" ca="1">IFERROR(_xlfn.IFS(K9=1,MIN(Q9,V9),K9=2,MIN(Q9,V9,W9),K9=3,MIN(MIN(Q9,V9)*3/4,W9),K9=4,MIN(MIN(Q9,V9)*L9,W9),K9=5,MIN(MIN(Q9,V9)*2/3,W9),K9=6,MIN(MIN(Q9,V9)*1/2,W9)),"")</f>
        <v/>
      </c>
      <c r="Y9" s="70" t="str">
        <f t="array" aca="1" ref="Y9" ca="1">IFERROR(ROUNDDOWN(_xlfn.IFS((K9=1),X9*L9,(K9=2),X9*L9,(K9=3),X9*2/3,(K9=4),X9,(K9=5),X9*1/2,(K9=6),X9*2/3),-3),"")</f>
        <v/>
      </c>
      <c r="Z9" s="83"/>
      <c r="AA9" s="84"/>
      <c r="AB9" s="71" t="str">
        <f t="shared" ca="1" si="4"/>
        <v/>
      </c>
      <c r="AC9" s="71" t="str">
        <f t="shared" ca="1" si="5"/>
        <v/>
      </c>
      <c r="AD9" s="85"/>
      <c r="AE9" s="86"/>
      <c r="AF9" s="77" t="s">
        <v>56</v>
      </c>
      <c r="AG9" s="66" t="s">
        <v>57</v>
      </c>
    </row>
    <row r="10" spans="1:33" s="78" customFormat="1" ht="39.6" x14ac:dyDescent="0.2">
      <c r="A10" s="61">
        <v>4</v>
      </c>
      <c r="B10" s="79" t="s">
        <v>58</v>
      </c>
      <c r="C10" s="80"/>
      <c r="D10" s="79"/>
      <c r="E10" s="80"/>
      <c r="F10" s="81"/>
      <c r="G10" s="79" t="s">
        <v>59</v>
      </c>
      <c r="H10" s="62" t="s">
        <v>69</v>
      </c>
      <c r="I10" s="65" t="str">
        <f>IFERROR(VLOOKUP(H10,事業区分!$B$9:$C$48,2,0),"")</f>
        <v>産科医療機関設備</v>
      </c>
      <c r="J10" s="66" t="s">
        <v>52</v>
      </c>
      <c r="K10" s="67">
        <f>IFERROR(VLOOKUP(CONCATENATE(H10,I10),事業区分!$A$9:$H$1048576,8,0),"")</f>
        <v>4</v>
      </c>
      <c r="L10" s="68">
        <f>IFERROR(INDEX(補助率!$C$5:$W$44,MATCH(I10,補助率!$B$5:$B$44,0),MATCH(J10,補助率!$C$4:$W$4,0)),"")</f>
        <v>0.5</v>
      </c>
      <c r="M10" s="88" t="s">
        <v>70</v>
      </c>
      <c r="N10" s="89" t="s">
        <v>68</v>
      </c>
      <c r="O10" s="82">
        <v>18000000</v>
      </c>
      <c r="P10" s="82">
        <v>0</v>
      </c>
      <c r="Q10" s="70">
        <f t="shared" si="0"/>
        <v>18000000</v>
      </c>
      <c r="R10" s="82">
        <v>18000000</v>
      </c>
      <c r="S10" s="82">
        <v>17035000</v>
      </c>
      <c r="T10" s="82" t="s">
        <v>55</v>
      </c>
      <c r="U10" s="70">
        <f t="shared" si="1"/>
        <v>17035000</v>
      </c>
      <c r="V10" s="71">
        <f t="shared" si="2"/>
        <v>17035000</v>
      </c>
      <c r="W10" s="69">
        <v>15000000</v>
      </c>
      <c r="X10" s="72" t="str">
        <f t="array" aca="1" ref="X10" ca="1">IFERROR(_xlfn.IFS(K10=1,MIN(Q10,V10),K10=2,MIN(Q10,V10,W10),K10=3,MIN(MIN(Q10,V10)*3/4,W10),K10=4,MIN(MIN(Q10,V10)*L10,W10),K10=5,MIN(MIN(Q10,V10)*2/3,W10),K10=6,MIN(MIN(Q10,V10)*1/2,W10)),"")</f>
        <v/>
      </c>
      <c r="Y10" s="70" t="str">
        <f t="array" aca="1" ref="Y10" ca="1">IFERROR(ROUNDDOWN(_xlfn.IFS((K10=1),X10*L10,(K10=2),X10*L10,(K10=3),X10*2/3,(K10=4),X10,(K10=5),X10*1/2,(K10=6),X10*2/3),-3),"")</f>
        <v/>
      </c>
      <c r="Z10" s="83"/>
      <c r="AA10" s="84"/>
      <c r="AB10" s="71" t="str">
        <f t="shared" ca="1" si="4"/>
        <v/>
      </c>
      <c r="AC10" s="71" t="str">
        <f t="shared" ca="1" si="5"/>
        <v/>
      </c>
      <c r="AD10" s="85"/>
      <c r="AE10" s="86"/>
      <c r="AF10" s="87" t="s">
        <v>63</v>
      </c>
      <c r="AG10" s="88" t="s">
        <v>64</v>
      </c>
    </row>
    <row r="11" spans="1:33" s="78" customFormat="1" ht="13.2" x14ac:dyDescent="0.2">
      <c r="A11" s="90"/>
      <c r="B11" s="91"/>
      <c r="C11" s="92"/>
      <c r="D11" s="91"/>
      <c r="E11" s="92"/>
      <c r="F11" s="91"/>
      <c r="G11" s="91"/>
      <c r="H11" s="91"/>
      <c r="I11" s="93"/>
      <c r="J11" s="94"/>
      <c r="K11" s="95"/>
      <c r="L11" s="96"/>
      <c r="M11" s="94"/>
      <c r="N11" s="94"/>
      <c r="O11" s="97"/>
      <c r="P11" s="97"/>
      <c r="Q11" s="97"/>
      <c r="R11" s="97"/>
      <c r="S11" s="97"/>
      <c r="T11" s="97"/>
      <c r="U11" s="97"/>
      <c r="V11" s="97"/>
      <c r="W11" s="97"/>
      <c r="X11" s="98"/>
      <c r="Y11" s="97"/>
      <c r="Z11" s="97"/>
      <c r="AA11" s="97"/>
      <c r="AB11" s="97"/>
      <c r="AC11" s="97"/>
      <c r="AD11" s="99"/>
      <c r="AE11" s="99"/>
      <c r="AF11" s="99"/>
      <c r="AG11" s="100"/>
    </row>
    <row r="12" spans="1:33" s="78" customFormat="1" ht="13.2" x14ac:dyDescent="0.2">
      <c r="A12" s="101"/>
      <c r="B12" s="102"/>
      <c r="C12" s="103"/>
      <c r="D12" s="102"/>
      <c r="E12" s="103"/>
      <c r="F12" s="102"/>
      <c r="G12" s="102"/>
      <c r="H12" s="102"/>
      <c r="I12" s="104"/>
      <c r="J12" s="105"/>
      <c r="K12" s="106"/>
      <c r="L12" s="107"/>
      <c r="M12" s="105"/>
      <c r="N12" s="105"/>
      <c r="O12" s="108"/>
      <c r="P12" s="108"/>
      <c r="Q12" s="108"/>
      <c r="R12" s="108"/>
      <c r="S12" s="108"/>
      <c r="T12" s="108"/>
      <c r="U12" s="108"/>
      <c r="V12" s="109" t="s">
        <v>71</v>
      </c>
      <c r="W12" s="110">
        <f>SUBTOTAL(9,W7:W10)</f>
        <v>23000000</v>
      </c>
      <c r="X12" s="110">
        <f ca="1">SUBTOTAL(9,X7:X10)</f>
        <v>0</v>
      </c>
      <c r="Y12" s="110">
        <f ca="1">SUBTOTAL(9,Y7:Y10)</f>
        <v>0</v>
      </c>
      <c r="Z12" s="108"/>
      <c r="AA12" s="108"/>
      <c r="AB12" s="108"/>
      <c r="AC12" s="108"/>
      <c r="AD12" s="111"/>
      <c r="AE12" s="111"/>
      <c r="AF12" s="111"/>
      <c r="AG12" s="112"/>
    </row>
    <row r="13" spans="1:33" s="124" customFormat="1" ht="33" x14ac:dyDescent="0.4">
      <c r="A13" s="113"/>
      <c r="B13" s="114" t="s">
        <v>72</v>
      </c>
      <c r="C13" s="115"/>
      <c r="D13" s="116"/>
      <c r="E13" s="115"/>
      <c r="F13" s="116"/>
      <c r="G13" s="116"/>
      <c r="H13" s="116"/>
      <c r="I13" s="117"/>
      <c r="J13" s="118"/>
      <c r="K13" s="119"/>
      <c r="L13" s="120"/>
      <c r="M13" s="118"/>
      <c r="N13" s="118"/>
      <c r="O13" s="121"/>
      <c r="P13" s="121"/>
      <c r="Q13" s="121"/>
      <c r="R13" s="121"/>
      <c r="S13" s="121"/>
      <c r="T13" s="121"/>
      <c r="U13" s="121"/>
      <c r="V13" s="122"/>
      <c r="W13" s="121"/>
      <c r="X13" s="121"/>
      <c r="Y13" s="121"/>
      <c r="Z13" s="121"/>
      <c r="AA13" s="121"/>
      <c r="AB13" s="121"/>
      <c r="AC13" s="121"/>
      <c r="AD13" s="123"/>
      <c r="AE13" s="123"/>
      <c r="AF13" s="123"/>
      <c r="AG13" s="118"/>
    </row>
    <row r="14" spans="1:33" s="124" customFormat="1" ht="33" x14ac:dyDescent="0.4">
      <c r="A14" s="113"/>
      <c r="B14" s="114"/>
      <c r="C14" s="115"/>
      <c r="D14" s="116"/>
      <c r="E14" s="115"/>
      <c r="F14" s="116"/>
      <c r="G14" s="116"/>
      <c r="H14" s="116"/>
      <c r="I14" s="117"/>
      <c r="J14" s="118"/>
      <c r="K14" s="119"/>
      <c r="L14" s="120"/>
      <c r="M14" s="118"/>
      <c r="N14" s="118"/>
      <c r="O14" s="121"/>
      <c r="P14" s="121"/>
      <c r="Q14" s="121"/>
      <c r="R14" s="121"/>
      <c r="S14" s="121"/>
      <c r="T14" s="121"/>
      <c r="U14" s="121"/>
      <c r="V14" s="122"/>
      <c r="W14" s="121"/>
      <c r="X14" s="121"/>
      <c r="Y14" s="121"/>
      <c r="Z14" s="121"/>
      <c r="AA14" s="121"/>
      <c r="AB14" s="121"/>
      <c r="AC14" s="121"/>
      <c r="AD14" s="123"/>
      <c r="AE14" s="123"/>
      <c r="AF14" s="123"/>
      <c r="AG14" s="118"/>
    </row>
    <row r="15" spans="1:33" s="124" customFormat="1" ht="33" x14ac:dyDescent="0.4">
      <c r="A15" s="113"/>
      <c r="B15" s="114" t="s">
        <v>73</v>
      </c>
      <c r="C15" s="115"/>
      <c r="D15" s="116"/>
      <c r="E15" s="115"/>
      <c r="F15" s="116"/>
      <c r="G15" s="116"/>
      <c r="H15" s="116"/>
      <c r="I15" s="117"/>
      <c r="J15" s="118"/>
      <c r="K15" s="119"/>
      <c r="L15" s="120"/>
      <c r="M15" s="118"/>
      <c r="N15" s="118"/>
      <c r="O15" s="121"/>
      <c r="P15" s="121"/>
      <c r="Q15" s="121"/>
      <c r="R15" s="121"/>
      <c r="S15" s="121"/>
      <c r="T15" s="121"/>
      <c r="U15" s="121"/>
      <c r="V15" s="122"/>
      <c r="W15" s="121"/>
      <c r="X15" s="121"/>
      <c r="Y15" s="121"/>
      <c r="Z15" s="121"/>
      <c r="AA15" s="121"/>
      <c r="AB15" s="121"/>
      <c r="AC15" s="121"/>
      <c r="AD15" s="123"/>
      <c r="AE15" s="123"/>
      <c r="AF15" s="123"/>
      <c r="AG15" s="118"/>
    </row>
    <row r="16" spans="1:33" s="124" customFormat="1" ht="33" x14ac:dyDescent="0.4">
      <c r="A16" s="113"/>
      <c r="B16" s="114" t="s">
        <v>74</v>
      </c>
      <c r="C16" s="115"/>
      <c r="D16" s="116"/>
      <c r="E16" s="115"/>
      <c r="F16" s="116"/>
      <c r="G16" s="116"/>
      <c r="H16" s="116"/>
      <c r="I16" s="117"/>
      <c r="J16" s="118"/>
      <c r="K16" s="119"/>
      <c r="L16" s="120"/>
      <c r="M16" s="118"/>
      <c r="N16" s="118"/>
      <c r="O16" s="121"/>
      <c r="P16" s="121"/>
      <c r="Q16" s="121"/>
      <c r="R16" s="121"/>
      <c r="S16" s="121"/>
      <c r="T16" s="121"/>
      <c r="U16" s="121"/>
      <c r="V16" s="122"/>
      <c r="W16" s="121"/>
      <c r="X16" s="121"/>
      <c r="Y16" s="121"/>
      <c r="Z16" s="121"/>
      <c r="AA16" s="121"/>
      <c r="AB16" s="121"/>
      <c r="AC16" s="121"/>
      <c r="AD16" s="123"/>
      <c r="AE16" s="123"/>
      <c r="AF16" s="123"/>
      <c r="AG16" s="118"/>
    </row>
    <row r="17" spans="1:33" s="124" customFormat="1" ht="33" x14ac:dyDescent="0.4">
      <c r="A17" s="113"/>
      <c r="B17" s="114" t="s">
        <v>75</v>
      </c>
      <c r="C17" s="115"/>
      <c r="D17" s="116"/>
      <c r="E17" s="115"/>
      <c r="F17" s="116"/>
      <c r="G17" s="116"/>
      <c r="H17" s="116"/>
      <c r="I17" s="117"/>
      <c r="J17" s="118"/>
      <c r="K17" s="119"/>
      <c r="L17" s="120"/>
      <c r="M17" s="118"/>
      <c r="N17" s="118"/>
      <c r="O17" s="121"/>
      <c r="P17" s="121"/>
      <c r="Q17" s="121"/>
      <c r="R17" s="121"/>
      <c r="S17" s="121"/>
      <c r="T17" s="121"/>
      <c r="U17" s="121"/>
      <c r="V17" s="122"/>
      <c r="W17" s="121"/>
      <c r="X17" s="121"/>
      <c r="Y17" s="121"/>
      <c r="Z17" s="121"/>
      <c r="AA17" s="121"/>
      <c r="AB17" s="121"/>
      <c r="AC17" s="121"/>
      <c r="AD17" s="123"/>
      <c r="AE17" s="123"/>
      <c r="AF17" s="123"/>
      <c r="AG17" s="118"/>
    </row>
    <row r="18" spans="1:33" s="124" customFormat="1" ht="33" x14ac:dyDescent="0.4">
      <c r="A18" s="113"/>
      <c r="B18" s="114" t="s">
        <v>76</v>
      </c>
      <c r="C18" s="115"/>
      <c r="D18" s="116"/>
      <c r="E18" s="115"/>
      <c r="F18" s="116"/>
      <c r="G18" s="116"/>
      <c r="H18" s="116"/>
      <c r="I18" s="117"/>
      <c r="J18" s="118"/>
      <c r="K18" s="119"/>
      <c r="L18" s="120"/>
      <c r="M18" s="118"/>
      <c r="N18" s="118"/>
      <c r="O18" s="121"/>
      <c r="P18" s="121"/>
      <c r="Q18" s="121"/>
      <c r="R18" s="121"/>
      <c r="S18" s="121"/>
      <c r="T18" s="121"/>
      <c r="U18" s="121"/>
      <c r="V18" s="122"/>
      <c r="W18" s="121"/>
      <c r="X18" s="121"/>
      <c r="Y18" s="121"/>
      <c r="Z18" s="121"/>
      <c r="AA18" s="121"/>
      <c r="AB18" s="121"/>
      <c r="AC18" s="121"/>
      <c r="AD18" s="123"/>
      <c r="AE18" s="123"/>
      <c r="AF18" s="123"/>
      <c r="AG18" s="118"/>
    </row>
    <row r="19" spans="1:33" s="124" customFormat="1" ht="33" x14ac:dyDescent="0.4">
      <c r="A19" s="113"/>
      <c r="B19" s="114" t="s">
        <v>77</v>
      </c>
      <c r="C19" s="115"/>
      <c r="D19" s="116"/>
      <c r="E19" s="115"/>
      <c r="F19" s="116"/>
      <c r="G19" s="116"/>
      <c r="H19" s="116"/>
      <c r="I19" s="117"/>
      <c r="J19" s="118"/>
      <c r="K19" s="119"/>
      <c r="L19" s="120"/>
      <c r="M19" s="118"/>
      <c r="N19" s="118"/>
      <c r="O19" s="121"/>
      <c r="P19" s="121"/>
      <c r="Q19" s="121"/>
      <c r="R19" s="121"/>
      <c r="S19" s="121"/>
      <c r="T19" s="121"/>
      <c r="U19" s="121"/>
      <c r="V19" s="122"/>
      <c r="W19" s="121"/>
      <c r="X19" s="121"/>
      <c r="Y19" s="121"/>
      <c r="Z19" s="121"/>
      <c r="AA19" s="121"/>
      <c r="AB19" s="121"/>
      <c r="AC19" s="121"/>
      <c r="AD19" s="123"/>
      <c r="AE19" s="123"/>
      <c r="AF19" s="123"/>
      <c r="AG19" s="118"/>
    </row>
    <row r="20" spans="1:33" s="124" customFormat="1" ht="33" x14ac:dyDescent="0.4">
      <c r="A20" s="113"/>
      <c r="B20" s="114" t="s">
        <v>78</v>
      </c>
      <c r="C20" s="115"/>
      <c r="D20" s="116"/>
      <c r="E20" s="115"/>
      <c r="F20" s="116"/>
      <c r="G20" s="116"/>
      <c r="H20" s="116"/>
      <c r="I20" s="117"/>
      <c r="J20" s="118"/>
      <c r="K20" s="119"/>
      <c r="L20" s="120"/>
      <c r="M20" s="118"/>
      <c r="N20" s="118"/>
      <c r="O20" s="121"/>
      <c r="P20" s="121"/>
      <c r="Q20" s="121"/>
      <c r="R20" s="121"/>
      <c r="S20" s="121"/>
      <c r="T20" s="121"/>
      <c r="U20" s="121"/>
      <c r="V20" s="122"/>
      <c r="W20" s="121"/>
      <c r="X20" s="121"/>
      <c r="Y20" s="121"/>
      <c r="Z20" s="121"/>
      <c r="AA20" s="121"/>
      <c r="AB20" s="121"/>
      <c r="AC20" s="121"/>
      <c r="AD20" s="123"/>
      <c r="AE20" s="123"/>
      <c r="AF20" s="123"/>
      <c r="AG20" s="118"/>
    </row>
    <row r="21" spans="1:33" s="125" customFormat="1" ht="21" x14ac:dyDescent="0.25">
      <c r="B21" s="125" t="s">
        <v>79</v>
      </c>
      <c r="C21" s="126"/>
      <c r="I21" s="126"/>
      <c r="J21" s="126"/>
      <c r="K21" s="126"/>
      <c r="L21" s="126"/>
      <c r="X21" s="127"/>
      <c r="Y21" s="127"/>
    </row>
    <row r="22" spans="1:33" ht="21" x14ac:dyDescent="0.25">
      <c r="B22" s="125" t="s">
        <v>80</v>
      </c>
      <c r="Y22" s="129"/>
    </row>
    <row r="23" spans="1:33" x14ac:dyDescent="0.15">
      <c r="Y23" s="129"/>
    </row>
    <row r="24" spans="1:33" x14ac:dyDescent="0.15">
      <c r="Y24" s="129"/>
    </row>
    <row r="25" spans="1:33" x14ac:dyDescent="0.15">
      <c r="Y25" s="129"/>
    </row>
  </sheetData>
  <mergeCells count="4">
    <mergeCell ref="B1:J1"/>
    <mergeCell ref="K1:N1"/>
    <mergeCell ref="S2:U2"/>
    <mergeCell ref="S3:U3"/>
  </mergeCells>
  <phoneticPr fontId="3"/>
  <dataValidations count="2">
    <dataValidation type="list" allowBlank="1" showInputMessage="1" showErrorMessage="1" sqref="J7:J20">
      <formula1>INDIRECT(I7)</formula1>
    </dataValidation>
    <dataValidation type="list" allowBlank="1" showInputMessage="1" showErrorMessage="1" sqref="K1:N1">
      <formula1>"事業計画総括表,交付申請総括表,実績報告総括表"</formula1>
    </dataValidation>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事業区分!#REF!</xm:f>
          </x14:formula1>
          <xm:sqref>H11:H20</xm:sqref>
        </x14:dataValidation>
        <x14:dataValidation type="list" allowBlank="1" showInputMessage="1" showErrorMessage="1">
          <x14:formula1>
            <xm:f>事業区分!#REF!</xm:f>
          </x14:formula1>
          <xm:sqref>H7:H10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1"/>
  </sheetPr>
  <dimension ref="A2:S48"/>
  <sheetViews>
    <sheetView topLeftCell="B1" workbookViewId="0">
      <selection sqref="A1:XFD1048576"/>
    </sheetView>
  </sheetViews>
  <sheetFormatPr defaultColWidth="8.09765625" defaultRowHeight="12" x14ac:dyDescent="0.2"/>
  <cols>
    <col min="1" max="1" width="60.69921875" style="131" hidden="1" customWidth="1"/>
    <col min="2" max="2" width="10.09765625" style="170" bestFit="1" customWidth="1"/>
    <col min="3" max="3" width="55.69921875" style="131" customWidth="1"/>
    <col min="4" max="4" width="16.19921875" style="131" customWidth="1"/>
    <col min="5" max="5" width="21.5" style="131" customWidth="1"/>
    <col min="6" max="6" width="14.5" style="131" customWidth="1"/>
    <col min="7" max="7" width="18" style="131" customWidth="1"/>
    <col min="8" max="8" width="38" style="131" customWidth="1"/>
    <col min="9" max="9" width="11.69921875" style="131" customWidth="1"/>
    <col min="10" max="10" width="64.69921875" style="131" hidden="1" customWidth="1"/>
    <col min="11" max="12" width="31.8984375" style="131" hidden="1" customWidth="1"/>
    <col min="13" max="14" width="0" style="131" hidden="1" customWidth="1"/>
    <col min="15" max="16" width="8.09765625" style="131"/>
    <col min="17" max="19" width="0" style="131" hidden="1" customWidth="1"/>
    <col min="20" max="16384" width="8.09765625" style="131"/>
  </cols>
  <sheetData>
    <row r="2" spans="1:19" ht="13.5" customHeight="1" x14ac:dyDescent="0.2">
      <c r="B2" s="132" t="s">
        <v>81</v>
      </c>
      <c r="C2" s="133"/>
      <c r="D2" s="134"/>
      <c r="E2" s="134"/>
      <c r="F2" s="134"/>
      <c r="G2" s="135"/>
      <c r="H2" s="136" t="s">
        <v>82</v>
      </c>
    </row>
    <row r="3" spans="1:19" x14ac:dyDescent="0.2">
      <c r="B3" s="137"/>
      <c r="C3" s="194" t="s">
        <v>83</v>
      </c>
      <c r="D3" s="197" t="s">
        <v>84</v>
      </c>
      <c r="E3" s="198"/>
      <c r="F3" s="198"/>
      <c r="G3" s="199"/>
      <c r="H3" s="138" t="s">
        <v>85</v>
      </c>
    </row>
    <row r="4" spans="1:19" x14ac:dyDescent="0.2">
      <c r="B4" s="137"/>
      <c r="C4" s="195"/>
      <c r="D4" s="200"/>
      <c r="E4" s="201"/>
      <c r="F4" s="201"/>
      <c r="G4" s="202"/>
      <c r="H4" s="138" t="s">
        <v>86</v>
      </c>
    </row>
    <row r="5" spans="1:19" x14ac:dyDescent="0.2">
      <c r="B5" s="137"/>
      <c r="C5" s="195"/>
      <c r="D5" s="200"/>
      <c r="E5" s="201"/>
      <c r="F5" s="201"/>
      <c r="G5" s="202"/>
      <c r="H5" s="138" t="s">
        <v>87</v>
      </c>
    </row>
    <row r="6" spans="1:19" x14ac:dyDescent="0.2">
      <c r="B6" s="139"/>
      <c r="C6" s="196"/>
      <c r="D6" s="203"/>
      <c r="E6" s="204"/>
      <c r="F6" s="204"/>
      <c r="G6" s="205"/>
      <c r="H6" s="138" t="s">
        <v>88</v>
      </c>
    </row>
    <row r="7" spans="1:19" x14ac:dyDescent="0.2">
      <c r="B7" s="139"/>
      <c r="C7" s="140"/>
      <c r="D7" s="141"/>
      <c r="E7" s="142"/>
      <c r="F7" s="143"/>
      <c r="G7" s="144"/>
      <c r="H7" s="138" t="s">
        <v>89</v>
      </c>
    </row>
    <row r="8" spans="1:19" x14ac:dyDescent="0.2">
      <c r="B8" s="139"/>
      <c r="C8" s="140"/>
      <c r="D8" s="141"/>
      <c r="E8" s="142"/>
      <c r="F8" s="143"/>
      <c r="G8" s="144"/>
      <c r="H8" s="138"/>
    </row>
    <row r="9" spans="1:19" x14ac:dyDescent="0.2">
      <c r="A9" s="131" t="str">
        <f>CONCATENATE(B9,C9)</f>
        <v>（１）_アへき地診療所</v>
      </c>
      <c r="B9" s="145" t="s">
        <v>51</v>
      </c>
      <c r="C9" s="146" t="s">
        <v>90</v>
      </c>
      <c r="D9" s="147" t="s">
        <v>52</v>
      </c>
      <c r="E9" s="148" t="s">
        <v>91</v>
      </c>
      <c r="F9" s="149"/>
      <c r="G9" s="150"/>
      <c r="H9" s="151">
        <v>1</v>
      </c>
      <c r="J9" s="131" t="e">
        <f ca="1">_xlfn.CONCAT($C9,D9)</f>
        <v>#NAME?</v>
      </c>
      <c r="K9" s="131" t="e">
        <f ca="1">_xlfn.CONCAT($C9,E9)</f>
        <v>#NAME?</v>
      </c>
      <c r="Q9" s="131" t="s">
        <v>51</v>
      </c>
      <c r="S9" s="145" t="s">
        <v>92</v>
      </c>
    </row>
    <row r="10" spans="1:19" x14ac:dyDescent="0.2">
      <c r="A10" s="131" t="str">
        <f t="shared" ref="A10:A46" si="0">CONCATENATE(B10,C10)</f>
        <v>（１）_イへき地診療所</v>
      </c>
      <c r="B10" s="152" t="s">
        <v>93</v>
      </c>
      <c r="C10" s="153" t="s">
        <v>90</v>
      </c>
      <c r="D10" s="154" t="s">
        <v>52</v>
      </c>
      <c r="E10" s="155" t="s">
        <v>91</v>
      </c>
      <c r="F10" s="149"/>
      <c r="G10" s="150"/>
      <c r="H10" s="151">
        <v>4</v>
      </c>
      <c r="Q10" s="131" t="s">
        <v>93</v>
      </c>
      <c r="S10" s="145" t="s">
        <v>94</v>
      </c>
    </row>
    <row r="11" spans="1:19" ht="24" x14ac:dyDescent="0.2">
      <c r="A11" s="131" t="str">
        <f t="shared" si="0"/>
        <v>（２）_アへき地患者輸送車_艇_</v>
      </c>
      <c r="B11" s="145" t="s">
        <v>95</v>
      </c>
      <c r="C11" s="146" t="s">
        <v>96</v>
      </c>
      <c r="D11" s="156" t="s">
        <v>97</v>
      </c>
      <c r="E11" s="157" t="s">
        <v>98</v>
      </c>
      <c r="F11" s="156" t="s">
        <v>99</v>
      </c>
      <c r="G11" s="156" t="s">
        <v>100</v>
      </c>
      <c r="H11" s="151">
        <v>1</v>
      </c>
      <c r="J11" s="131" t="e">
        <f t="shared" ref="J11:J45" ca="1" si="1">_xlfn.CONCAT($C11,D11)</f>
        <v>#NAME?</v>
      </c>
      <c r="K11" s="131" t="e">
        <f t="shared" ref="K11:M24" ca="1" si="2">_xlfn.CONCAT($C11,E11)</f>
        <v>#NAME?</v>
      </c>
      <c r="L11" s="131" t="e">
        <f t="shared" ca="1" si="2"/>
        <v>#NAME?</v>
      </c>
      <c r="M11" s="131" t="e">
        <f t="shared" ca="1" si="2"/>
        <v>#NAME?</v>
      </c>
      <c r="Q11" s="131" t="s">
        <v>95</v>
      </c>
      <c r="S11" s="145" t="s">
        <v>101</v>
      </c>
    </row>
    <row r="12" spans="1:19" ht="24" x14ac:dyDescent="0.2">
      <c r="A12" s="131" t="str">
        <f t="shared" si="0"/>
        <v>（２）_イへき地患者輸送車_艇_</v>
      </c>
      <c r="B12" s="152" t="s">
        <v>102</v>
      </c>
      <c r="C12" s="153" t="s">
        <v>96</v>
      </c>
      <c r="D12" s="154" t="s">
        <v>97</v>
      </c>
      <c r="E12" s="155" t="s">
        <v>98</v>
      </c>
      <c r="F12" s="154" t="s">
        <v>99</v>
      </c>
      <c r="G12" s="154" t="s">
        <v>100</v>
      </c>
      <c r="H12" s="151">
        <v>4</v>
      </c>
      <c r="Q12" s="131" t="s">
        <v>102</v>
      </c>
      <c r="S12" s="145" t="s">
        <v>103</v>
      </c>
    </row>
    <row r="13" spans="1:19" ht="24" x14ac:dyDescent="0.2">
      <c r="A13" s="131" t="str">
        <f t="shared" si="0"/>
        <v>（２）_ウへき地患者輸送車_艇_</v>
      </c>
      <c r="B13" s="152" t="s">
        <v>104</v>
      </c>
      <c r="C13" s="153" t="s">
        <v>96</v>
      </c>
      <c r="D13" s="154" t="s">
        <v>97</v>
      </c>
      <c r="E13" s="155" t="s">
        <v>98</v>
      </c>
      <c r="F13" s="154" t="s">
        <v>99</v>
      </c>
      <c r="G13" s="154" t="s">
        <v>100</v>
      </c>
      <c r="H13" s="151">
        <v>2</v>
      </c>
      <c r="Q13" s="131" t="s">
        <v>104</v>
      </c>
    </row>
    <row r="14" spans="1:19" ht="24" x14ac:dyDescent="0.2">
      <c r="A14" s="131" t="str">
        <f t="shared" si="0"/>
        <v>（２）_エへき地患者輸送車_艇_</v>
      </c>
      <c r="B14" s="152" t="s">
        <v>105</v>
      </c>
      <c r="C14" s="153" t="s">
        <v>96</v>
      </c>
      <c r="D14" s="154" t="s">
        <v>97</v>
      </c>
      <c r="E14" s="155" t="s">
        <v>98</v>
      </c>
      <c r="F14" s="154" t="s">
        <v>99</v>
      </c>
      <c r="G14" s="154" t="s">
        <v>100</v>
      </c>
      <c r="H14" s="151">
        <v>4</v>
      </c>
      <c r="Q14" s="131" t="s">
        <v>105</v>
      </c>
    </row>
    <row r="15" spans="1:19" x14ac:dyDescent="0.2">
      <c r="A15" s="131" t="str">
        <f t="shared" si="0"/>
        <v>（３）_アへき地巡回診療車_船_</v>
      </c>
      <c r="B15" s="158" t="s">
        <v>106</v>
      </c>
      <c r="C15" s="159" t="s">
        <v>107</v>
      </c>
      <c r="D15" s="156" t="s">
        <v>108</v>
      </c>
      <c r="E15" s="157" t="s">
        <v>109</v>
      </c>
      <c r="F15" s="156" t="s">
        <v>110</v>
      </c>
      <c r="G15" s="156" t="s">
        <v>111</v>
      </c>
      <c r="H15" s="151">
        <v>1</v>
      </c>
      <c r="J15" s="131" t="e">
        <f t="shared" ca="1" si="1"/>
        <v>#NAME?</v>
      </c>
      <c r="K15" s="131" t="e">
        <f t="shared" ca="1" si="2"/>
        <v>#NAME?</v>
      </c>
      <c r="L15" s="131" t="e">
        <f t="shared" ca="1" si="2"/>
        <v>#NAME?</v>
      </c>
      <c r="M15" s="131" t="e">
        <f t="shared" ca="1" si="2"/>
        <v>#NAME?</v>
      </c>
      <c r="Q15" s="131" t="s">
        <v>106</v>
      </c>
    </row>
    <row r="16" spans="1:19" x14ac:dyDescent="0.2">
      <c r="A16" s="131" t="str">
        <f t="shared" si="0"/>
        <v>（３）_イへき地巡回診療車_船_</v>
      </c>
      <c r="B16" s="152" t="s">
        <v>112</v>
      </c>
      <c r="C16" s="153" t="s">
        <v>107</v>
      </c>
      <c r="D16" s="154" t="s">
        <v>108</v>
      </c>
      <c r="E16" s="155" t="s">
        <v>109</v>
      </c>
      <c r="F16" s="154" t="s">
        <v>110</v>
      </c>
      <c r="G16" s="154" t="s">
        <v>111</v>
      </c>
      <c r="H16" s="151">
        <v>1</v>
      </c>
      <c r="Q16" s="131" t="s">
        <v>112</v>
      </c>
    </row>
    <row r="17" spans="1:17" x14ac:dyDescent="0.2">
      <c r="A17" s="131" t="str">
        <f t="shared" si="0"/>
        <v>（３）_ウへき地巡回診療車_船_</v>
      </c>
      <c r="B17" s="152" t="s">
        <v>113</v>
      </c>
      <c r="C17" s="153" t="s">
        <v>107</v>
      </c>
      <c r="D17" s="154" t="s">
        <v>108</v>
      </c>
      <c r="E17" s="155" t="s">
        <v>109</v>
      </c>
      <c r="F17" s="154" t="s">
        <v>110</v>
      </c>
      <c r="G17" s="154" t="s">
        <v>111</v>
      </c>
      <c r="H17" s="151">
        <v>4</v>
      </c>
      <c r="Q17" s="131" t="s">
        <v>113</v>
      </c>
    </row>
    <row r="18" spans="1:17" x14ac:dyDescent="0.2">
      <c r="A18" s="131" t="str">
        <f t="shared" si="0"/>
        <v>（３）_エへき地巡回診療車_船_</v>
      </c>
      <c r="B18" s="152" t="s">
        <v>114</v>
      </c>
      <c r="C18" s="153" t="s">
        <v>107</v>
      </c>
      <c r="D18" s="154" t="s">
        <v>108</v>
      </c>
      <c r="E18" s="155" t="s">
        <v>109</v>
      </c>
      <c r="F18" s="154" t="s">
        <v>110</v>
      </c>
      <c r="G18" s="154" t="s">
        <v>111</v>
      </c>
      <c r="H18" s="151">
        <v>2</v>
      </c>
      <c r="Q18" s="131" t="s">
        <v>114</v>
      </c>
    </row>
    <row r="19" spans="1:17" x14ac:dyDescent="0.2">
      <c r="A19" s="131" t="str">
        <f t="shared" si="0"/>
        <v>（４）離島歯科巡回診療設備</v>
      </c>
      <c r="B19" s="145" t="s">
        <v>92</v>
      </c>
      <c r="C19" s="146" t="s">
        <v>115</v>
      </c>
      <c r="D19" s="156" t="s">
        <v>116</v>
      </c>
      <c r="E19" s="157" t="s">
        <v>117</v>
      </c>
      <c r="F19" s="149"/>
      <c r="G19" s="150"/>
      <c r="H19" s="151">
        <v>1</v>
      </c>
      <c r="J19" s="131" t="e">
        <f t="shared" ca="1" si="1"/>
        <v>#NAME?</v>
      </c>
      <c r="K19" s="131" t="e">
        <f t="shared" ca="1" si="2"/>
        <v>#NAME?</v>
      </c>
      <c r="Q19" s="131" t="s">
        <v>118</v>
      </c>
    </row>
    <row r="20" spans="1:17" x14ac:dyDescent="0.2">
      <c r="A20" s="131" t="str">
        <f t="shared" si="0"/>
        <v>（５）_ア過疎地域等特定診療所設備</v>
      </c>
      <c r="B20" s="145" t="s">
        <v>118</v>
      </c>
      <c r="C20" s="146" t="s">
        <v>119</v>
      </c>
      <c r="D20" s="156" t="s">
        <v>52</v>
      </c>
      <c r="E20" s="149"/>
      <c r="F20" s="149"/>
      <c r="G20" s="150"/>
      <c r="H20" s="151">
        <v>1</v>
      </c>
      <c r="J20" s="131" t="e">
        <f t="shared" ca="1" si="1"/>
        <v>#NAME?</v>
      </c>
      <c r="Q20" s="131" t="s">
        <v>120</v>
      </c>
    </row>
    <row r="21" spans="1:17" x14ac:dyDescent="0.2">
      <c r="A21" s="131" t="str">
        <f t="shared" si="0"/>
        <v>（５）_イ過疎地域等特定診療所設備</v>
      </c>
      <c r="B21" s="152" t="s">
        <v>120</v>
      </c>
      <c r="C21" s="153" t="s">
        <v>119</v>
      </c>
      <c r="D21" s="154" t="s">
        <v>52</v>
      </c>
      <c r="E21" s="149"/>
      <c r="F21" s="149"/>
      <c r="G21" s="150"/>
      <c r="H21" s="151">
        <v>3</v>
      </c>
      <c r="Q21" s="131" t="s">
        <v>60</v>
      </c>
    </row>
    <row r="22" spans="1:17" x14ac:dyDescent="0.2">
      <c r="A22" s="131" t="str">
        <f t="shared" si="0"/>
        <v>（６）沖縄医療施設設備整備事業</v>
      </c>
      <c r="B22" s="145" t="s">
        <v>94</v>
      </c>
      <c r="C22" s="146" t="s">
        <v>121</v>
      </c>
      <c r="D22" s="156" t="s">
        <v>52</v>
      </c>
      <c r="E22" s="149"/>
      <c r="F22" s="149"/>
      <c r="G22" s="150"/>
      <c r="H22" s="151">
        <v>1</v>
      </c>
      <c r="J22" s="131" t="e">
        <f t="shared" ca="1" si="1"/>
        <v>#NAME?</v>
      </c>
      <c r="Q22" s="131" t="s">
        <v>122</v>
      </c>
    </row>
    <row r="23" spans="1:17" x14ac:dyDescent="0.2">
      <c r="A23" s="131" t="str">
        <f t="shared" si="0"/>
        <v>（７）奄美群島医療施設設備</v>
      </c>
      <c r="B23" s="145" t="s">
        <v>101</v>
      </c>
      <c r="C23" s="146" t="s">
        <v>123</v>
      </c>
      <c r="D23" s="156" t="s">
        <v>52</v>
      </c>
      <c r="E23" s="149"/>
      <c r="F23" s="149"/>
      <c r="G23" s="150"/>
      <c r="H23" s="151">
        <v>1</v>
      </c>
      <c r="J23" s="131" t="e">
        <f t="shared" ca="1" si="1"/>
        <v>#NAME?</v>
      </c>
      <c r="Q23" s="131" t="s">
        <v>124</v>
      </c>
    </row>
    <row r="24" spans="1:17" x14ac:dyDescent="0.2">
      <c r="A24" s="131" t="str">
        <f t="shared" si="0"/>
        <v>（８）_アへき地保健指導所設備</v>
      </c>
      <c r="B24" s="145" t="s">
        <v>60</v>
      </c>
      <c r="C24" s="146" t="s">
        <v>125</v>
      </c>
      <c r="D24" s="156" t="s">
        <v>61</v>
      </c>
      <c r="E24" s="157" t="s">
        <v>126</v>
      </c>
      <c r="F24" s="149"/>
      <c r="G24" s="150"/>
      <c r="H24" s="151">
        <v>1</v>
      </c>
      <c r="J24" s="131" t="e">
        <f t="shared" ca="1" si="1"/>
        <v>#NAME?</v>
      </c>
      <c r="K24" s="131" t="e">
        <f t="shared" ca="1" si="2"/>
        <v>#NAME?</v>
      </c>
      <c r="Q24" s="131" t="s">
        <v>127</v>
      </c>
    </row>
    <row r="25" spans="1:17" x14ac:dyDescent="0.2">
      <c r="A25" s="131" t="str">
        <f t="shared" si="0"/>
        <v>（８）_イへき地保健指導所設備</v>
      </c>
      <c r="B25" s="152" t="s">
        <v>122</v>
      </c>
      <c r="C25" s="153" t="s">
        <v>125</v>
      </c>
      <c r="D25" s="154" t="s">
        <v>128</v>
      </c>
      <c r="E25" s="155" t="s">
        <v>126</v>
      </c>
      <c r="F25" s="149"/>
      <c r="G25" s="150"/>
      <c r="H25" s="151">
        <v>4</v>
      </c>
      <c r="Q25" s="131" t="s">
        <v>129</v>
      </c>
    </row>
    <row r="26" spans="1:17" x14ac:dyDescent="0.2">
      <c r="A26" s="131" t="str">
        <f t="shared" si="0"/>
        <v>（９）_アへき地医療拠点病院設備</v>
      </c>
      <c r="B26" s="145" t="s">
        <v>124</v>
      </c>
      <c r="C26" s="146" t="s">
        <v>130</v>
      </c>
      <c r="D26" s="156" t="s">
        <v>52</v>
      </c>
      <c r="E26" s="157" t="s">
        <v>131</v>
      </c>
      <c r="F26" s="149"/>
      <c r="G26" s="150"/>
      <c r="H26" s="151">
        <v>1</v>
      </c>
      <c r="J26" s="131" t="e">
        <f t="shared" ca="1" si="1"/>
        <v>#NAME?</v>
      </c>
      <c r="K26" s="131" t="e">
        <f t="shared" ref="K26" ca="1" si="3">_xlfn.CONCAT($C26,E26)</f>
        <v>#NAME?</v>
      </c>
      <c r="Q26" s="131" t="s">
        <v>132</v>
      </c>
    </row>
    <row r="27" spans="1:17" x14ac:dyDescent="0.2">
      <c r="A27" s="131" t="str">
        <f t="shared" si="0"/>
        <v>（９）_イへき地医療拠点病院設備</v>
      </c>
      <c r="B27" s="152" t="s">
        <v>127</v>
      </c>
      <c r="C27" s="153" t="s">
        <v>130</v>
      </c>
      <c r="D27" s="154" t="s">
        <v>52</v>
      </c>
      <c r="E27" s="155" t="s">
        <v>131</v>
      </c>
      <c r="F27" s="149"/>
      <c r="G27" s="150"/>
      <c r="H27" s="151">
        <v>2</v>
      </c>
      <c r="Q27" s="131" t="s">
        <v>133</v>
      </c>
    </row>
    <row r="28" spans="1:17" ht="24" x14ac:dyDescent="0.2">
      <c r="A28" s="131" t="str">
        <f t="shared" si="0"/>
        <v>（１０）_ア遠隔医療設備</v>
      </c>
      <c r="B28" s="145" t="s">
        <v>134</v>
      </c>
      <c r="C28" s="146" t="s">
        <v>135</v>
      </c>
      <c r="D28" s="156" t="s">
        <v>136</v>
      </c>
      <c r="E28" s="149"/>
      <c r="F28" s="149"/>
      <c r="G28" s="150"/>
      <c r="H28" s="151">
        <v>1</v>
      </c>
      <c r="J28" s="131" t="e">
        <f t="shared" ca="1" si="1"/>
        <v>#NAME?</v>
      </c>
      <c r="Q28" s="131" t="s">
        <v>137</v>
      </c>
    </row>
    <row r="29" spans="1:17" ht="24" x14ac:dyDescent="0.2">
      <c r="A29" s="131" t="str">
        <f t="shared" si="0"/>
        <v>（１０）_イ遠隔医療設備</v>
      </c>
      <c r="B29" s="152" t="s">
        <v>132</v>
      </c>
      <c r="C29" s="153" t="s">
        <v>135</v>
      </c>
      <c r="D29" s="154" t="s">
        <v>136</v>
      </c>
      <c r="E29" s="149"/>
      <c r="F29" s="149"/>
      <c r="G29" s="150"/>
      <c r="H29" s="151">
        <v>4</v>
      </c>
      <c r="Q29" s="131" t="s">
        <v>138</v>
      </c>
    </row>
    <row r="30" spans="1:17" x14ac:dyDescent="0.2">
      <c r="A30" s="131" t="str">
        <f t="shared" si="0"/>
        <v>（１１）臨床研修病院支援システム設備</v>
      </c>
      <c r="B30" s="145" t="s">
        <v>103</v>
      </c>
      <c r="C30" s="146" t="s">
        <v>139</v>
      </c>
      <c r="D30" s="156" t="s">
        <v>140</v>
      </c>
      <c r="E30" s="149"/>
      <c r="F30" s="149"/>
      <c r="G30" s="150"/>
      <c r="H30" s="151">
        <v>1</v>
      </c>
      <c r="J30" s="131" t="e">
        <f t="shared" ca="1" si="1"/>
        <v>#NAME?</v>
      </c>
      <c r="Q30" s="131" t="s">
        <v>141</v>
      </c>
    </row>
    <row r="31" spans="1:17" x14ac:dyDescent="0.2">
      <c r="A31" s="131" t="str">
        <f t="shared" si="0"/>
        <v>（１２）_アへき地・離島診療支援システム設備</v>
      </c>
      <c r="B31" s="145" t="s">
        <v>133</v>
      </c>
      <c r="C31" s="146" t="s">
        <v>142</v>
      </c>
      <c r="D31" s="156" t="s">
        <v>140</v>
      </c>
      <c r="E31" s="149"/>
      <c r="F31" s="149"/>
      <c r="G31" s="150"/>
      <c r="H31" s="151">
        <v>1</v>
      </c>
      <c r="J31" s="131" t="e">
        <f t="shared" ca="1" si="1"/>
        <v>#NAME?</v>
      </c>
      <c r="Q31" s="131" t="s">
        <v>143</v>
      </c>
    </row>
    <row r="32" spans="1:17" x14ac:dyDescent="0.2">
      <c r="A32" s="131" t="str">
        <f t="shared" si="0"/>
        <v>（１２）_イへき地・離島診療支援システム設備</v>
      </c>
      <c r="B32" s="152" t="s">
        <v>137</v>
      </c>
      <c r="C32" s="153" t="s">
        <v>142</v>
      </c>
      <c r="D32" s="154" t="s">
        <v>140</v>
      </c>
      <c r="E32" s="149"/>
      <c r="F32" s="149"/>
      <c r="G32" s="150"/>
      <c r="H32" s="151">
        <v>4</v>
      </c>
      <c r="Q32" s="131" t="s">
        <v>69</v>
      </c>
    </row>
    <row r="33" spans="1:17" x14ac:dyDescent="0.2">
      <c r="A33" s="131" t="str">
        <f t="shared" si="0"/>
        <v>（１３）_ア離島等患者宿泊施設設備</v>
      </c>
      <c r="B33" s="145" t="s">
        <v>138</v>
      </c>
      <c r="C33" s="146" t="s">
        <v>144</v>
      </c>
      <c r="D33" s="156" t="s">
        <v>145</v>
      </c>
      <c r="E33" s="149"/>
      <c r="F33" s="149"/>
      <c r="G33" s="150"/>
      <c r="H33" s="151">
        <v>1</v>
      </c>
      <c r="J33" s="131" t="e">
        <f t="shared" ca="1" si="1"/>
        <v>#NAME?</v>
      </c>
      <c r="Q33" s="131" t="s">
        <v>146</v>
      </c>
    </row>
    <row r="34" spans="1:17" x14ac:dyDescent="0.2">
      <c r="A34" s="131" t="str">
        <f t="shared" si="0"/>
        <v>（１３）_イ離島等患者宿泊施設設備</v>
      </c>
      <c r="B34" s="152" t="s">
        <v>141</v>
      </c>
      <c r="C34" s="153" t="s">
        <v>144</v>
      </c>
      <c r="D34" s="154" t="s">
        <v>145</v>
      </c>
      <c r="E34" s="149"/>
      <c r="F34" s="149"/>
      <c r="G34" s="150"/>
      <c r="H34" s="151">
        <v>5</v>
      </c>
      <c r="Q34" s="131" t="s">
        <v>147</v>
      </c>
    </row>
    <row r="35" spans="1:17" x14ac:dyDescent="0.2">
      <c r="A35" s="131" t="str">
        <f t="shared" si="0"/>
        <v>（１４）_ア産科医療機関設備</v>
      </c>
      <c r="B35" s="145" t="s">
        <v>143</v>
      </c>
      <c r="C35" s="146" t="s">
        <v>148</v>
      </c>
      <c r="D35" s="156" t="s">
        <v>52</v>
      </c>
      <c r="E35" s="149"/>
      <c r="F35" s="149"/>
      <c r="G35" s="150"/>
      <c r="H35" s="151">
        <v>1</v>
      </c>
      <c r="J35" s="131" t="e">
        <f t="shared" ca="1" si="1"/>
        <v>#NAME?</v>
      </c>
      <c r="Q35" s="131" t="s">
        <v>149</v>
      </c>
    </row>
    <row r="36" spans="1:17" x14ac:dyDescent="0.2">
      <c r="A36" s="131" t="str">
        <f t="shared" si="0"/>
        <v>（１４）_イ産科医療機関設備</v>
      </c>
      <c r="B36" s="152" t="s">
        <v>69</v>
      </c>
      <c r="C36" s="153" t="s">
        <v>148</v>
      </c>
      <c r="D36" s="154" t="s">
        <v>52</v>
      </c>
      <c r="E36" s="149"/>
      <c r="F36" s="149"/>
      <c r="G36" s="150"/>
      <c r="H36" s="151">
        <v>4</v>
      </c>
      <c r="Q36" s="131" t="s">
        <v>65</v>
      </c>
    </row>
    <row r="37" spans="1:17" x14ac:dyDescent="0.2">
      <c r="A37" s="131" t="str">
        <f t="shared" si="0"/>
        <v>（１５）_ア分娩設備取扱施設</v>
      </c>
      <c r="B37" s="145" t="s">
        <v>146</v>
      </c>
      <c r="C37" s="146" t="s">
        <v>150</v>
      </c>
      <c r="D37" s="156" t="s">
        <v>52</v>
      </c>
      <c r="E37" s="149"/>
      <c r="F37" s="149"/>
      <c r="G37" s="150"/>
      <c r="H37" s="151">
        <v>1</v>
      </c>
      <c r="J37" s="131" t="e">
        <f t="shared" ca="1" si="1"/>
        <v>#NAME?</v>
      </c>
      <c r="Q37" s="131" t="s">
        <v>151</v>
      </c>
    </row>
    <row r="38" spans="1:17" x14ac:dyDescent="0.2">
      <c r="A38" s="131" t="str">
        <f t="shared" si="0"/>
        <v>（１５）_イ分娩設備取扱施設</v>
      </c>
      <c r="B38" s="152" t="s">
        <v>147</v>
      </c>
      <c r="C38" s="153" t="s">
        <v>150</v>
      </c>
      <c r="D38" s="154" t="s">
        <v>52</v>
      </c>
      <c r="E38" s="149"/>
      <c r="F38" s="149"/>
      <c r="G38" s="150"/>
      <c r="H38" s="151">
        <v>4</v>
      </c>
      <c r="Q38" s="131" t="s">
        <v>152</v>
      </c>
    </row>
    <row r="39" spans="1:17" x14ac:dyDescent="0.15">
      <c r="A39" s="131" t="str">
        <f t="shared" si="0"/>
        <v>（１６）_アICTを活用した産科医師少数地域に対する妊産婦モニタリング支援設備整備事業</v>
      </c>
      <c r="B39" s="145" t="s">
        <v>149</v>
      </c>
      <c r="C39" s="160" t="s">
        <v>153</v>
      </c>
      <c r="D39" s="161" t="s">
        <v>154</v>
      </c>
      <c r="E39" s="149"/>
      <c r="F39" s="149"/>
      <c r="G39" s="150"/>
      <c r="H39" s="151">
        <v>1</v>
      </c>
      <c r="J39" s="131" t="e">
        <f t="shared" ca="1" si="1"/>
        <v>#NAME?</v>
      </c>
      <c r="Q39" s="131" t="s">
        <v>155</v>
      </c>
    </row>
    <row r="40" spans="1:17" x14ac:dyDescent="0.15">
      <c r="A40" s="131" t="str">
        <f t="shared" si="0"/>
        <v>（１６）_イICTを活用した産科医師少数地域に対する妊産婦モニタリング支援設備整備事業</v>
      </c>
      <c r="B40" s="152" t="s">
        <v>65</v>
      </c>
      <c r="C40" s="162" t="s">
        <v>153</v>
      </c>
      <c r="D40" s="154" t="s">
        <v>66</v>
      </c>
      <c r="E40" s="149"/>
      <c r="F40" s="149"/>
      <c r="G40" s="150"/>
      <c r="H40" s="151">
        <v>4</v>
      </c>
      <c r="Q40" s="131" t="s">
        <v>156</v>
      </c>
    </row>
    <row r="41" spans="1:17" x14ac:dyDescent="0.2">
      <c r="A41" s="131" t="str">
        <f t="shared" si="0"/>
        <v>（１７）_ア解剖・死亡時画像診断等設備</v>
      </c>
      <c r="B41" s="145" t="s">
        <v>157</v>
      </c>
      <c r="C41" s="146" t="s">
        <v>158</v>
      </c>
      <c r="D41" s="156" t="s">
        <v>159</v>
      </c>
      <c r="E41" s="149"/>
      <c r="F41" s="149"/>
      <c r="G41" s="150"/>
      <c r="H41" s="151">
        <v>1</v>
      </c>
      <c r="J41" s="131" t="e">
        <f t="shared" ca="1" si="1"/>
        <v>#NAME?</v>
      </c>
      <c r="Q41" s="131" t="s">
        <v>160</v>
      </c>
    </row>
    <row r="42" spans="1:17" x14ac:dyDescent="0.2">
      <c r="A42" s="131" t="str">
        <f t="shared" si="0"/>
        <v>（１７）_イ解剖・死亡時画像診断等設備</v>
      </c>
      <c r="B42" s="152" t="s">
        <v>161</v>
      </c>
      <c r="C42" s="153" t="s">
        <v>158</v>
      </c>
      <c r="D42" s="163" t="s">
        <v>159</v>
      </c>
      <c r="E42" s="164"/>
      <c r="F42" s="149"/>
      <c r="G42" s="150"/>
      <c r="H42" s="151">
        <v>4</v>
      </c>
      <c r="Q42" s="131" t="s">
        <v>162</v>
      </c>
    </row>
    <row r="43" spans="1:17" x14ac:dyDescent="0.2">
      <c r="A43" s="131" t="str">
        <f t="shared" si="0"/>
        <v>（１８）_ア実践的手術手技向上研修実施機関設備</v>
      </c>
      <c r="B43" s="145" t="s">
        <v>163</v>
      </c>
      <c r="C43" s="146" t="s">
        <v>164</v>
      </c>
      <c r="D43" s="157" t="s">
        <v>165</v>
      </c>
      <c r="E43" s="146"/>
      <c r="F43" s="149"/>
      <c r="G43" s="150"/>
      <c r="H43" s="151">
        <v>1</v>
      </c>
      <c r="J43" s="131" t="e">
        <f t="shared" ca="1" si="1"/>
        <v>#NAME?</v>
      </c>
    </row>
    <row r="44" spans="1:17" x14ac:dyDescent="0.2">
      <c r="A44" s="131" t="str">
        <f t="shared" si="0"/>
        <v>（１８）_イ実践的手術手技向上研修実施機関設備</v>
      </c>
      <c r="B44" s="152" t="s">
        <v>166</v>
      </c>
      <c r="C44" s="153" t="s">
        <v>164</v>
      </c>
      <c r="D44" s="155" t="s">
        <v>165</v>
      </c>
      <c r="E44" s="153"/>
      <c r="F44" s="149"/>
      <c r="G44" s="150"/>
      <c r="H44" s="151">
        <v>4</v>
      </c>
    </row>
    <row r="45" spans="1:17" ht="24" x14ac:dyDescent="0.2">
      <c r="A45" s="131" t="str">
        <f t="shared" si="0"/>
        <v>（１９）_ア在宅人工呼吸器使用者非常用電源整備事業</v>
      </c>
      <c r="B45" s="145" t="s">
        <v>167</v>
      </c>
      <c r="C45" s="146" t="s">
        <v>168</v>
      </c>
      <c r="D45" s="148" t="s">
        <v>169</v>
      </c>
      <c r="E45" s="149"/>
      <c r="F45" s="149"/>
      <c r="G45" s="150"/>
      <c r="H45" s="151">
        <v>1</v>
      </c>
      <c r="J45" s="131" t="e">
        <f t="shared" ca="1" si="1"/>
        <v>#NAME?</v>
      </c>
    </row>
    <row r="46" spans="1:17" ht="24" x14ac:dyDescent="0.2">
      <c r="A46" s="131" t="str">
        <f t="shared" si="0"/>
        <v>（１９）_イ在宅人工呼吸器使用者非常用電源整備事業</v>
      </c>
      <c r="B46" s="152" t="s">
        <v>170</v>
      </c>
      <c r="C46" s="153" t="s">
        <v>168</v>
      </c>
      <c r="D46" s="155" t="s">
        <v>169</v>
      </c>
      <c r="E46" s="165"/>
      <c r="F46" s="165"/>
      <c r="G46" s="166"/>
      <c r="H46" s="151">
        <v>4</v>
      </c>
    </row>
    <row r="47" spans="1:17" x14ac:dyDescent="0.2">
      <c r="B47" s="158"/>
      <c r="C47" s="167"/>
      <c r="D47" s="168"/>
      <c r="E47" s="146"/>
      <c r="F47" s="146"/>
      <c r="G47" s="146"/>
      <c r="H47" s="151"/>
    </row>
    <row r="48" spans="1:17" x14ac:dyDescent="0.2">
      <c r="B48" s="152"/>
      <c r="C48" s="169"/>
      <c r="D48" s="155"/>
      <c r="E48" s="146"/>
      <c r="F48" s="146"/>
      <c r="G48" s="146"/>
      <c r="H48" s="151"/>
    </row>
  </sheetData>
  <mergeCells count="2">
    <mergeCell ref="C3:C6"/>
    <mergeCell ref="D3:G6"/>
  </mergeCells>
  <phoneticPr fontId="3"/>
  <pageMargins left="0.7" right="0.7" top="0.75" bottom="0.75" header="0.3" footer="0.3"/>
  <drawing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W44"/>
  <sheetViews>
    <sheetView workbookViewId="0">
      <selection sqref="A1:XFD1048576"/>
    </sheetView>
  </sheetViews>
  <sheetFormatPr defaultColWidth="8.09765625" defaultRowHeight="12" x14ac:dyDescent="0.15"/>
  <cols>
    <col min="1" max="1" width="10.09765625" style="127" bestFit="1" customWidth="1"/>
    <col min="2" max="2" width="70.796875" style="127" bestFit="1" customWidth="1"/>
    <col min="3" max="3" width="8.3984375" style="127" bestFit="1" customWidth="1"/>
    <col min="4" max="16384" width="8.09765625" style="127"/>
  </cols>
  <sheetData>
    <row r="1" spans="1:23" x14ac:dyDescent="0.15">
      <c r="A1" s="171" t="s">
        <v>171</v>
      </c>
    </row>
    <row r="3" spans="1:23" x14ac:dyDescent="0.15">
      <c r="A3" s="206" t="s">
        <v>20</v>
      </c>
      <c r="B3" s="208" t="s">
        <v>172</v>
      </c>
      <c r="C3" s="172" t="s">
        <v>173</v>
      </c>
      <c r="D3" s="173"/>
      <c r="E3" s="173"/>
      <c r="F3" s="173"/>
      <c r="G3" s="173"/>
      <c r="H3" s="173"/>
      <c r="I3" s="173"/>
      <c r="J3" s="173"/>
      <c r="K3" s="173"/>
      <c r="L3" s="173"/>
      <c r="M3" s="173"/>
      <c r="N3" s="173"/>
      <c r="O3" s="173"/>
      <c r="P3" s="173"/>
      <c r="Q3" s="173"/>
      <c r="R3" s="173"/>
      <c r="S3" s="173"/>
      <c r="T3" s="173"/>
      <c r="U3" s="173"/>
      <c r="V3" s="174"/>
      <c r="W3" s="175"/>
    </row>
    <row r="4" spans="1:23" ht="36" x14ac:dyDescent="0.15">
      <c r="A4" s="207"/>
      <c r="B4" s="209"/>
      <c r="C4" s="176" t="s">
        <v>52</v>
      </c>
      <c r="D4" s="176" t="s">
        <v>91</v>
      </c>
      <c r="E4" s="176" t="s">
        <v>97</v>
      </c>
      <c r="F4" s="176" t="s">
        <v>98</v>
      </c>
      <c r="G4" s="176" t="s">
        <v>99</v>
      </c>
      <c r="H4" s="176" t="s">
        <v>100</v>
      </c>
      <c r="I4" s="176" t="s">
        <v>108</v>
      </c>
      <c r="J4" s="176" t="s">
        <v>109</v>
      </c>
      <c r="K4" s="176" t="s">
        <v>110</v>
      </c>
      <c r="L4" s="176" t="s">
        <v>111</v>
      </c>
      <c r="M4" s="176" t="s">
        <v>116</v>
      </c>
      <c r="N4" s="176" t="s">
        <v>117</v>
      </c>
      <c r="O4" s="176" t="s">
        <v>128</v>
      </c>
      <c r="P4" s="177" t="s">
        <v>126</v>
      </c>
      <c r="Q4" s="177" t="s">
        <v>131</v>
      </c>
      <c r="R4" s="177" t="s">
        <v>136</v>
      </c>
      <c r="S4" s="177" t="s">
        <v>140</v>
      </c>
      <c r="T4" s="177" t="s">
        <v>145</v>
      </c>
      <c r="U4" s="177" t="s">
        <v>174</v>
      </c>
      <c r="V4" s="177" t="s">
        <v>175</v>
      </c>
      <c r="W4" s="177" t="s">
        <v>169</v>
      </c>
    </row>
    <row r="5" spans="1:23" x14ac:dyDescent="0.15">
      <c r="A5" s="159" t="s">
        <v>51</v>
      </c>
      <c r="B5" s="159" t="s">
        <v>90</v>
      </c>
      <c r="C5" s="178">
        <v>0.5</v>
      </c>
      <c r="D5" s="178">
        <v>0.75</v>
      </c>
      <c r="E5" s="179"/>
      <c r="F5" s="179"/>
      <c r="G5" s="179"/>
      <c r="H5" s="179"/>
      <c r="I5" s="179"/>
      <c r="J5" s="179"/>
      <c r="K5" s="179"/>
      <c r="L5" s="179"/>
      <c r="M5" s="179"/>
      <c r="N5" s="179"/>
      <c r="O5" s="179"/>
      <c r="P5" s="180"/>
      <c r="Q5" s="180"/>
      <c r="R5" s="180"/>
      <c r="S5" s="180"/>
      <c r="T5" s="180"/>
      <c r="U5" s="180"/>
      <c r="V5" s="180"/>
      <c r="W5" s="181"/>
    </row>
    <row r="6" spans="1:23" x14ac:dyDescent="0.15">
      <c r="A6" s="159" t="s">
        <v>93</v>
      </c>
      <c r="B6" s="159" t="s">
        <v>90</v>
      </c>
      <c r="C6" s="178">
        <v>0.5</v>
      </c>
      <c r="D6" s="178">
        <v>0.75</v>
      </c>
      <c r="E6" s="179"/>
      <c r="F6" s="179"/>
      <c r="G6" s="179"/>
      <c r="H6" s="179"/>
      <c r="I6" s="179"/>
      <c r="J6" s="179"/>
      <c r="K6" s="179"/>
      <c r="L6" s="179"/>
      <c r="M6" s="179"/>
      <c r="N6" s="179"/>
      <c r="O6" s="179"/>
      <c r="P6" s="180"/>
      <c r="Q6" s="180"/>
      <c r="R6" s="180"/>
      <c r="S6" s="180"/>
      <c r="T6" s="180"/>
      <c r="U6" s="180"/>
      <c r="V6" s="180"/>
      <c r="W6" s="181"/>
    </row>
    <row r="7" spans="1:23" x14ac:dyDescent="0.15">
      <c r="A7" s="159" t="s">
        <v>95</v>
      </c>
      <c r="B7" s="159" t="s">
        <v>176</v>
      </c>
      <c r="C7" s="179"/>
      <c r="D7" s="179"/>
      <c r="E7" s="178">
        <v>0.5</v>
      </c>
      <c r="F7" s="178">
        <v>0.5</v>
      </c>
      <c r="G7" s="178">
        <v>0.5</v>
      </c>
      <c r="H7" s="178">
        <v>0.5</v>
      </c>
      <c r="I7" s="179"/>
      <c r="J7" s="179"/>
      <c r="K7" s="179"/>
      <c r="L7" s="179"/>
      <c r="M7" s="179"/>
      <c r="N7" s="179"/>
      <c r="O7" s="179"/>
      <c r="P7" s="180"/>
      <c r="Q7" s="180"/>
      <c r="R7" s="180"/>
      <c r="S7" s="180"/>
      <c r="T7" s="180"/>
      <c r="U7" s="180"/>
      <c r="V7" s="180"/>
      <c r="W7" s="181"/>
    </row>
    <row r="8" spans="1:23" x14ac:dyDescent="0.15">
      <c r="A8" s="159" t="s">
        <v>102</v>
      </c>
      <c r="B8" s="159" t="s">
        <v>176</v>
      </c>
      <c r="C8" s="179"/>
      <c r="D8" s="179"/>
      <c r="E8" s="178">
        <v>0.5</v>
      </c>
      <c r="F8" s="178">
        <v>0.5</v>
      </c>
      <c r="G8" s="178">
        <v>0.5</v>
      </c>
      <c r="H8" s="178">
        <v>0.5</v>
      </c>
      <c r="I8" s="179"/>
      <c r="J8" s="179"/>
      <c r="K8" s="179"/>
      <c r="L8" s="179"/>
      <c r="M8" s="179"/>
      <c r="N8" s="179"/>
      <c r="O8" s="179"/>
      <c r="P8" s="180"/>
      <c r="Q8" s="180"/>
      <c r="R8" s="180"/>
      <c r="S8" s="180"/>
      <c r="T8" s="180"/>
      <c r="U8" s="180"/>
      <c r="V8" s="180"/>
      <c r="W8" s="181"/>
    </row>
    <row r="9" spans="1:23" x14ac:dyDescent="0.15">
      <c r="A9" s="159" t="s">
        <v>104</v>
      </c>
      <c r="B9" s="159" t="s">
        <v>176</v>
      </c>
      <c r="C9" s="179"/>
      <c r="D9" s="179"/>
      <c r="E9" s="178">
        <v>0.5</v>
      </c>
      <c r="F9" s="178">
        <v>0.5</v>
      </c>
      <c r="G9" s="178">
        <v>0.5</v>
      </c>
      <c r="H9" s="178">
        <v>0.5</v>
      </c>
      <c r="I9" s="179"/>
      <c r="J9" s="179"/>
      <c r="K9" s="179"/>
      <c r="L9" s="179"/>
      <c r="M9" s="179"/>
      <c r="N9" s="179"/>
      <c r="O9" s="179"/>
      <c r="P9" s="180"/>
      <c r="Q9" s="180"/>
      <c r="R9" s="180"/>
      <c r="S9" s="180"/>
      <c r="T9" s="180"/>
      <c r="U9" s="180"/>
      <c r="V9" s="180"/>
      <c r="W9" s="181"/>
    </row>
    <row r="10" spans="1:23" x14ac:dyDescent="0.15">
      <c r="A10" s="159" t="s">
        <v>105</v>
      </c>
      <c r="B10" s="159" t="s">
        <v>176</v>
      </c>
      <c r="C10" s="179"/>
      <c r="D10" s="179"/>
      <c r="E10" s="178">
        <v>0.5</v>
      </c>
      <c r="F10" s="178">
        <v>0.5</v>
      </c>
      <c r="G10" s="178">
        <v>0.5</v>
      </c>
      <c r="H10" s="178">
        <v>0.5</v>
      </c>
      <c r="I10" s="179"/>
      <c r="J10" s="179"/>
      <c r="K10" s="179"/>
      <c r="L10" s="179"/>
      <c r="M10" s="179"/>
      <c r="N10" s="179"/>
      <c r="O10" s="179"/>
      <c r="P10" s="180"/>
      <c r="Q10" s="180"/>
      <c r="R10" s="180"/>
      <c r="S10" s="180"/>
      <c r="T10" s="180"/>
      <c r="U10" s="180"/>
      <c r="V10" s="180"/>
      <c r="W10" s="181"/>
    </row>
    <row r="11" spans="1:23" x14ac:dyDescent="0.15">
      <c r="A11" s="159" t="s">
        <v>106</v>
      </c>
      <c r="B11" s="159" t="s">
        <v>177</v>
      </c>
      <c r="C11" s="179"/>
      <c r="D11" s="179"/>
      <c r="E11" s="179"/>
      <c r="F11" s="179"/>
      <c r="G11" s="179"/>
      <c r="H11" s="179"/>
      <c r="I11" s="178">
        <v>0.5</v>
      </c>
      <c r="J11" s="178">
        <v>0.5</v>
      </c>
      <c r="K11" s="178">
        <v>0.5</v>
      </c>
      <c r="L11" s="178">
        <v>0.5</v>
      </c>
      <c r="M11" s="179"/>
      <c r="N11" s="179"/>
      <c r="O11" s="179"/>
      <c r="P11" s="180"/>
      <c r="Q11" s="180"/>
      <c r="R11" s="180"/>
      <c r="S11" s="180"/>
      <c r="T11" s="180"/>
      <c r="U11" s="180"/>
      <c r="V11" s="180"/>
      <c r="W11" s="181"/>
    </row>
    <row r="12" spans="1:23" x14ac:dyDescent="0.15">
      <c r="A12" s="159" t="s">
        <v>112</v>
      </c>
      <c r="B12" s="159" t="s">
        <v>177</v>
      </c>
      <c r="C12" s="179"/>
      <c r="D12" s="179"/>
      <c r="E12" s="179"/>
      <c r="F12" s="179"/>
      <c r="G12" s="179"/>
      <c r="H12" s="179"/>
      <c r="I12" s="178">
        <v>0.5</v>
      </c>
      <c r="J12" s="178">
        <v>0.5</v>
      </c>
      <c r="K12" s="178">
        <v>0.5</v>
      </c>
      <c r="L12" s="178">
        <v>0.5</v>
      </c>
      <c r="M12" s="179"/>
      <c r="N12" s="179"/>
      <c r="O12" s="179"/>
      <c r="P12" s="180"/>
      <c r="Q12" s="180"/>
      <c r="R12" s="180"/>
      <c r="S12" s="180"/>
      <c r="T12" s="180"/>
      <c r="U12" s="180"/>
      <c r="V12" s="180"/>
      <c r="W12" s="181"/>
    </row>
    <row r="13" spans="1:23" x14ac:dyDescent="0.15">
      <c r="A13" s="159" t="s">
        <v>113</v>
      </c>
      <c r="B13" s="159" t="s">
        <v>177</v>
      </c>
      <c r="C13" s="179"/>
      <c r="D13" s="179"/>
      <c r="E13" s="179"/>
      <c r="F13" s="179"/>
      <c r="G13" s="179"/>
      <c r="H13" s="179"/>
      <c r="I13" s="178">
        <v>0.5</v>
      </c>
      <c r="J13" s="178">
        <v>0.5</v>
      </c>
      <c r="K13" s="178">
        <v>0.5</v>
      </c>
      <c r="L13" s="178">
        <v>0.5</v>
      </c>
      <c r="M13" s="179"/>
      <c r="N13" s="179"/>
      <c r="O13" s="179"/>
      <c r="P13" s="180"/>
      <c r="Q13" s="180"/>
      <c r="R13" s="180"/>
      <c r="S13" s="180"/>
      <c r="T13" s="180"/>
      <c r="U13" s="180"/>
      <c r="V13" s="180"/>
      <c r="W13" s="181"/>
    </row>
    <row r="14" spans="1:23" x14ac:dyDescent="0.15">
      <c r="A14" s="159" t="s">
        <v>114</v>
      </c>
      <c r="B14" s="159" t="s">
        <v>177</v>
      </c>
      <c r="C14" s="179"/>
      <c r="D14" s="179"/>
      <c r="E14" s="179"/>
      <c r="F14" s="179"/>
      <c r="G14" s="179"/>
      <c r="H14" s="179"/>
      <c r="I14" s="178">
        <v>0.5</v>
      </c>
      <c r="J14" s="178">
        <v>0.5</v>
      </c>
      <c r="K14" s="178">
        <v>0.5</v>
      </c>
      <c r="L14" s="178">
        <v>0.5</v>
      </c>
      <c r="M14" s="179"/>
      <c r="N14" s="179"/>
      <c r="O14" s="179"/>
      <c r="P14" s="180"/>
      <c r="Q14" s="180"/>
      <c r="R14" s="180"/>
      <c r="S14" s="180"/>
      <c r="T14" s="180"/>
      <c r="U14" s="180"/>
      <c r="V14" s="180"/>
      <c r="W14" s="181"/>
    </row>
    <row r="15" spans="1:23" x14ac:dyDescent="0.15">
      <c r="A15" s="159" t="s">
        <v>92</v>
      </c>
      <c r="B15" s="159" t="s">
        <v>115</v>
      </c>
      <c r="C15" s="179"/>
      <c r="D15" s="179"/>
      <c r="E15" s="179"/>
      <c r="F15" s="179"/>
      <c r="G15" s="179"/>
      <c r="H15" s="179"/>
      <c r="I15" s="179"/>
      <c r="J15" s="179"/>
      <c r="K15" s="179"/>
      <c r="L15" s="179"/>
      <c r="M15" s="178">
        <v>0.5</v>
      </c>
      <c r="N15" s="178">
        <v>0.5</v>
      </c>
      <c r="O15" s="179"/>
      <c r="P15" s="180"/>
      <c r="Q15" s="180"/>
      <c r="R15" s="180"/>
      <c r="S15" s="180"/>
      <c r="T15" s="180"/>
      <c r="U15" s="180"/>
      <c r="V15" s="180"/>
      <c r="W15" s="181"/>
    </row>
    <row r="16" spans="1:23" x14ac:dyDescent="0.15">
      <c r="A16" s="159" t="s">
        <v>118</v>
      </c>
      <c r="B16" s="159" t="s">
        <v>119</v>
      </c>
      <c r="C16" s="178">
        <v>0.5</v>
      </c>
      <c r="D16" s="179"/>
      <c r="E16" s="179"/>
      <c r="F16" s="179"/>
      <c r="G16" s="179"/>
      <c r="H16" s="179"/>
      <c r="I16" s="179"/>
      <c r="J16" s="179"/>
      <c r="K16" s="179"/>
      <c r="L16" s="179"/>
      <c r="M16" s="179"/>
      <c r="N16" s="179"/>
      <c r="O16" s="179"/>
      <c r="P16" s="180"/>
      <c r="Q16" s="180"/>
      <c r="R16" s="180"/>
      <c r="S16" s="180"/>
      <c r="T16" s="180"/>
      <c r="U16" s="180"/>
      <c r="V16" s="180"/>
      <c r="W16" s="181"/>
    </row>
    <row r="17" spans="1:23" x14ac:dyDescent="0.15">
      <c r="A17" s="159" t="s">
        <v>120</v>
      </c>
      <c r="B17" s="159" t="s">
        <v>119</v>
      </c>
      <c r="C17" s="178">
        <v>0.5</v>
      </c>
      <c r="D17" s="179"/>
      <c r="E17" s="179"/>
      <c r="F17" s="179"/>
      <c r="G17" s="179"/>
      <c r="H17" s="179"/>
      <c r="I17" s="179"/>
      <c r="J17" s="179"/>
      <c r="K17" s="179"/>
      <c r="L17" s="179"/>
      <c r="M17" s="179"/>
      <c r="N17" s="179"/>
      <c r="O17" s="179"/>
      <c r="P17" s="180"/>
      <c r="Q17" s="180"/>
      <c r="R17" s="180"/>
      <c r="S17" s="180"/>
      <c r="T17" s="180"/>
      <c r="U17" s="180"/>
      <c r="V17" s="180"/>
      <c r="W17" s="181"/>
    </row>
    <row r="18" spans="1:23" x14ac:dyDescent="0.15">
      <c r="A18" s="159" t="s">
        <v>94</v>
      </c>
      <c r="B18" s="159" t="s">
        <v>178</v>
      </c>
      <c r="C18" s="178">
        <v>0.75</v>
      </c>
      <c r="D18" s="179"/>
      <c r="E18" s="179"/>
      <c r="F18" s="179"/>
      <c r="G18" s="179"/>
      <c r="H18" s="179"/>
      <c r="I18" s="179"/>
      <c r="J18" s="179"/>
      <c r="K18" s="179"/>
      <c r="L18" s="179"/>
      <c r="M18" s="179"/>
      <c r="N18" s="179"/>
      <c r="O18" s="179"/>
      <c r="P18" s="180"/>
      <c r="Q18" s="180"/>
      <c r="R18" s="180"/>
      <c r="S18" s="180"/>
      <c r="T18" s="180"/>
      <c r="U18" s="180"/>
      <c r="V18" s="180"/>
      <c r="W18" s="181"/>
    </row>
    <row r="19" spans="1:23" x14ac:dyDescent="0.15">
      <c r="A19" s="159" t="s">
        <v>101</v>
      </c>
      <c r="B19" s="159" t="s">
        <v>123</v>
      </c>
      <c r="C19" s="178">
        <v>0.5</v>
      </c>
      <c r="D19" s="179"/>
      <c r="E19" s="179"/>
      <c r="F19" s="179"/>
      <c r="G19" s="179"/>
      <c r="H19" s="179"/>
      <c r="I19" s="179"/>
      <c r="J19" s="179"/>
      <c r="K19" s="179"/>
      <c r="L19" s="179"/>
      <c r="M19" s="179"/>
      <c r="N19" s="179"/>
      <c r="O19" s="179"/>
      <c r="P19" s="180"/>
      <c r="Q19" s="180"/>
      <c r="R19" s="180"/>
      <c r="S19" s="180"/>
      <c r="T19" s="180"/>
      <c r="U19" s="180"/>
      <c r="V19" s="180"/>
      <c r="W19" s="181"/>
    </row>
    <row r="20" spans="1:23" x14ac:dyDescent="0.15">
      <c r="A20" s="159" t="s">
        <v>60</v>
      </c>
      <c r="B20" s="159" t="s">
        <v>125</v>
      </c>
      <c r="C20" s="178"/>
      <c r="D20" s="179"/>
      <c r="E20" s="179"/>
      <c r="F20" s="179"/>
      <c r="G20" s="179"/>
      <c r="H20" s="179"/>
      <c r="I20" s="179"/>
      <c r="J20" s="179"/>
      <c r="K20" s="179"/>
      <c r="L20" s="179"/>
      <c r="M20" s="179"/>
      <c r="N20" s="179"/>
      <c r="O20" s="178">
        <v>0.33333333333333331</v>
      </c>
      <c r="P20" s="182">
        <v>0.5</v>
      </c>
      <c r="Q20" s="180"/>
      <c r="R20" s="180"/>
      <c r="S20" s="180"/>
      <c r="T20" s="180"/>
      <c r="U20" s="180"/>
      <c r="V20" s="180"/>
      <c r="W20" s="181"/>
    </row>
    <row r="21" spans="1:23" x14ac:dyDescent="0.15">
      <c r="A21" s="159" t="s">
        <v>122</v>
      </c>
      <c r="B21" s="159" t="s">
        <v>179</v>
      </c>
      <c r="C21" s="178"/>
      <c r="D21" s="179"/>
      <c r="E21" s="179"/>
      <c r="F21" s="179"/>
      <c r="G21" s="179"/>
      <c r="H21" s="179"/>
      <c r="I21" s="179"/>
      <c r="J21" s="179"/>
      <c r="K21" s="179"/>
      <c r="L21" s="179"/>
      <c r="M21" s="179"/>
      <c r="N21" s="179"/>
      <c r="O21" s="178">
        <v>0.33333333333333331</v>
      </c>
      <c r="P21" s="182">
        <v>0.5</v>
      </c>
      <c r="Q21" s="180"/>
      <c r="R21" s="180"/>
      <c r="S21" s="180"/>
      <c r="T21" s="180"/>
      <c r="U21" s="180"/>
      <c r="V21" s="180"/>
      <c r="W21" s="181"/>
    </row>
    <row r="22" spans="1:23" x14ac:dyDescent="0.15">
      <c r="A22" s="146" t="s">
        <v>124</v>
      </c>
      <c r="B22" s="146" t="s">
        <v>130</v>
      </c>
      <c r="C22" s="182">
        <v>0.5</v>
      </c>
      <c r="D22" s="180"/>
      <c r="E22" s="180"/>
      <c r="F22" s="180"/>
      <c r="G22" s="180"/>
      <c r="H22" s="180"/>
      <c r="I22" s="180"/>
      <c r="J22" s="180"/>
      <c r="K22" s="180"/>
      <c r="L22" s="180"/>
      <c r="M22" s="180"/>
      <c r="N22" s="180"/>
      <c r="O22" s="180"/>
      <c r="P22" s="180"/>
      <c r="Q22" s="182">
        <v>0.5</v>
      </c>
      <c r="R22" s="180"/>
      <c r="S22" s="180"/>
      <c r="T22" s="180"/>
      <c r="U22" s="180"/>
      <c r="V22" s="180"/>
      <c r="W22" s="181"/>
    </row>
    <row r="23" spans="1:23" x14ac:dyDescent="0.15">
      <c r="A23" s="146" t="s">
        <v>127</v>
      </c>
      <c r="B23" s="146" t="s">
        <v>130</v>
      </c>
      <c r="C23" s="182">
        <v>0.5</v>
      </c>
      <c r="D23" s="180"/>
      <c r="E23" s="180"/>
      <c r="F23" s="180"/>
      <c r="G23" s="180"/>
      <c r="H23" s="180"/>
      <c r="I23" s="180"/>
      <c r="J23" s="180"/>
      <c r="K23" s="180"/>
      <c r="L23" s="180"/>
      <c r="M23" s="180"/>
      <c r="N23" s="180"/>
      <c r="O23" s="180"/>
      <c r="P23" s="180"/>
      <c r="Q23" s="182">
        <v>0.5</v>
      </c>
      <c r="R23" s="180"/>
      <c r="S23" s="180"/>
      <c r="T23" s="180"/>
      <c r="U23" s="180"/>
      <c r="V23" s="180"/>
      <c r="W23" s="181"/>
    </row>
    <row r="24" spans="1:23" x14ac:dyDescent="0.15">
      <c r="A24" s="146" t="s">
        <v>129</v>
      </c>
      <c r="B24" s="146" t="s">
        <v>135</v>
      </c>
      <c r="C24" s="180"/>
      <c r="D24" s="180"/>
      <c r="E24" s="180"/>
      <c r="F24" s="180"/>
      <c r="G24" s="180"/>
      <c r="H24" s="180"/>
      <c r="I24" s="180"/>
      <c r="J24" s="180"/>
      <c r="K24" s="180"/>
      <c r="L24" s="180"/>
      <c r="M24" s="180"/>
      <c r="N24" s="180"/>
      <c r="O24" s="180"/>
      <c r="P24" s="180"/>
      <c r="Q24" s="180"/>
      <c r="R24" s="182">
        <v>0.5</v>
      </c>
      <c r="S24" s="180"/>
      <c r="T24" s="180"/>
      <c r="U24" s="180"/>
      <c r="V24" s="180"/>
      <c r="W24" s="181"/>
    </row>
    <row r="25" spans="1:23" x14ac:dyDescent="0.15">
      <c r="A25" s="146" t="s">
        <v>132</v>
      </c>
      <c r="B25" s="146" t="s">
        <v>135</v>
      </c>
      <c r="C25" s="180"/>
      <c r="D25" s="180"/>
      <c r="E25" s="180"/>
      <c r="F25" s="180"/>
      <c r="G25" s="180"/>
      <c r="H25" s="180"/>
      <c r="I25" s="180"/>
      <c r="J25" s="180"/>
      <c r="K25" s="180"/>
      <c r="L25" s="180"/>
      <c r="M25" s="180"/>
      <c r="N25" s="180"/>
      <c r="O25" s="180"/>
      <c r="P25" s="180"/>
      <c r="Q25" s="180"/>
      <c r="R25" s="182">
        <v>0.5</v>
      </c>
      <c r="S25" s="180"/>
      <c r="T25" s="180"/>
      <c r="U25" s="180"/>
      <c r="V25" s="180"/>
      <c r="W25" s="181"/>
    </row>
    <row r="26" spans="1:23" x14ac:dyDescent="0.15">
      <c r="A26" s="146" t="s">
        <v>103</v>
      </c>
      <c r="B26" s="146" t="s">
        <v>139</v>
      </c>
      <c r="C26" s="180"/>
      <c r="D26" s="180"/>
      <c r="E26" s="180"/>
      <c r="F26" s="180"/>
      <c r="G26" s="180"/>
      <c r="H26" s="180"/>
      <c r="I26" s="180"/>
      <c r="J26" s="180"/>
      <c r="K26" s="180"/>
      <c r="L26" s="180"/>
      <c r="M26" s="180"/>
      <c r="N26" s="180"/>
      <c r="O26" s="180"/>
      <c r="P26" s="180"/>
      <c r="Q26" s="180"/>
      <c r="R26" s="180"/>
      <c r="S26" s="182">
        <v>0.5</v>
      </c>
      <c r="T26" s="180"/>
      <c r="U26" s="182"/>
      <c r="V26" s="182"/>
      <c r="W26" s="181"/>
    </row>
    <row r="27" spans="1:23" x14ac:dyDescent="0.15">
      <c r="A27" s="146" t="s">
        <v>133</v>
      </c>
      <c r="B27" s="146" t="s">
        <v>142</v>
      </c>
      <c r="C27" s="180"/>
      <c r="D27" s="180"/>
      <c r="E27" s="180"/>
      <c r="F27" s="180"/>
      <c r="G27" s="180"/>
      <c r="H27" s="180"/>
      <c r="I27" s="180"/>
      <c r="J27" s="180"/>
      <c r="K27" s="180"/>
      <c r="L27" s="180"/>
      <c r="M27" s="180"/>
      <c r="N27" s="180"/>
      <c r="O27" s="180"/>
      <c r="P27" s="180"/>
      <c r="Q27" s="180"/>
      <c r="R27" s="180"/>
      <c r="S27" s="182">
        <v>0.5</v>
      </c>
      <c r="T27" s="180"/>
      <c r="U27" s="182"/>
      <c r="V27" s="182"/>
      <c r="W27" s="181"/>
    </row>
    <row r="28" spans="1:23" x14ac:dyDescent="0.15">
      <c r="A28" s="146" t="s">
        <v>137</v>
      </c>
      <c r="B28" s="146" t="s">
        <v>142</v>
      </c>
      <c r="C28" s="180"/>
      <c r="D28" s="180"/>
      <c r="E28" s="180"/>
      <c r="F28" s="180"/>
      <c r="G28" s="180"/>
      <c r="H28" s="180"/>
      <c r="I28" s="180"/>
      <c r="J28" s="180"/>
      <c r="K28" s="180"/>
      <c r="L28" s="180"/>
      <c r="M28" s="180"/>
      <c r="N28" s="180"/>
      <c r="O28" s="180"/>
      <c r="P28" s="180"/>
      <c r="Q28" s="180"/>
      <c r="R28" s="180"/>
      <c r="S28" s="182">
        <v>0.5</v>
      </c>
      <c r="T28" s="180"/>
      <c r="U28" s="182"/>
      <c r="V28" s="182"/>
      <c r="W28" s="181"/>
    </row>
    <row r="29" spans="1:23" x14ac:dyDescent="0.15">
      <c r="A29" s="146" t="s">
        <v>138</v>
      </c>
      <c r="B29" s="146" t="s">
        <v>144</v>
      </c>
      <c r="C29" s="180"/>
      <c r="D29" s="180"/>
      <c r="E29" s="180"/>
      <c r="F29" s="180"/>
      <c r="G29" s="180"/>
      <c r="H29" s="180"/>
      <c r="I29" s="180"/>
      <c r="J29" s="180"/>
      <c r="K29" s="180"/>
      <c r="L29" s="180"/>
      <c r="M29" s="180"/>
      <c r="N29" s="180"/>
      <c r="O29" s="180"/>
      <c r="P29" s="180"/>
      <c r="Q29" s="180"/>
      <c r="R29" s="180"/>
      <c r="S29" s="180"/>
      <c r="T29" s="182">
        <v>0.33333333333333331</v>
      </c>
      <c r="U29" s="180"/>
      <c r="V29" s="180"/>
      <c r="W29" s="181"/>
    </row>
    <row r="30" spans="1:23" x14ac:dyDescent="0.15">
      <c r="A30" s="146" t="s">
        <v>141</v>
      </c>
      <c r="B30" s="146" t="s">
        <v>144</v>
      </c>
      <c r="C30" s="180"/>
      <c r="D30" s="180"/>
      <c r="E30" s="180"/>
      <c r="F30" s="180"/>
      <c r="G30" s="180"/>
      <c r="H30" s="180"/>
      <c r="I30" s="180"/>
      <c r="J30" s="180"/>
      <c r="K30" s="180"/>
      <c r="L30" s="180"/>
      <c r="M30" s="180"/>
      <c r="N30" s="180"/>
      <c r="O30" s="180"/>
      <c r="P30" s="180"/>
      <c r="Q30" s="180"/>
      <c r="R30" s="180"/>
      <c r="S30" s="180"/>
      <c r="T30" s="182">
        <v>0.33333333333333331</v>
      </c>
      <c r="U30" s="180"/>
      <c r="V30" s="180"/>
      <c r="W30" s="181"/>
    </row>
    <row r="31" spans="1:23" x14ac:dyDescent="0.15">
      <c r="A31" s="146" t="s">
        <v>143</v>
      </c>
      <c r="B31" s="146" t="s">
        <v>148</v>
      </c>
      <c r="C31" s="182">
        <v>0.5</v>
      </c>
      <c r="D31" s="180"/>
      <c r="E31" s="180"/>
      <c r="F31" s="180"/>
      <c r="G31" s="180"/>
      <c r="H31" s="180"/>
      <c r="I31" s="180"/>
      <c r="J31" s="180"/>
      <c r="K31" s="180"/>
      <c r="L31" s="180"/>
      <c r="M31" s="180"/>
      <c r="N31" s="180"/>
      <c r="O31" s="180"/>
      <c r="P31" s="180"/>
      <c r="Q31" s="180"/>
      <c r="R31" s="180"/>
      <c r="S31" s="182"/>
      <c r="T31" s="180"/>
      <c r="U31" s="180"/>
      <c r="V31" s="180"/>
      <c r="W31" s="181"/>
    </row>
    <row r="32" spans="1:23" x14ac:dyDescent="0.15">
      <c r="A32" s="146" t="s">
        <v>69</v>
      </c>
      <c r="B32" s="146" t="s">
        <v>148</v>
      </c>
      <c r="C32" s="182">
        <v>0.5</v>
      </c>
      <c r="D32" s="180"/>
      <c r="E32" s="180"/>
      <c r="F32" s="180"/>
      <c r="G32" s="180"/>
      <c r="H32" s="180"/>
      <c r="I32" s="180"/>
      <c r="J32" s="180"/>
      <c r="K32" s="180"/>
      <c r="L32" s="180"/>
      <c r="M32" s="180"/>
      <c r="N32" s="180"/>
      <c r="O32" s="180"/>
      <c r="P32" s="180"/>
      <c r="Q32" s="180"/>
      <c r="R32" s="180"/>
      <c r="S32" s="182"/>
      <c r="T32" s="180"/>
      <c r="U32" s="180"/>
      <c r="V32" s="180"/>
      <c r="W32" s="181"/>
    </row>
    <row r="33" spans="1:23" x14ac:dyDescent="0.15">
      <c r="A33" s="146" t="s">
        <v>146</v>
      </c>
      <c r="B33" s="146" t="s">
        <v>180</v>
      </c>
      <c r="C33" s="182">
        <v>0.5</v>
      </c>
      <c r="D33" s="180"/>
      <c r="E33" s="180"/>
      <c r="F33" s="180"/>
      <c r="G33" s="180"/>
      <c r="H33" s="180"/>
      <c r="I33" s="180"/>
      <c r="J33" s="180"/>
      <c r="K33" s="180"/>
      <c r="L33" s="180"/>
      <c r="M33" s="180"/>
      <c r="N33" s="180"/>
      <c r="O33" s="180"/>
      <c r="P33" s="180"/>
      <c r="Q33" s="180"/>
      <c r="R33" s="180"/>
      <c r="S33" s="182"/>
      <c r="T33" s="180"/>
      <c r="U33" s="180"/>
      <c r="V33" s="180"/>
      <c r="W33" s="181"/>
    </row>
    <row r="34" spans="1:23" x14ac:dyDescent="0.15">
      <c r="A34" s="146" t="s">
        <v>147</v>
      </c>
      <c r="B34" s="146" t="s">
        <v>180</v>
      </c>
      <c r="C34" s="182">
        <v>0.5</v>
      </c>
      <c r="D34" s="180"/>
      <c r="E34" s="180"/>
      <c r="F34" s="180"/>
      <c r="G34" s="180"/>
      <c r="H34" s="180"/>
      <c r="I34" s="180"/>
      <c r="J34" s="180"/>
      <c r="K34" s="180"/>
      <c r="L34" s="180"/>
      <c r="M34" s="180"/>
      <c r="N34" s="180"/>
      <c r="O34" s="180"/>
      <c r="P34" s="180"/>
      <c r="Q34" s="180"/>
      <c r="R34" s="180"/>
      <c r="S34" s="182"/>
      <c r="T34" s="180"/>
      <c r="U34" s="180"/>
      <c r="V34" s="180"/>
      <c r="W34" s="181"/>
    </row>
    <row r="35" spans="1:23" x14ac:dyDescent="0.15">
      <c r="A35" s="146" t="s">
        <v>149</v>
      </c>
      <c r="B35" s="183" t="s">
        <v>153</v>
      </c>
      <c r="C35" s="182"/>
      <c r="D35" s="180"/>
      <c r="E35" s="180"/>
      <c r="F35" s="180"/>
      <c r="G35" s="180"/>
      <c r="H35" s="180"/>
      <c r="I35" s="180"/>
      <c r="J35" s="180"/>
      <c r="K35" s="180"/>
      <c r="L35" s="180"/>
      <c r="M35" s="180"/>
      <c r="N35" s="180"/>
      <c r="O35" s="180"/>
      <c r="P35" s="180"/>
      <c r="Q35" s="180"/>
      <c r="R35" s="180"/>
      <c r="S35" s="182">
        <v>0.5</v>
      </c>
      <c r="T35" s="180"/>
      <c r="U35" s="180"/>
      <c r="V35" s="180"/>
      <c r="W35" s="181"/>
    </row>
    <row r="36" spans="1:23" x14ac:dyDescent="0.15">
      <c r="A36" s="146" t="s">
        <v>65</v>
      </c>
      <c r="B36" s="184" t="s">
        <v>153</v>
      </c>
      <c r="C36" s="182"/>
      <c r="D36" s="180"/>
      <c r="E36" s="180"/>
      <c r="F36" s="180"/>
      <c r="G36" s="180"/>
      <c r="H36" s="180"/>
      <c r="I36" s="180"/>
      <c r="J36" s="180"/>
      <c r="K36" s="180"/>
      <c r="L36" s="180"/>
      <c r="M36" s="180"/>
      <c r="N36" s="180"/>
      <c r="O36" s="180"/>
      <c r="P36" s="180"/>
      <c r="Q36" s="180"/>
      <c r="R36" s="180"/>
      <c r="S36" s="182">
        <v>0.5</v>
      </c>
      <c r="T36" s="180"/>
      <c r="U36" s="180"/>
      <c r="V36" s="180"/>
      <c r="W36" s="181"/>
    </row>
    <row r="37" spans="1:23" x14ac:dyDescent="0.15">
      <c r="A37" s="146" t="s">
        <v>157</v>
      </c>
      <c r="B37" s="146" t="s">
        <v>181</v>
      </c>
      <c r="C37" s="182"/>
      <c r="D37" s="180"/>
      <c r="E37" s="180"/>
      <c r="F37" s="180"/>
      <c r="G37" s="180"/>
      <c r="H37" s="180"/>
      <c r="I37" s="180"/>
      <c r="J37" s="180"/>
      <c r="K37" s="180"/>
      <c r="L37" s="180"/>
      <c r="M37" s="180"/>
      <c r="N37" s="180"/>
      <c r="O37" s="180"/>
      <c r="P37" s="180"/>
      <c r="Q37" s="180"/>
      <c r="R37" s="180"/>
      <c r="S37" s="180"/>
      <c r="T37" s="180"/>
      <c r="U37" s="180"/>
      <c r="V37" s="182">
        <v>0.5</v>
      </c>
      <c r="W37" s="181"/>
    </row>
    <row r="38" spans="1:23" x14ac:dyDescent="0.15">
      <c r="A38" s="146" t="s">
        <v>161</v>
      </c>
      <c r="B38" s="146" t="s">
        <v>181</v>
      </c>
      <c r="C38" s="182"/>
      <c r="D38" s="180"/>
      <c r="E38" s="180"/>
      <c r="F38" s="180"/>
      <c r="G38" s="180"/>
      <c r="H38" s="180"/>
      <c r="I38" s="180"/>
      <c r="J38" s="180"/>
      <c r="K38" s="180"/>
      <c r="L38" s="180"/>
      <c r="M38" s="180"/>
      <c r="N38" s="180"/>
      <c r="O38" s="180"/>
      <c r="P38" s="180"/>
      <c r="Q38" s="180"/>
      <c r="R38" s="180"/>
      <c r="S38" s="180"/>
      <c r="T38" s="180"/>
      <c r="U38" s="180"/>
      <c r="V38" s="182">
        <v>0.5</v>
      </c>
      <c r="W38" s="181"/>
    </row>
    <row r="39" spans="1:23" x14ac:dyDescent="0.15">
      <c r="A39" s="146" t="s">
        <v>163</v>
      </c>
      <c r="B39" s="175" t="s">
        <v>164</v>
      </c>
      <c r="C39" s="185"/>
      <c r="D39" s="180"/>
      <c r="E39" s="180"/>
      <c r="F39" s="180"/>
      <c r="G39" s="180"/>
      <c r="H39" s="180"/>
      <c r="I39" s="180"/>
      <c r="J39" s="180"/>
      <c r="K39" s="180"/>
      <c r="L39" s="180"/>
      <c r="M39" s="180"/>
      <c r="N39" s="180"/>
      <c r="O39" s="180"/>
      <c r="P39" s="180"/>
      <c r="Q39" s="180"/>
      <c r="R39" s="180"/>
      <c r="S39" s="180"/>
      <c r="T39" s="180"/>
      <c r="U39" s="180"/>
      <c r="V39" s="185">
        <v>0.5</v>
      </c>
      <c r="W39" s="181"/>
    </row>
    <row r="40" spans="1:23" x14ac:dyDescent="0.15">
      <c r="A40" s="146" t="s">
        <v>166</v>
      </c>
      <c r="B40" s="175" t="s">
        <v>164</v>
      </c>
      <c r="C40" s="185"/>
      <c r="D40" s="180"/>
      <c r="E40" s="180"/>
      <c r="F40" s="180"/>
      <c r="G40" s="180"/>
      <c r="H40" s="180"/>
      <c r="I40" s="180"/>
      <c r="J40" s="180"/>
      <c r="K40" s="180"/>
      <c r="L40" s="180"/>
      <c r="M40" s="180"/>
      <c r="N40" s="180"/>
      <c r="O40" s="180"/>
      <c r="P40" s="180"/>
      <c r="Q40" s="180"/>
      <c r="R40" s="180"/>
      <c r="S40" s="180"/>
      <c r="T40" s="180"/>
      <c r="U40" s="180"/>
      <c r="V40" s="185">
        <v>0.5</v>
      </c>
      <c r="W40" s="181"/>
    </row>
    <row r="41" spans="1:23" x14ac:dyDescent="0.15">
      <c r="A41" s="175" t="s">
        <v>167</v>
      </c>
      <c r="B41" s="167" t="s">
        <v>168</v>
      </c>
      <c r="C41" s="181"/>
      <c r="D41" s="181"/>
      <c r="E41" s="181"/>
      <c r="F41" s="181"/>
      <c r="G41" s="181"/>
      <c r="H41" s="181"/>
      <c r="I41" s="181"/>
      <c r="J41" s="181"/>
      <c r="K41" s="181"/>
      <c r="L41" s="181"/>
      <c r="M41" s="181"/>
      <c r="N41" s="181"/>
      <c r="O41" s="181"/>
      <c r="P41" s="181"/>
      <c r="Q41" s="181"/>
      <c r="R41" s="181"/>
      <c r="S41" s="185"/>
      <c r="T41" s="181"/>
      <c r="U41" s="181"/>
      <c r="V41" s="181"/>
      <c r="W41" s="185">
        <v>0.5</v>
      </c>
    </row>
    <row r="42" spans="1:23" x14ac:dyDescent="0.15">
      <c r="A42" s="175" t="s">
        <v>170</v>
      </c>
      <c r="B42" s="167" t="s">
        <v>168</v>
      </c>
      <c r="C42" s="181"/>
      <c r="D42" s="181"/>
      <c r="E42" s="181"/>
      <c r="F42" s="181"/>
      <c r="G42" s="181"/>
      <c r="H42" s="181"/>
      <c r="I42" s="181"/>
      <c r="J42" s="181"/>
      <c r="K42" s="181"/>
      <c r="L42" s="181"/>
      <c r="M42" s="181"/>
      <c r="N42" s="181"/>
      <c r="O42" s="181"/>
      <c r="P42" s="181"/>
      <c r="Q42" s="181"/>
      <c r="R42" s="181"/>
      <c r="S42" s="185"/>
      <c r="T42" s="181"/>
      <c r="U42" s="181"/>
      <c r="V42" s="181"/>
      <c r="W42" s="185">
        <v>0.5</v>
      </c>
    </row>
    <row r="43" spans="1:23" x14ac:dyDescent="0.15">
      <c r="A43" s="175"/>
      <c r="B43" s="167"/>
      <c r="C43" s="181"/>
      <c r="D43" s="181"/>
      <c r="E43" s="181"/>
      <c r="F43" s="181"/>
      <c r="G43" s="181"/>
      <c r="H43" s="181"/>
      <c r="I43" s="181"/>
      <c r="J43" s="181"/>
      <c r="K43" s="181"/>
      <c r="L43" s="181"/>
      <c r="M43" s="181"/>
      <c r="N43" s="181"/>
      <c r="O43" s="181"/>
      <c r="P43" s="181"/>
      <c r="Q43" s="181"/>
      <c r="R43" s="181"/>
      <c r="S43" s="181"/>
      <c r="T43" s="181"/>
      <c r="U43" s="181"/>
      <c r="V43" s="181"/>
      <c r="W43" s="181"/>
    </row>
    <row r="44" spans="1:23" x14ac:dyDescent="0.15">
      <c r="A44" s="175"/>
      <c r="B44" s="167"/>
      <c r="C44" s="181"/>
      <c r="D44" s="181"/>
      <c r="E44" s="181"/>
      <c r="F44" s="181"/>
      <c r="G44" s="181"/>
      <c r="H44" s="181"/>
      <c r="I44" s="181"/>
      <c r="J44" s="181"/>
      <c r="K44" s="181"/>
      <c r="L44" s="181"/>
      <c r="M44" s="181"/>
      <c r="N44" s="181"/>
      <c r="O44" s="181"/>
      <c r="P44" s="181"/>
      <c r="Q44" s="181"/>
      <c r="R44" s="181"/>
      <c r="S44" s="181"/>
      <c r="T44" s="181"/>
      <c r="U44" s="181"/>
      <c r="V44" s="181"/>
      <c r="W44" s="181"/>
    </row>
  </sheetData>
  <mergeCells count="2">
    <mergeCell ref="A3:A4"/>
    <mergeCell ref="B3:B4"/>
  </mergeCells>
  <phoneticPr fontId="3"/>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4</vt:i4>
      </vt:variant>
    </vt:vector>
  </HeadingPairs>
  <TitlesOfParts>
    <vt:vector size="4" baseType="lpstr">
      <vt:lpstr>設備</vt:lpstr>
      <vt:lpstr>記載方法</vt:lpstr>
      <vt:lpstr>事業区分</vt:lpstr>
      <vt:lpstr>補助率</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2025-03-21T02:48:30Z</cp:lastPrinted>
  <dcterms:created xsi:type="dcterms:W3CDTF">2025-03-21T02:00:46Z</dcterms:created>
  <dcterms:modified xsi:type="dcterms:W3CDTF">2025-03-21T02:48:37Z</dcterms:modified>
</cp:coreProperties>
</file>