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X:\02_地域包括ケアグループ\02_地域包括ケアＧ（事業）\07_小児等在宅医療連携拠点事業\R08\02_医療的ケア児\01_市町村窓口情報\04_起案（HP掲載してよいか）\"/>
    </mc:Choice>
  </mc:AlternateContent>
  <xr:revisionPtr revIDLastSave="0" documentId="13_ncr:1_{510BA9F3-4006-4B18-A016-701C97861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全体版" sheetId="16" r:id="rId1"/>
  </sheets>
  <definedNames>
    <definedName name="_xlnm.Print_Area" localSheetId="0">全体版!$A:$I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36" i="16" l="1"/>
  <c r="A936" i="16"/>
  <c r="A935" i="16"/>
  <c r="A934" i="16"/>
  <c r="A932" i="16"/>
  <c r="A931" i="16"/>
  <c r="B927" i="16"/>
  <c r="A927" i="16"/>
  <c r="A926" i="16"/>
  <c r="A925" i="16"/>
  <c r="A923" i="16"/>
  <c r="A922" i="16"/>
  <c r="B918" i="16"/>
  <c r="A918" i="16"/>
  <c r="A917" i="16"/>
  <c r="A916" i="16"/>
  <c r="A914" i="16"/>
  <c r="A913" i="16"/>
  <c r="B909" i="16"/>
  <c r="A909" i="16"/>
  <c r="A908" i="16"/>
  <c r="A906" i="16"/>
  <c r="A904" i="16"/>
  <c r="A903" i="16"/>
  <c r="A899" i="16"/>
  <c r="A898" i="16"/>
  <c r="A894" i="16"/>
  <c r="A892" i="16"/>
  <c r="A891" i="16"/>
  <c r="A788" i="16"/>
  <c r="A787" i="16"/>
  <c r="A785" i="16"/>
  <c r="A783" i="16"/>
  <c r="A782" i="16"/>
  <c r="A778" i="16"/>
  <c r="A777" i="16"/>
  <c r="A776" i="16"/>
  <c r="A774" i="16"/>
  <c r="A773" i="16"/>
  <c r="B371" i="16"/>
  <c r="A371" i="16"/>
  <c r="A370" i="16"/>
  <c r="A369" i="16"/>
  <c r="A367" i="16"/>
  <c r="A366" i="16"/>
  <c r="B362" i="16"/>
  <c r="A362" i="16"/>
  <c r="A361" i="16"/>
  <c r="A360" i="16"/>
  <c r="A358" i="16"/>
  <c r="A357" i="16"/>
  <c r="B353" i="16"/>
  <c r="A353" i="16"/>
  <c r="A352" i="16"/>
  <c r="A351" i="16"/>
  <c r="A349" i="16"/>
  <c r="A348" i="16"/>
  <c r="B344" i="16"/>
  <c r="A344" i="16"/>
  <c r="A342" i="16"/>
  <c r="A341" i="16"/>
  <c r="A339" i="16"/>
  <c r="A338" i="16"/>
  <c r="B334" i="16"/>
  <c r="A334" i="16"/>
  <c r="A333" i="16"/>
  <c r="A332" i="16"/>
  <c r="A330" i="16"/>
  <c r="A329" i="16"/>
  <c r="B325" i="16"/>
  <c r="A325" i="16"/>
  <c r="A324" i="16"/>
  <c r="A323" i="16"/>
  <c r="A321" i="16"/>
  <c r="A320" i="16"/>
  <c r="B316" i="16"/>
  <c r="A316" i="16"/>
  <c r="A315" i="16"/>
  <c r="A314" i="16"/>
  <c r="A312" i="16"/>
  <c r="A311" i="16"/>
  <c r="B307" i="16"/>
  <c r="A307" i="16"/>
  <c r="A306" i="16"/>
  <c r="A304" i="16"/>
  <c r="A302" i="16"/>
  <c r="A301" i="16"/>
  <c r="B1634" i="16"/>
  <c r="A1634" i="16"/>
  <c r="A1633" i="16"/>
  <c r="A1632" i="16"/>
  <c r="A1630" i="16"/>
  <c r="A1629" i="16"/>
  <c r="B1625" i="16"/>
  <c r="A1625" i="16"/>
  <c r="A1624" i="16"/>
  <c r="A1622" i="16"/>
  <c r="A1620" i="16"/>
  <c r="A1619" i="16"/>
  <c r="B1615" i="16"/>
  <c r="A1615" i="16"/>
  <c r="A1614" i="16"/>
  <c r="A1613" i="16"/>
  <c r="A1611" i="16"/>
  <c r="A1610" i="16"/>
  <c r="B1606" i="16"/>
  <c r="A1606" i="16"/>
  <c r="A1605" i="16"/>
  <c r="A1604" i="16"/>
  <c r="A1602" i="16"/>
  <c r="A1601" i="16"/>
  <c r="B1497" i="16"/>
  <c r="A1497" i="16"/>
  <c r="A1496" i="16"/>
  <c r="A1495" i="16"/>
  <c r="A1493" i="16"/>
  <c r="A1492" i="16"/>
  <c r="B1488" i="16"/>
  <c r="A1488" i="16"/>
  <c r="A1487" i="16"/>
  <c r="A1486" i="16"/>
  <c r="A1484" i="16"/>
  <c r="A1483" i="16"/>
  <c r="B1248" i="16"/>
  <c r="A1248" i="16"/>
  <c r="A1247" i="16"/>
  <c r="A1246" i="16"/>
  <c r="A1244" i="16"/>
  <c r="A1243" i="16"/>
  <c r="B1237" i="16"/>
  <c r="A1237" i="16"/>
  <c r="A1236" i="16"/>
  <c r="A1235" i="16"/>
  <c r="A1233" i="16"/>
  <c r="A1232" i="16"/>
  <c r="B1228" i="16"/>
  <c r="A1228" i="16"/>
  <c r="A1227" i="16"/>
  <c r="A1226" i="16"/>
  <c r="A1224" i="16"/>
  <c r="A1223" i="16"/>
  <c r="B1219" i="16"/>
  <c r="A1219" i="16"/>
  <c r="A1218" i="16"/>
  <c r="A1217" i="16"/>
  <c r="A1215" i="16"/>
  <c r="A1214" i="16"/>
  <c r="B1210" i="16"/>
  <c r="A1210" i="16"/>
  <c r="A1209" i="16"/>
  <c r="A1208" i="16"/>
  <c r="A1206" i="16"/>
  <c r="A1205" i="16"/>
  <c r="B1201" i="16"/>
  <c r="A1201" i="16"/>
  <c r="A1200" i="16"/>
  <c r="A1199" i="16"/>
  <c r="A1197" i="16"/>
  <c r="A1196" i="16"/>
  <c r="B1192" i="16"/>
  <c r="A1192" i="16"/>
  <c r="A1191" i="16"/>
  <c r="A1190" i="16"/>
  <c r="A1188" i="16"/>
  <c r="A1187" i="16"/>
  <c r="B2314" i="16"/>
  <c r="A2314" i="16"/>
  <c r="A2313" i="16"/>
  <c r="A2312" i="16"/>
  <c r="A2310" i="16"/>
  <c r="A2309" i="16"/>
  <c r="A2282" i="16"/>
  <c r="A2281" i="16"/>
  <c r="A2280" i="16"/>
  <c r="A2278" i="16"/>
  <c r="A2277" i="16"/>
  <c r="A2273" i="16"/>
  <c r="A2272" i="16"/>
  <c r="A2271" i="16"/>
  <c r="A2269" i="16"/>
  <c r="A2268" i="16"/>
  <c r="A2264" i="16"/>
  <c r="A2263" i="16"/>
  <c r="A2262" i="16"/>
  <c r="A2260" i="16"/>
  <c r="A2259" i="16"/>
  <c r="B2255" i="16"/>
  <c r="A2255" i="16"/>
  <c r="A2254" i="16"/>
  <c r="A2253" i="16"/>
  <c r="A2251" i="16"/>
  <c r="A2250" i="16"/>
  <c r="B2214" i="16"/>
  <c r="A2214" i="16"/>
  <c r="A2213" i="16"/>
  <c r="A2212" i="16"/>
  <c r="A2210" i="16"/>
  <c r="A2209" i="16"/>
  <c r="B2205" i="16"/>
  <c r="A2205" i="16"/>
  <c r="A2204" i="16"/>
  <c r="A2203" i="16"/>
  <c r="A2201" i="16"/>
  <c r="A2200" i="16"/>
  <c r="B2196" i="16"/>
  <c r="A2196" i="16"/>
  <c r="A2195" i="16"/>
  <c r="A2194" i="16"/>
  <c r="A2192" i="16"/>
  <c r="A2191" i="16"/>
  <c r="A2164" i="16"/>
  <c r="A2163" i="16"/>
  <c r="A2162" i="16"/>
  <c r="A2160" i="16"/>
  <c r="A2159" i="16"/>
  <c r="A2155" i="16"/>
  <c r="A2154" i="16"/>
  <c r="A2153" i="16"/>
  <c r="A2151" i="16"/>
  <c r="A2150" i="16"/>
  <c r="A2146" i="16"/>
  <c r="A2145" i="16"/>
  <c r="A2144" i="16"/>
  <c r="A2142" i="16"/>
  <c r="A2141" i="16"/>
  <c r="B2137" i="16"/>
  <c r="A2137" i="16"/>
  <c r="A2136" i="16"/>
  <c r="A2135" i="16"/>
  <c r="A2133" i="16"/>
  <c r="A2132" i="16"/>
  <c r="A2096" i="16"/>
  <c r="A2095" i="16"/>
  <c r="A2094" i="16"/>
  <c r="A2092" i="16"/>
  <c r="A2091" i="16"/>
  <c r="A2087" i="16"/>
  <c r="A2086" i="16"/>
  <c r="A2085" i="16"/>
  <c r="A2083" i="16"/>
  <c r="A2082" i="16"/>
  <c r="B2078" i="16"/>
  <c r="A2078" i="16"/>
  <c r="A2077" i="16"/>
  <c r="A2076" i="16"/>
  <c r="A2074" i="16"/>
  <c r="A2073" i="16"/>
  <c r="A2037" i="16"/>
  <c r="A2036" i="16"/>
  <c r="A2035" i="16"/>
  <c r="A2033" i="16"/>
  <c r="A2032" i="16"/>
  <c r="A2028" i="16"/>
  <c r="A2027" i="16"/>
  <c r="A2026" i="16"/>
  <c r="A2024" i="16"/>
  <c r="A2023" i="16"/>
  <c r="B2019" i="16"/>
  <c r="A2019" i="16"/>
  <c r="A2018" i="16"/>
  <c r="A2017" i="16"/>
  <c r="A2015" i="16"/>
  <c r="A2014" i="16"/>
  <c r="B1978" i="16"/>
  <c r="A1978" i="16"/>
  <c r="A1977" i="16"/>
  <c r="A1976" i="16"/>
  <c r="A1974" i="16"/>
  <c r="A1973" i="16"/>
  <c r="B1969" i="16"/>
  <c r="A1969" i="16"/>
  <c r="A1968" i="16"/>
  <c r="A1967" i="16"/>
  <c r="A1965" i="16"/>
  <c r="A1964" i="16"/>
  <c r="B1960" i="16"/>
  <c r="A1960" i="16"/>
  <c r="A1959" i="16"/>
  <c r="A1958" i="16"/>
  <c r="A1956" i="16"/>
  <c r="A1955" i="16"/>
  <c r="A1928" i="16"/>
  <c r="A1927" i="16"/>
  <c r="A1926" i="16"/>
  <c r="A1924" i="16"/>
  <c r="A1923" i="16"/>
  <c r="A1919" i="16"/>
  <c r="A1918" i="16"/>
  <c r="A1917" i="16"/>
  <c r="A1915" i="16"/>
  <c r="A1914" i="16"/>
  <c r="A1910" i="16"/>
  <c r="A1909" i="16"/>
  <c r="A1908" i="16"/>
  <c r="A1906" i="16"/>
  <c r="A1905" i="16"/>
  <c r="B1901" i="16"/>
  <c r="A1901" i="16"/>
  <c r="A1900" i="16"/>
  <c r="A1899" i="16"/>
  <c r="A1897" i="16"/>
  <c r="A1896" i="16"/>
  <c r="A1869" i="16"/>
  <c r="A1868" i="16"/>
  <c r="A1867" i="16"/>
  <c r="A1865" i="16"/>
  <c r="A1864" i="16"/>
  <c r="A1860" i="16"/>
  <c r="A1859" i="16"/>
  <c r="A1858" i="16"/>
  <c r="A1856" i="16"/>
  <c r="A1855" i="16"/>
  <c r="A1851" i="16"/>
  <c r="A1850" i="16"/>
  <c r="A1849" i="16"/>
  <c r="A1847" i="16"/>
  <c r="A1846" i="16"/>
  <c r="B1842" i="16"/>
  <c r="A1842" i="16"/>
  <c r="A1841" i="16"/>
  <c r="A1840" i="16"/>
  <c r="A1838" i="16"/>
  <c r="A1837" i="16"/>
  <c r="B1819" i="16"/>
  <c r="A1819" i="16"/>
  <c r="A1818" i="16"/>
  <c r="A1817" i="16"/>
  <c r="A1815" i="16"/>
  <c r="A1814" i="16"/>
  <c r="B1810" i="16"/>
  <c r="A1810" i="16"/>
  <c r="A1809" i="16"/>
  <c r="A1808" i="16"/>
  <c r="A1806" i="16"/>
  <c r="A1805" i="16"/>
  <c r="B1801" i="16"/>
  <c r="A1801" i="16"/>
  <c r="A1800" i="16"/>
  <c r="A1799" i="16"/>
  <c r="A1797" i="16"/>
  <c r="A1796" i="16"/>
  <c r="B1792" i="16"/>
  <c r="A1792" i="16"/>
  <c r="A1791" i="16"/>
  <c r="A1790" i="16"/>
  <c r="A1788" i="16"/>
  <c r="A1787" i="16"/>
  <c r="B1783" i="16"/>
  <c r="A1783" i="16"/>
  <c r="A1782" i="16"/>
  <c r="A1781" i="16"/>
  <c r="A1779" i="16"/>
  <c r="A1778" i="16"/>
  <c r="A568" i="16"/>
  <c r="A259" i="16" l="1"/>
  <c r="A1733" i="16"/>
  <c r="A1732" i="16"/>
  <c r="A1731" i="16"/>
  <c r="A1729" i="16"/>
  <c r="A1728" i="16"/>
  <c r="A1724" i="16"/>
  <c r="A1723" i="16"/>
  <c r="A1722" i="16"/>
  <c r="A1720" i="16"/>
  <c r="A1719" i="16"/>
  <c r="A1692" i="16"/>
  <c r="A1691" i="16"/>
  <c r="A1690" i="16"/>
  <c r="A1688" i="16"/>
  <c r="A1687" i="16"/>
  <c r="A1683" i="16"/>
  <c r="A1682" i="16"/>
  <c r="A1681" i="16"/>
  <c r="A1679" i="16"/>
  <c r="A1678" i="16"/>
  <c r="A1674" i="16"/>
  <c r="A1673" i="16"/>
  <c r="A1672" i="16"/>
  <c r="A1670" i="16"/>
  <c r="A1669" i="16"/>
  <c r="A1665" i="16"/>
  <c r="A1664" i="16"/>
  <c r="A1663" i="16"/>
  <c r="A1661" i="16"/>
  <c r="A1660" i="16"/>
  <c r="B1565" i="16"/>
  <c r="A1565" i="16"/>
  <c r="A1564" i="16"/>
  <c r="A1563" i="16"/>
  <c r="A1561" i="16"/>
  <c r="A1560" i="16"/>
  <c r="A1556" i="16"/>
  <c r="A1555" i="16"/>
  <c r="A1554" i="16"/>
  <c r="A1552" i="16"/>
  <c r="A1551" i="16"/>
  <c r="B1547" i="16"/>
  <c r="A1547" i="16"/>
  <c r="A1546" i="16"/>
  <c r="A1545" i="16"/>
  <c r="A1543" i="16"/>
  <c r="A1542" i="16"/>
  <c r="B1456" i="16"/>
  <c r="A1456" i="16"/>
  <c r="A1455" i="16"/>
  <c r="A1454" i="16"/>
  <c r="A1452" i="16"/>
  <c r="A1451" i="16"/>
  <c r="B1447" i="16"/>
  <c r="A1447" i="16"/>
  <c r="A1446" i="16"/>
  <c r="A1445" i="16"/>
  <c r="A1443" i="16"/>
  <c r="A1442" i="16"/>
  <c r="B1438" i="16"/>
  <c r="A1438" i="16"/>
  <c r="A1437" i="16"/>
  <c r="A1436" i="16"/>
  <c r="A1434" i="16"/>
  <c r="A1433" i="16"/>
  <c r="B1429" i="16"/>
  <c r="A1429" i="16"/>
  <c r="A1428" i="16"/>
  <c r="A1427" i="16"/>
  <c r="A1425" i="16"/>
  <c r="A1424" i="16"/>
  <c r="B1406" i="16"/>
  <c r="A1406" i="16"/>
  <c r="A1405" i="16"/>
  <c r="A1404" i="16"/>
  <c r="A1402" i="16"/>
  <c r="A1401" i="16"/>
  <c r="A1397" i="16"/>
  <c r="A1396" i="16"/>
  <c r="A1395" i="16"/>
  <c r="A1393" i="16"/>
  <c r="A1392" i="16"/>
  <c r="B1388" i="16"/>
  <c r="A1388" i="16"/>
  <c r="A1387" i="16"/>
  <c r="A1386" i="16"/>
  <c r="A1384" i="16"/>
  <c r="A1383" i="16"/>
  <c r="B1379" i="16"/>
  <c r="A1379" i="16"/>
  <c r="A1378" i="16"/>
  <c r="A1377" i="16"/>
  <c r="A1375" i="16"/>
  <c r="A1374" i="16"/>
  <c r="B1370" i="16"/>
  <c r="A1370" i="16"/>
  <c r="A1369" i="16"/>
  <c r="A1368" i="16"/>
  <c r="A1366" i="16"/>
  <c r="A1365" i="16"/>
  <c r="A1337" i="16"/>
  <c r="A1336" i="16"/>
  <c r="A1335" i="16"/>
  <c r="A1333" i="16"/>
  <c r="A1332" i="16"/>
  <c r="A1328" i="16"/>
  <c r="A1327" i="16"/>
  <c r="A1326" i="16"/>
  <c r="A1324" i="16"/>
  <c r="A1323" i="16"/>
  <c r="A1319" i="16"/>
  <c r="A1318" i="16"/>
  <c r="A1317" i="16"/>
  <c r="A1315" i="16"/>
  <c r="A1314" i="16"/>
  <c r="A1310" i="16"/>
  <c r="A1309" i="16"/>
  <c r="A1308" i="16"/>
  <c r="A1306" i="16"/>
  <c r="A1305" i="16"/>
  <c r="B1168" i="16"/>
  <c r="A1168" i="16"/>
  <c r="A1167" i="16"/>
  <c r="A1166" i="16"/>
  <c r="A1164" i="16"/>
  <c r="A1163" i="16"/>
  <c r="B1159" i="16"/>
  <c r="A1159" i="16"/>
  <c r="A1158" i="16"/>
  <c r="A1157" i="16"/>
  <c r="A1155" i="16"/>
  <c r="A1154" i="16"/>
  <c r="B1150" i="16"/>
  <c r="A1150" i="16"/>
  <c r="A1149" i="16"/>
  <c r="A1148" i="16"/>
  <c r="A1146" i="16"/>
  <c r="A1145" i="16"/>
  <c r="B1141" i="16"/>
  <c r="A1141" i="16"/>
  <c r="A1140" i="16"/>
  <c r="A1139" i="16"/>
  <c r="A1137" i="16"/>
  <c r="A1136" i="16"/>
  <c r="B1132" i="16"/>
  <c r="A1132" i="16"/>
  <c r="A1131" i="16"/>
  <c r="A1130" i="16"/>
  <c r="A1128" i="16"/>
  <c r="A1127" i="16"/>
  <c r="A1118" i="16"/>
  <c r="A1117" i="16"/>
  <c r="A1116" i="16"/>
  <c r="A1114" i="16"/>
  <c r="A1113" i="16"/>
  <c r="A1109" i="16"/>
  <c r="A1108" i="16"/>
  <c r="A1107" i="16"/>
  <c r="A1105" i="16"/>
  <c r="A1104" i="16"/>
  <c r="A1100" i="16"/>
  <c r="A1099" i="16"/>
  <c r="A1098" i="16"/>
  <c r="A1096" i="16"/>
  <c r="A1095" i="16"/>
  <c r="A1091" i="16"/>
  <c r="A1090" i="16"/>
  <c r="A1089" i="16"/>
  <c r="A1087" i="16"/>
  <c r="A1086" i="16"/>
  <c r="A1082" i="16"/>
  <c r="A1081" i="16"/>
  <c r="A1080" i="16"/>
  <c r="A1078" i="16"/>
  <c r="A1077" i="16"/>
  <c r="A1073" i="16"/>
  <c r="A1072" i="16"/>
  <c r="A1071" i="16"/>
  <c r="A1069" i="16"/>
  <c r="A1068" i="16"/>
  <c r="A1041" i="16"/>
  <c r="A1040" i="16"/>
  <c r="A1039" i="16"/>
  <c r="A1037" i="16"/>
  <c r="A1036" i="16"/>
  <c r="A1032" i="16"/>
  <c r="A1031" i="16"/>
  <c r="A1030" i="16"/>
  <c r="A1028" i="16"/>
  <c r="A1027" i="16"/>
  <c r="A1023" i="16"/>
  <c r="A1022" i="16"/>
  <c r="A1021" i="16"/>
  <c r="A1019" i="16"/>
  <c r="A1018" i="16"/>
  <c r="A1014" i="16"/>
  <c r="A1013" i="16"/>
  <c r="A1012" i="16"/>
  <c r="A1010" i="16"/>
  <c r="A1009" i="16"/>
  <c r="B964" i="16"/>
  <c r="A964" i="16"/>
  <c r="A963" i="16"/>
  <c r="A962" i="16"/>
  <c r="A960" i="16"/>
  <c r="A959" i="16"/>
  <c r="B955" i="16"/>
  <c r="A955" i="16"/>
  <c r="A954" i="16"/>
  <c r="A953" i="16"/>
  <c r="A951" i="16"/>
  <c r="A950" i="16"/>
  <c r="A873" i="16"/>
  <c r="A872" i="16"/>
  <c r="A871" i="16"/>
  <c r="A869" i="16"/>
  <c r="A868" i="16"/>
  <c r="A864" i="16"/>
  <c r="A863" i="16"/>
  <c r="A862" i="16"/>
  <c r="A860" i="16"/>
  <c r="A859" i="16"/>
  <c r="A855" i="16"/>
  <c r="A854" i="16"/>
  <c r="A853" i="16"/>
  <c r="A851" i="16"/>
  <c r="A850" i="16"/>
  <c r="A846" i="16"/>
  <c r="A845" i="16"/>
  <c r="A844" i="16"/>
  <c r="A842" i="16"/>
  <c r="A841" i="16"/>
  <c r="A837" i="16"/>
  <c r="A836" i="16"/>
  <c r="A835" i="16"/>
  <c r="A833" i="16"/>
  <c r="A832" i="16"/>
  <c r="A755" i="16"/>
  <c r="A754" i="16"/>
  <c r="A753" i="16"/>
  <c r="A751" i="16"/>
  <c r="A750" i="16"/>
  <c r="B746" i="16"/>
  <c r="A746" i="16"/>
  <c r="A745" i="16"/>
  <c r="A744" i="16"/>
  <c r="A742" i="16"/>
  <c r="A741" i="16"/>
  <c r="B737" i="16"/>
  <c r="A737" i="16"/>
  <c r="A736" i="16"/>
  <c r="A735" i="16"/>
  <c r="A733" i="16"/>
  <c r="A732" i="16"/>
  <c r="A728" i="16"/>
  <c r="A727" i="16"/>
  <c r="A726" i="16"/>
  <c r="A724" i="16"/>
  <c r="A723" i="16"/>
  <c r="A719" i="16"/>
  <c r="A718" i="16"/>
  <c r="A717" i="16"/>
  <c r="A715" i="16"/>
  <c r="A714" i="16"/>
  <c r="A696" i="16"/>
  <c r="A695" i="16"/>
  <c r="A694" i="16"/>
  <c r="A692" i="16"/>
  <c r="A691" i="16"/>
  <c r="A687" i="16"/>
  <c r="A686" i="16"/>
  <c r="A685" i="16"/>
  <c r="A683" i="16"/>
  <c r="A682" i="16"/>
  <c r="A678" i="16"/>
  <c r="A677" i="16"/>
  <c r="A676" i="16"/>
  <c r="A674" i="16"/>
  <c r="A673" i="16"/>
  <c r="A669" i="16"/>
  <c r="A668" i="16"/>
  <c r="A667" i="16"/>
  <c r="A665" i="16"/>
  <c r="A664" i="16"/>
  <c r="B660" i="16"/>
  <c r="A660" i="16"/>
  <c r="A659" i="16"/>
  <c r="A658" i="16"/>
  <c r="A656" i="16"/>
  <c r="A655" i="16"/>
  <c r="B597" i="16"/>
  <c r="A597" i="16"/>
  <c r="A596" i="16"/>
  <c r="A595" i="16"/>
  <c r="A593" i="16"/>
  <c r="A592" i="16"/>
  <c r="B587" i="16"/>
  <c r="A587" i="16"/>
  <c r="A586" i="16"/>
  <c r="A585" i="16"/>
  <c r="A583" i="16"/>
  <c r="A582" i="16"/>
  <c r="B578" i="16"/>
  <c r="A578" i="16"/>
  <c r="A577" i="16"/>
  <c r="A576" i="16"/>
  <c r="A574" i="16"/>
  <c r="A573" i="16"/>
  <c r="B569" i="16"/>
  <c r="A569" i="16"/>
  <c r="A567" i="16"/>
  <c r="A565" i="16"/>
  <c r="A564" i="16"/>
  <c r="B560" i="16"/>
  <c r="A560" i="16"/>
  <c r="A559" i="16"/>
  <c r="A558" i="16"/>
  <c r="A556" i="16"/>
  <c r="A555" i="16"/>
  <c r="B551" i="16"/>
  <c r="A551" i="16"/>
  <c r="A550" i="16"/>
  <c r="A549" i="16"/>
  <c r="A547" i="16"/>
  <c r="A546" i="16"/>
  <c r="B542" i="16"/>
  <c r="A542" i="16"/>
  <c r="A541" i="16"/>
  <c r="A540" i="16"/>
  <c r="A538" i="16"/>
  <c r="A537" i="16"/>
  <c r="B488" i="16"/>
  <c r="A488" i="16"/>
  <c r="A487" i="16"/>
  <c r="A486" i="16"/>
  <c r="A484" i="16"/>
  <c r="A483" i="16"/>
  <c r="B479" i="16"/>
  <c r="A479" i="16"/>
  <c r="A478" i="16"/>
  <c r="A477" i="16"/>
  <c r="A475" i="16"/>
  <c r="A474" i="16"/>
  <c r="B469" i="16"/>
  <c r="A469" i="16"/>
  <c r="A468" i="16"/>
  <c r="A467" i="16"/>
  <c r="A465" i="16"/>
  <c r="A464" i="16"/>
  <c r="B460" i="16"/>
  <c r="A460" i="16"/>
  <c r="A459" i="16"/>
  <c r="A458" i="16"/>
  <c r="A456" i="16"/>
  <c r="A455" i="16"/>
  <c r="B451" i="16"/>
  <c r="A451" i="16"/>
  <c r="A450" i="16"/>
  <c r="A449" i="16"/>
  <c r="A447" i="16"/>
  <c r="A446" i="16"/>
  <c r="B442" i="16"/>
  <c r="A442" i="16"/>
  <c r="A441" i="16"/>
  <c r="A440" i="16"/>
  <c r="A438" i="16"/>
  <c r="A437" i="16"/>
  <c r="B433" i="16"/>
  <c r="A433" i="16"/>
  <c r="A432" i="16"/>
  <c r="A431" i="16"/>
  <c r="A429" i="16"/>
  <c r="A428" i="16"/>
  <c r="B424" i="16"/>
  <c r="A424" i="16"/>
  <c r="A423" i="16"/>
  <c r="A422" i="16"/>
  <c r="A420" i="16"/>
  <c r="A419" i="16"/>
  <c r="B263" i="16"/>
  <c r="A263" i="16"/>
  <c r="A262" i="16"/>
  <c r="A257" i="16"/>
  <c r="A254" i="16"/>
  <c r="B250" i="16"/>
  <c r="A250" i="16"/>
  <c r="A249" i="16"/>
  <c r="A246" i="16"/>
  <c r="A244" i="16"/>
  <c r="A241" i="16"/>
  <c r="B196" i="16"/>
  <c r="A196" i="16"/>
  <c r="A195" i="16"/>
  <c r="A194" i="16"/>
  <c r="A192" i="16"/>
  <c r="A191" i="16"/>
  <c r="B187" i="16"/>
  <c r="A187" i="16"/>
  <c r="A186" i="16"/>
  <c r="A185" i="16"/>
  <c r="A183" i="16"/>
  <c r="A182" i="16"/>
  <c r="A123" i="16" l="1"/>
  <c r="A124" i="16"/>
  <c r="A126" i="16"/>
  <c r="A127" i="16"/>
  <c r="A128" i="16"/>
  <c r="A132" i="16"/>
  <c r="A133" i="16"/>
  <c r="A135" i="16"/>
  <c r="A136" i="16"/>
  <c r="A137" i="16"/>
  <c r="A141" i="16"/>
  <c r="A142" i="16"/>
  <c r="A144" i="16"/>
  <c r="A145" i="16"/>
  <c r="A146" i="16"/>
  <c r="A150" i="16"/>
  <c r="A151" i="16"/>
  <c r="A153" i="16"/>
  <c r="A154" i="16"/>
  <c r="A155" i="16"/>
  <c r="A159" i="16"/>
  <c r="A160" i="16"/>
  <c r="A162" i="16"/>
  <c r="A163" i="16"/>
  <c r="A164" i="16"/>
  <c r="A168" i="16"/>
  <c r="A169" i="16"/>
  <c r="A171" i="16"/>
  <c r="A172" i="16"/>
  <c r="A173" i="16"/>
</calcChain>
</file>

<file path=xl/sharedStrings.xml><?xml version="1.0" encoding="utf-8"?>
<sst xmlns="http://schemas.openxmlformats.org/spreadsheetml/2006/main" count="816" uniqueCount="502">
  <si>
    <t>＜はじめに＞</t>
    <phoneticPr fontId="1"/>
  </si>
  <si>
    <t>　 　県内各市町村の申請・相談窓口を分野別にまとめました。</t>
    <phoneticPr fontId="1"/>
  </si>
  <si>
    <t>○ 　この情報は、県立こども医療センターが運営するホームページ</t>
    <rPh sb="5" eb="7">
      <t>ジョウホウ</t>
    </rPh>
    <rPh sb="9" eb="11">
      <t>ケンリツ</t>
    </rPh>
    <rPh sb="14" eb="16">
      <t>イリョウ</t>
    </rPh>
    <rPh sb="21" eb="23">
      <t>ウンエイ</t>
    </rPh>
    <phoneticPr fontId="1"/>
  </si>
  <si>
    <t>　　 「おひさま　小児在宅療養ナビ」にも、わかりやすく掲載しています。</t>
    <rPh sb="9" eb="11">
      <t>ショウニ</t>
    </rPh>
    <rPh sb="11" eb="13">
      <t>ザイタク</t>
    </rPh>
    <rPh sb="13" eb="15">
      <t>リョウヨウ</t>
    </rPh>
    <rPh sb="27" eb="29">
      <t>ケイサイ</t>
    </rPh>
    <phoneticPr fontId="1"/>
  </si>
  <si>
    <t>URL：</t>
    <phoneticPr fontId="1"/>
  </si>
  <si>
    <t>http://ohisama.kcmc.jp/</t>
    <phoneticPr fontId="1"/>
  </si>
  <si>
    <t>＜使い方・注意事項＞</t>
    <rPh sb="1" eb="2">
      <t>ツカ</t>
    </rPh>
    <rPh sb="3" eb="4">
      <t>カタ</t>
    </rPh>
    <rPh sb="5" eb="7">
      <t>チュウイ</t>
    </rPh>
    <rPh sb="7" eb="9">
      <t>ジコウ</t>
    </rPh>
    <phoneticPr fontId="1"/>
  </si>
  <si>
    <t>○　医療的ケア児に関係する各種相談・申請窓口をまとめたものです。</t>
    <rPh sb="2" eb="5">
      <t>イリョウテキ</t>
    </rPh>
    <rPh sb="7" eb="8">
      <t>ジ</t>
    </rPh>
    <rPh sb="9" eb="11">
      <t>カンケイ</t>
    </rPh>
    <rPh sb="13" eb="15">
      <t>カクシュ</t>
    </rPh>
    <rPh sb="15" eb="17">
      <t>ソウダン</t>
    </rPh>
    <rPh sb="18" eb="20">
      <t>シンセイ</t>
    </rPh>
    <rPh sb="20" eb="22">
      <t>マドグチ</t>
    </rPh>
    <phoneticPr fontId="1"/>
  </si>
  <si>
    <t>○　相談内容により、他の所管課にお繋ぎする場合がございます。</t>
    <rPh sb="2" eb="4">
      <t>ソウダン</t>
    </rPh>
    <rPh sb="4" eb="6">
      <t>ナイヨウ</t>
    </rPh>
    <rPh sb="10" eb="11">
      <t>ホカ</t>
    </rPh>
    <rPh sb="12" eb="14">
      <t>ショカン</t>
    </rPh>
    <rPh sb="14" eb="15">
      <t>カ</t>
    </rPh>
    <rPh sb="17" eb="18">
      <t>ツナ</t>
    </rPh>
    <rPh sb="21" eb="23">
      <t>バアイ</t>
    </rPh>
    <phoneticPr fontId="1"/>
  </si>
  <si>
    <t>○　各窓口の分野ごとに、大まかな色付けをしてあります。</t>
    <rPh sb="2" eb="3">
      <t>カク</t>
    </rPh>
    <rPh sb="3" eb="5">
      <t>マドグチ</t>
    </rPh>
    <rPh sb="6" eb="8">
      <t>ブンヤ</t>
    </rPh>
    <rPh sb="12" eb="13">
      <t>オオ</t>
    </rPh>
    <rPh sb="16" eb="17">
      <t>イロ</t>
    </rPh>
    <rPh sb="17" eb="18">
      <t>ヅ</t>
    </rPh>
    <phoneticPr fontId="1"/>
  </si>
  <si>
    <t>＜色分け一覧＞</t>
    <rPh sb="1" eb="3">
      <t>イロワ</t>
    </rPh>
    <rPh sb="4" eb="6">
      <t>イチラン</t>
    </rPh>
    <phoneticPr fontId="1"/>
  </si>
  <si>
    <t>障害福祉</t>
    <rPh sb="0" eb="2">
      <t>ショウガイ</t>
    </rPh>
    <rPh sb="2" eb="4">
      <t>フクシ</t>
    </rPh>
    <phoneticPr fontId="1"/>
  </si>
  <si>
    <t>保健</t>
    <rPh sb="0" eb="2">
      <t>ホケン</t>
    </rPh>
    <phoneticPr fontId="1"/>
  </si>
  <si>
    <t>給付金</t>
    <rPh sb="0" eb="3">
      <t>キュウフキン</t>
    </rPh>
    <phoneticPr fontId="1"/>
  </si>
  <si>
    <t>教育</t>
    <rPh sb="0" eb="2">
      <t>キョウイク</t>
    </rPh>
    <phoneticPr fontId="1"/>
  </si>
  <si>
    <t>相談</t>
    <rPh sb="0" eb="2">
      <t>ソウダン</t>
    </rPh>
    <phoneticPr fontId="1"/>
  </si>
  <si>
    <t>その他</t>
    <rPh sb="2" eb="3">
      <t>タ</t>
    </rPh>
    <phoneticPr fontId="1"/>
  </si>
  <si>
    <t>○　以下の順番で掲載しています。</t>
    <rPh sb="2" eb="4">
      <t>イカ</t>
    </rPh>
    <rPh sb="5" eb="7">
      <t>ジュンバン</t>
    </rPh>
    <rPh sb="8" eb="10">
      <t>ケイサイ</t>
    </rPh>
    <phoneticPr fontId="1"/>
  </si>
  <si>
    <t>市町村名</t>
    <rPh sb="0" eb="3">
      <t>シチョウソン</t>
    </rPh>
    <rPh sb="3" eb="4">
      <t>メイ</t>
    </rPh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</si>
  <si>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</si>
  <si>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</si>
  <si>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相模原市</t>
  </si>
  <si>
    <t>横須賀市</t>
  </si>
  <si>
    <t>○　この全体版のほか、下記の通り大まかな地域（二次保健医療圏をベース）</t>
    <rPh sb="4" eb="6">
      <t>ゼンタイ</t>
    </rPh>
    <rPh sb="6" eb="7">
      <t>バン</t>
    </rPh>
    <rPh sb="11" eb="13">
      <t>カキ</t>
    </rPh>
    <rPh sb="14" eb="15">
      <t>トオ</t>
    </rPh>
    <rPh sb="16" eb="17">
      <t>オオ</t>
    </rPh>
    <rPh sb="20" eb="22">
      <t>チイキ</t>
    </rPh>
    <rPh sb="23" eb="25">
      <t>ニジ</t>
    </rPh>
    <rPh sb="25" eb="27">
      <t>ホケン</t>
    </rPh>
    <rPh sb="27" eb="29">
      <t>イリョウ</t>
    </rPh>
    <rPh sb="29" eb="30">
      <t>ケン</t>
    </rPh>
    <phoneticPr fontId="1"/>
  </si>
  <si>
    <t>　　 毎に分割したものも掲載しています。</t>
    <phoneticPr fontId="1"/>
  </si>
  <si>
    <t>地域名</t>
    <rPh sb="0" eb="3">
      <t>チイキメイ</t>
    </rPh>
    <phoneticPr fontId="1"/>
  </si>
  <si>
    <t>含まれる市町村名</t>
    <rPh sb="0" eb="1">
      <t>フク</t>
    </rPh>
    <rPh sb="4" eb="7">
      <t>シチョウソン</t>
    </rPh>
    <rPh sb="7" eb="8">
      <t>メイ</t>
    </rPh>
    <phoneticPr fontId="1"/>
  </si>
  <si>
    <t>相模原市</t>
    <rPh sb="0" eb="4">
      <t>サガミハラシ</t>
    </rPh>
    <phoneticPr fontId="1"/>
  </si>
  <si>
    <t>横須賀・三浦</t>
    <rPh sb="0" eb="3">
      <t>ヨコスカ</t>
    </rPh>
    <rPh sb="4" eb="6">
      <t>ミウラ</t>
    </rPh>
    <phoneticPr fontId="1"/>
  </si>
  <si>
    <t>横須賀市</t>
    <rPh sb="0" eb="4">
      <t>ヨコスカシ</t>
    </rPh>
    <phoneticPr fontId="1"/>
  </si>
  <si>
    <t>鎌倉市</t>
    <rPh sb="0" eb="3">
      <t>カマクラシ</t>
    </rPh>
    <phoneticPr fontId="1"/>
  </si>
  <si>
    <t>逗子市</t>
    <rPh sb="0" eb="3">
      <t>ズシシ</t>
    </rPh>
    <phoneticPr fontId="1"/>
  </si>
  <si>
    <t>三浦市</t>
    <rPh sb="0" eb="3">
      <t>ミウラシ</t>
    </rPh>
    <phoneticPr fontId="1"/>
  </si>
  <si>
    <t>葉山町</t>
    <rPh sb="0" eb="3">
      <t>ハヤママチ</t>
    </rPh>
    <phoneticPr fontId="1"/>
  </si>
  <si>
    <t>湘南東部</t>
    <rPh sb="0" eb="2">
      <t>ショウナン</t>
    </rPh>
    <rPh sb="2" eb="4">
      <t>トウブ</t>
    </rPh>
    <phoneticPr fontId="1"/>
  </si>
  <si>
    <t>藤沢市</t>
    <rPh sb="0" eb="3">
      <t>フジサワシ</t>
    </rPh>
    <phoneticPr fontId="1"/>
  </si>
  <si>
    <t>茅ヶ崎市</t>
    <rPh sb="0" eb="4">
      <t>チガサキシ</t>
    </rPh>
    <phoneticPr fontId="1"/>
  </si>
  <si>
    <t>寒川町</t>
    <rPh sb="0" eb="2">
      <t>サムカワ</t>
    </rPh>
    <rPh sb="2" eb="3">
      <t>マチ</t>
    </rPh>
    <phoneticPr fontId="1"/>
  </si>
  <si>
    <t>湘南西部</t>
    <rPh sb="0" eb="2">
      <t>ショウナン</t>
    </rPh>
    <rPh sb="2" eb="4">
      <t>セイブ</t>
    </rPh>
    <phoneticPr fontId="1"/>
  </si>
  <si>
    <t>平塚市</t>
    <rPh sb="0" eb="2">
      <t>ヒラツカ</t>
    </rPh>
    <rPh sb="2" eb="3">
      <t>シ</t>
    </rPh>
    <phoneticPr fontId="1"/>
  </si>
  <si>
    <t>秦野市</t>
    <rPh sb="0" eb="3">
      <t>ハダノシ</t>
    </rPh>
    <phoneticPr fontId="1"/>
  </si>
  <si>
    <t>伊勢原市</t>
    <rPh sb="0" eb="4">
      <t>イセハラシ</t>
    </rPh>
    <phoneticPr fontId="1"/>
  </si>
  <si>
    <t>大磯町</t>
    <rPh sb="0" eb="3">
      <t>オオイソマチ</t>
    </rPh>
    <phoneticPr fontId="1"/>
  </si>
  <si>
    <t>二宮町</t>
    <rPh sb="0" eb="3">
      <t>ニノミヤマチ</t>
    </rPh>
    <phoneticPr fontId="1"/>
  </si>
  <si>
    <t>県央</t>
    <rPh sb="0" eb="2">
      <t>ケンオウ</t>
    </rPh>
    <phoneticPr fontId="1"/>
  </si>
  <si>
    <t>厚木市</t>
    <rPh sb="0" eb="3">
      <t>アツギシ</t>
    </rPh>
    <phoneticPr fontId="1"/>
  </si>
  <si>
    <t>大和市</t>
    <rPh sb="0" eb="3">
      <t>ヤマトシ</t>
    </rPh>
    <phoneticPr fontId="1"/>
  </si>
  <si>
    <t>海老名市</t>
    <rPh sb="0" eb="4">
      <t>エビナシ</t>
    </rPh>
    <phoneticPr fontId="1"/>
  </si>
  <si>
    <t>座間市</t>
    <rPh sb="0" eb="3">
      <t>ザマシ</t>
    </rPh>
    <phoneticPr fontId="1"/>
  </si>
  <si>
    <t>綾瀬市</t>
    <rPh sb="0" eb="3">
      <t>アヤセシ</t>
    </rPh>
    <phoneticPr fontId="1"/>
  </si>
  <si>
    <t>愛川町</t>
    <rPh sb="0" eb="3">
      <t>アイカワマチ</t>
    </rPh>
    <phoneticPr fontId="1"/>
  </si>
  <si>
    <t>清川町</t>
    <rPh sb="0" eb="2">
      <t>キヨカワ</t>
    </rPh>
    <rPh sb="2" eb="3">
      <t>マチ</t>
    </rPh>
    <phoneticPr fontId="1"/>
  </si>
  <si>
    <t>県西</t>
    <rPh sb="0" eb="2">
      <t>ケンセイ</t>
    </rPh>
    <phoneticPr fontId="1"/>
  </si>
  <si>
    <t>小田原市</t>
    <rPh sb="0" eb="4">
      <t>オダワラシ</t>
    </rPh>
    <phoneticPr fontId="1"/>
  </si>
  <si>
    <t>南足柄市</t>
    <rPh sb="0" eb="4">
      <t>ミナミアシガラシ</t>
    </rPh>
    <phoneticPr fontId="1"/>
  </si>
  <si>
    <t>中井町</t>
    <rPh sb="0" eb="3">
      <t>ナカイマチ</t>
    </rPh>
    <phoneticPr fontId="1"/>
  </si>
  <si>
    <t>大井町</t>
    <rPh sb="0" eb="3">
      <t>オオイマチ</t>
    </rPh>
    <phoneticPr fontId="1"/>
  </si>
  <si>
    <t>松田町</t>
    <rPh sb="0" eb="3">
      <t>マツダマチ</t>
    </rPh>
    <phoneticPr fontId="1"/>
  </si>
  <si>
    <t>山北町</t>
    <rPh sb="0" eb="3">
      <t>ヤマキタマチ</t>
    </rPh>
    <phoneticPr fontId="1"/>
  </si>
  <si>
    <t>開成町</t>
    <rPh sb="0" eb="3">
      <t>カイセイマチ</t>
    </rPh>
    <phoneticPr fontId="1"/>
  </si>
  <si>
    <t>箱根町</t>
    <rPh sb="0" eb="3">
      <t>ハコネマチ</t>
    </rPh>
    <phoneticPr fontId="1"/>
  </si>
  <si>
    <t>真鶴町</t>
    <rPh sb="0" eb="2">
      <t>マナヅル</t>
    </rPh>
    <rPh sb="2" eb="3">
      <t>マチ</t>
    </rPh>
    <phoneticPr fontId="1"/>
  </si>
  <si>
    <t>湯河原町</t>
    <rPh sb="0" eb="4">
      <t>ユガワラマチ</t>
    </rPh>
    <phoneticPr fontId="1"/>
  </si>
  <si>
    <t>例：○○市</t>
    <rPh sb="0" eb="1">
      <t>レイ</t>
    </rPh>
    <rPh sb="4" eb="5">
      <t>シ</t>
    </rPh>
    <phoneticPr fontId="1"/>
  </si>
  <si>
    <t>○○相談センター</t>
    <rPh sb="2" eb="4">
      <t>ソウダン</t>
    </rPh>
    <phoneticPr fontId="1"/>
  </si>
  <si>
    <t>各種相談</t>
    <rPh sb="0" eb="2">
      <t>カクシュ</t>
    </rPh>
    <rPh sb="2" eb="4">
      <t>ソウダン</t>
    </rPh>
    <phoneticPr fontId="1"/>
  </si>
  <si>
    <t>TEL:000-000-0000</t>
    <phoneticPr fontId="1"/>
  </si>
  <si>
    <t>（代表）</t>
    <rPh sb="1" eb="3">
      <t>ダイヒョウ</t>
    </rPh>
    <phoneticPr fontId="1"/>
  </si>
  <si>
    <t>http:/………………………………</t>
    <phoneticPr fontId="1"/>
  </si>
  <si>
    <t>○○課</t>
    <rPh sb="2" eb="3">
      <t>カ</t>
    </rPh>
    <phoneticPr fontId="1"/>
  </si>
  <si>
    <t>（○○○○について）</t>
    <phoneticPr fontId="1"/>
  </si>
  <si>
    <t>お住まいにより相談先が異なります。詳しくはHPへ。</t>
    <phoneticPr fontId="1"/>
  </si>
  <si>
    <t>○○支援センター</t>
    <rPh sb="2" eb="4">
      <t>シエン</t>
    </rPh>
    <phoneticPr fontId="1"/>
  </si>
  <si>
    <t>（○○○○など）</t>
    <phoneticPr fontId="1"/>
  </si>
  <si>
    <t>（直通）</t>
    <rPh sb="1" eb="3">
      <t>チョクツウ</t>
    </rPh>
    <phoneticPr fontId="1"/>
  </si>
  <si>
    <t>－</t>
    <phoneticPr fontId="1"/>
  </si>
  <si>
    <t>障害福祉</t>
    <phoneticPr fontId="1"/>
  </si>
  <si>
    <t>給付金</t>
    <phoneticPr fontId="1"/>
  </si>
  <si>
    <t>各種相談</t>
    <phoneticPr fontId="1"/>
  </si>
  <si>
    <t>お住まいの区の福祉保健センターへお問い合わせください。代表番号におかけいただいた場合は、窓口をご案内します。</t>
    <phoneticPr fontId="1"/>
  </si>
  <si>
    <t>各種相談</t>
  </si>
  <si>
    <t>保健</t>
    <phoneticPr fontId="1"/>
  </si>
  <si>
    <t>給付金</t>
  </si>
  <si>
    <t>教育</t>
    <phoneticPr fontId="1"/>
  </si>
  <si>
    <t>お住まいや手続きにより相談先が異なります。詳しくはHPへ。</t>
    <phoneticPr fontId="1"/>
  </si>
  <si>
    <t>（就学相談）</t>
    <rPh sb="1" eb="3">
      <t>シュウガク</t>
    </rPh>
    <rPh sb="3" eb="5">
      <t>ソウダン</t>
    </rPh>
    <phoneticPr fontId="1"/>
  </si>
  <si>
    <t>（児童福祉）</t>
    <phoneticPr fontId="1"/>
  </si>
  <si>
    <t>TEL:046-820-2323</t>
    <phoneticPr fontId="1"/>
  </si>
  <si>
    <t>TEL:046-822-8513</t>
    <phoneticPr fontId="1"/>
  </si>
  <si>
    <t>TEL:046-824-7141</t>
    <phoneticPr fontId="1"/>
  </si>
  <si>
    <t>（代表）　※現在の主治医とご相談の上ご利用ください。</t>
    <phoneticPr fontId="1"/>
  </si>
  <si>
    <t>（療育、障害児通園）</t>
    <phoneticPr fontId="1"/>
  </si>
  <si>
    <t>こども発達支援室　くれよん（こども家庭課発達支援担当）</t>
    <phoneticPr fontId="1"/>
  </si>
  <si>
    <t>障害福祉</t>
  </si>
  <si>
    <t>（未就学児療育相談等）</t>
    <phoneticPr fontId="1"/>
  </si>
  <si>
    <t>（18歳未満対象）</t>
  </si>
  <si>
    <t>TEL:0463-32-2738</t>
    <phoneticPr fontId="1"/>
  </si>
  <si>
    <t>（18歳以上対象）</t>
    <phoneticPr fontId="1"/>
  </si>
  <si>
    <t>TEL:0463-21-8774</t>
    <phoneticPr fontId="1"/>
  </si>
  <si>
    <t>http://www.city.hiratsuka.kanagawa.jp/fukushi/shogai.html</t>
    <phoneticPr fontId="1"/>
  </si>
  <si>
    <t>（母子保健など）</t>
    <phoneticPr fontId="1"/>
  </si>
  <si>
    <t>TEL:0463-55-2111</t>
    <phoneticPr fontId="1"/>
  </si>
  <si>
    <t>http://www.city.hiratsuka.kanagawa.jp/kenko/index.html</t>
    <phoneticPr fontId="1"/>
  </si>
  <si>
    <t>平塚市子ども教育相談センター</t>
    <phoneticPr fontId="1"/>
  </si>
  <si>
    <t>（就学相談など）</t>
    <phoneticPr fontId="1"/>
  </si>
  <si>
    <t>TEL:0463-36-6012</t>
    <phoneticPr fontId="1"/>
  </si>
  <si>
    <t>http://www.city.hiratsuka.kanagawa.jp/kyoiku/page-c_02164.html</t>
    <phoneticPr fontId="1"/>
  </si>
  <si>
    <t>（発達相談など）</t>
    <phoneticPr fontId="1"/>
  </si>
  <si>
    <t>藤沢市</t>
    <phoneticPr fontId="1"/>
  </si>
  <si>
    <t>（福祉サービスの相談も可）</t>
    <phoneticPr fontId="1"/>
  </si>
  <si>
    <t>TEL:0466-25-1111</t>
    <phoneticPr fontId="1"/>
  </si>
  <si>
    <t>TEL:0466-50-3522</t>
    <phoneticPr fontId="1"/>
  </si>
  <si>
    <t>（直通）</t>
    <phoneticPr fontId="1"/>
  </si>
  <si>
    <t>http://www.city.fujisawa.kanagawa.jp/sidouka/index.html</t>
    <phoneticPr fontId="1"/>
  </si>
  <si>
    <t>地域福祉支援センター・マロニエ</t>
    <phoneticPr fontId="1"/>
  </si>
  <si>
    <t>（委託相談支援事業所）</t>
    <phoneticPr fontId="1"/>
  </si>
  <si>
    <t>TEL:0466-87-2800</t>
    <phoneticPr fontId="1"/>
  </si>
  <si>
    <t>小田原市</t>
    <phoneticPr fontId="1"/>
  </si>
  <si>
    <t>茅ヶ崎市</t>
    <phoneticPr fontId="1"/>
  </si>
  <si>
    <t>逗子市療育教育総合センター（こども発達支援センター）</t>
    <phoneticPr fontId="1"/>
  </si>
  <si>
    <t>TEL:046-872-2523</t>
    <phoneticPr fontId="1"/>
  </si>
  <si>
    <t>TEL:046-872-8114</t>
    <phoneticPr fontId="1"/>
  </si>
  <si>
    <t>TEL:046-872-8117</t>
    <phoneticPr fontId="1"/>
  </si>
  <si>
    <t>TEL:046-872-8152</t>
    <phoneticPr fontId="1"/>
  </si>
  <si>
    <t>逗子市療育教育総合センター（教育研究相談センター）</t>
    <phoneticPr fontId="1"/>
  </si>
  <si>
    <t>TEL:046-882-1111</t>
    <phoneticPr fontId="1"/>
  </si>
  <si>
    <t>TEL:0463-82-7616</t>
    <phoneticPr fontId="1"/>
  </si>
  <si>
    <t>TEL:0463-82-9604</t>
    <phoneticPr fontId="1"/>
  </si>
  <si>
    <t>厚木市</t>
    <phoneticPr fontId="1"/>
  </si>
  <si>
    <t>（障害福祉サービス）</t>
    <phoneticPr fontId="1"/>
  </si>
  <si>
    <t>TEL:046-225-2254</t>
    <phoneticPr fontId="1"/>
  </si>
  <si>
    <t>TEL:046-225-2904</t>
    <phoneticPr fontId="1"/>
  </si>
  <si>
    <t>大和市</t>
    <phoneticPr fontId="1"/>
  </si>
  <si>
    <t>TEL:046-260-5673</t>
    <phoneticPr fontId="1"/>
  </si>
  <si>
    <t>TEL:0463-94-4721</t>
    <phoneticPr fontId="1"/>
  </si>
  <si>
    <t>海老名市</t>
    <phoneticPr fontId="1"/>
  </si>
  <si>
    <t>TEL:046-235-4812</t>
    <phoneticPr fontId="1"/>
  </si>
  <si>
    <t>TEL:046-235-7885</t>
    <phoneticPr fontId="1"/>
  </si>
  <si>
    <t>座間市</t>
    <phoneticPr fontId="1"/>
  </si>
  <si>
    <t>TEL:046-252-7132</t>
    <phoneticPr fontId="1"/>
  </si>
  <si>
    <t>TEL:046-252-7225</t>
    <phoneticPr fontId="1"/>
  </si>
  <si>
    <t>南足柄市</t>
    <phoneticPr fontId="1"/>
  </si>
  <si>
    <t>http://www.city.minamiashigara.kanagawa.jp/machi/soshiki/gyoumu/p03657.html</t>
    <phoneticPr fontId="1"/>
  </si>
  <si>
    <t>綾瀬市</t>
    <phoneticPr fontId="1"/>
  </si>
  <si>
    <t>（障がい児相談）</t>
  </si>
  <si>
    <t>TEL:0467-76-6770</t>
    <phoneticPr fontId="1"/>
  </si>
  <si>
    <t>（生活全般など）</t>
    <phoneticPr fontId="1"/>
  </si>
  <si>
    <t>（福祉サービス利用）</t>
  </si>
  <si>
    <t>TEL:0467-77-1118</t>
    <phoneticPr fontId="1"/>
  </si>
  <si>
    <t>TEL:0467-70-5623</t>
    <phoneticPr fontId="1"/>
  </si>
  <si>
    <t>TEL:046-876-1111</t>
    <phoneticPr fontId="1"/>
  </si>
  <si>
    <t>寒川町</t>
    <phoneticPr fontId="1"/>
  </si>
  <si>
    <t>TEL:0467-74-1111</t>
    <phoneticPr fontId="1"/>
  </si>
  <si>
    <t>TEL:0463-61-4100</t>
    <phoneticPr fontId="1"/>
  </si>
  <si>
    <t>その他</t>
    <phoneticPr fontId="1"/>
  </si>
  <si>
    <t>中井町</t>
    <phoneticPr fontId="1"/>
  </si>
  <si>
    <t>TEL:0465-81-5548</t>
    <phoneticPr fontId="1"/>
  </si>
  <si>
    <t>TEL:0465-81-5546</t>
    <phoneticPr fontId="1"/>
  </si>
  <si>
    <t>大井町</t>
    <phoneticPr fontId="1"/>
  </si>
  <si>
    <t>子育て健康課</t>
    <phoneticPr fontId="1"/>
  </si>
  <si>
    <t>（18歳まで）</t>
    <phoneticPr fontId="1"/>
  </si>
  <si>
    <t>TEL:0465-83-8012</t>
    <phoneticPr fontId="1"/>
  </si>
  <si>
    <t>TEL:0465-83-8024</t>
    <phoneticPr fontId="1"/>
  </si>
  <si>
    <t>松田町</t>
    <phoneticPr fontId="1"/>
  </si>
  <si>
    <t>TEL:0465-83-1226</t>
    <phoneticPr fontId="1"/>
  </si>
  <si>
    <t>https://town.matsuda.kanagawa.jp/soshiki/7/</t>
    <phoneticPr fontId="1"/>
  </si>
  <si>
    <t>（児童相談、育児相談など）</t>
    <phoneticPr fontId="1"/>
  </si>
  <si>
    <t>TEL:0465-84-5544</t>
    <phoneticPr fontId="1"/>
  </si>
  <si>
    <t>https://town.matsuda.kanagawa.jp/soshiki/8/</t>
    <phoneticPr fontId="1"/>
  </si>
  <si>
    <t>山北町</t>
    <phoneticPr fontId="1"/>
  </si>
  <si>
    <t>TEL:0465-75-3644</t>
    <phoneticPr fontId="1"/>
  </si>
  <si>
    <t>開成町</t>
    <phoneticPr fontId="1"/>
  </si>
  <si>
    <t>箱根町</t>
    <phoneticPr fontId="1"/>
  </si>
  <si>
    <t>TEL:0460-85-7790</t>
    <phoneticPr fontId="1"/>
  </si>
  <si>
    <t>（小児医療費給付など）</t>
  </si>
  <si>
    <t>TEL:0460-85-9595</t>
    <phoneticPr fontId="1"/>
  </si>
  <si>
    <t>真鶴町</t>
    <phoneticPr fontId="1"/>
  </si>
  <si>
    <t>TEL:0465-68-1131</t>
    <phoneticPr fontId="1"/>
  </si>
  <si>
    <t>（代表）</t>
    <phoneticPr fontId="1"/>
  </si>
  <si>
    <t>教育課</t>
    <phoneticPr fontId="1"/>
  </si>
  <si>
    <t>湯河原町</t>
    <phoneticPr fontId="1"/>
  </si>
  <si>
    <t>TEL:0465-63-2111</t>
    <phoneticPr fontId="1"/>
  </si>
  <si>
    <t>愛川町</t>
    <phoneticPr fontId="1"/>
  </si>
  <si>
    <t>TEL:046-285-6970</t>
    <phoneticPr fontId="1"/>
  </si>
  <si>
    <t>TEL:046-285-6928</t>
    <phoneticPr fontId="1"/>
  </si>
  <si>
    <t>清川村</t>
    <phoneticPr fontId="1"/>
  </si>
  <si>
    <t>（小児医療費助成など）</t>
  </si>
  <si>
    <t>学校教育課</t>
    <phoneticPr fontId="1"/>
  </si>
  <si>
    <t>TEL:046-288-1215</t>
    <phoneticPr fontId="1"/>
  </si>
  <si>
    <t>TEL:0463-75-9289</t>
    <phoneticPr fontId="1"/>
  </si>
  <si>
    <t>TEL:0463-71-7100</t>
    <phoneticPr fontId="1"/>
  </si>
  <si>
    <t>福祉課</t>
    <phoneticPr fontId="1"/>
  </si>
  <si>
    <t>http://www.city.hiratsuka.kanagawa.jp/kodomo/page-c_00246.html</t>
    <phoneticPr fontId="1"/>
  </si>
  <si>
    <t>（医療費給付等）</t>
    <rPh sb="1" eb="4">
      <t>イリョウヒ</t>
    </rPh>
    <rPh sb="4" eb="6">
      <t>キュウフ</t>
    </rPh>
    <rPh sb="6" eb="7">
      <t>トウ</t>
    </rPh>
    <phoneticPr fontId="1"/>
  </si>
  <si>
    <t>福祉部　障がい福祉課</t>
    <phoneticPr fontId="1"/>
  </si>
  <si>
    <t>相談支援センター松風園</t>
    <phoneticPr fontId="1"/>
  </si>
  <si>
    <t>（母子保健）</t>
    <rPh sb="1" eb="3">
      <t>ボシ</t>
    </rPh>
    <rPh sb="3" eb="5">
      <t>ホケン</t>
    </rPh>
    <phoneticPr fontId="1"/>
  </si>
  <si>
    <t>（母子保健）</t>
    <phoneticPr fontId="1"/>
  </si>
  <si>
    <t>TEL:0465-75-0822</t>
    <phoneticPr fontId="1"/>
  </si>
  <si>
    <t>https://www.town.aikawa.kanagawa.jp/soshiki/minsei/kenko_suishin/index.html</t>
    <phoneticPr fontId="1"/>
  </si>
  <si>
    <t>(母子保健)</t>
    <rPh sb="1" eb="3">
      <t>ボシ</t>
    </rPh>
    <rPh sb="3" eb="5">
      <t>ホケン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</si>
  <si>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>横浜、川崎、相模原</t>
    </r>
    <r>
      <rPr>
        <sz val="11"/>
        <color theme="1"/>
        <rFont val="ＭＳ Ｐゴシック"/>
        <family val="2"/>
        <scheme val="minor"/>
      </rPr>
      <t xml:space="preserve">
（政令市）</t>
    </r>
    <rPh sb="0" eb="2">
      <t>ヨコハマ</t>
    </rPh>
    <rPh sb="3" eb="5">
      <t>カワサキ</t>
    </rPh>
    <rPh sb="6" eb="9">
      <t>サガミハラ</t>
    </rPh>
    <rPh sb="11" eb="14">
      <t>セイレイシ</t>
    </rPh>
    <phoneticPr fontId="1"/>
  </si>
  <si>
    <t>（手当等）</t>
    <rPh sb="1" eb="3">
      <t>テアテ</t>
    </rPh>
    <rPh sb="3" eb="4">
      <t>トウ</t>
    </rPh>
    <phoneticPr fontId="1"/>
  </si>
  <si>
    <t>http://www.town.yamakita.kanagawa.jp</t>
    <phoneticPr fontId="1"/>
  </si>
  <si>
    <t>https://www.town.kiyokawa.kanagawa.jp/health_welfare/hukushi/index.html</t>
    <phoneticPr fontId="1"/>
  </si>
  <si>
    <t>https://www.town.kiyokawa.kanagawa.jp/Parenting_education/gakko/index.html</t>
    <phoneticPr fontId="1"/>
  </si>
  <si>
    <t>教育委員会　特別支援教育センター「アンダンテ」</t>
    <phoneticPr fontId="1"/>
  </si>
  <si>
    <t>（母子保健）</t>
    <rPh sb="1" eb="5">
      <t>ボシホケン</t>
    </rPh>
    <phoneticPr fontId="1"/>
  </si>
  <si>
    <t>（学齢期の医療的ケア児の就学について）</t>
    <phoneticPr fontId="1"/>
  </si>
  <si>
    <t>TEL:0465-73-8377</t>
    <phoneticPr fontId="1"/>
  </si>
  <si>
    <t>（特別支援教育）</t>
    <rPh sb="1" eb="3">
      <t>トクベツ</t>
    </rPh>
    <rPh sb="3" eb="5">
      <t>シエン</t>
    </rPh>
    <rPh sb="5" eb="7">
      <t>キョウイク</t>
    </rPh>
    <phoneticPr fontId="1"/>
  </si>
  <si>
    <t>TEL:046-225-2660</t>
    <phoneticPr fontId="1"/>
  </si>
  <si>
    <t>https://www.city.atsugi.kanagawa.jp/soshiki/kyoikushidoka/index.html</t>
    <phoneticPr fontId="1"/>
  </si>
  <si>
    <t>各区子育て支援センター（子育てサービス班）、保育課（教育・保育支援班）</t>
    <phoneticPr fontId="1"/>
  </si>
  <si>
    <t>（保育所等利用相談）</t>
    <phoneticPr fontId="1"/>
  </si>
  <si>
    <t>https://www.town.aikawa.kanagawa.jp/soshiki/kyouikuiinkai/shido/index.html</t>
    <phoneticPr fontId="1"/>
  </si>
  <si>
    <t>（幼稚園）</t>
    <rPh sb="1" eb="4">
      <t>ヨウチエン</t>
    </rPh>
    <phoneticPr fontId="1"/>
  </si>
  <si>
    <t>TEL:0466-50-3569</t>
    <phoneticPr fontId="1"/>
  </si>
  <si>
    <t>こども育成部　保育課</t>
    <rPh sb="3" eb="5">
      <t>イクセイ</t>
    </rPh>
    <rPh sb="5" eb="6">
      <t>ブ</t>
    </rPh>
    <rPh sb="7" eb="9">
      <t>ホイク</t>
    </rPh>
    <rPh sb="9" eb="10">
      <t>カ</t>
    </rPh>
    <phoneticPr fontId="1"/>
  </si>
  <si>
    <t>教育推進部　学校教育指導課</t>
    <rPh sb="0" eb="2">
      <t>キョウイク</t>
    </rPh>
    <rPh sb="2" eb="4">
      <t>スイシン</t>
    </rPh>
    <rPh sb="4" eb="5">
      <t>ブ</t>
    </rPh>
    <rPh sb="6" eb="8">
      <t>ガッコウ</t>
    </rPh>
    <rPh sb="8" eb="10">
      <t>キョウイク</t>
    </rPh>
    <rPh sb="10" eb="13">
      <t>シドウカ</t>
    </rPh>
    <phoneticPr fontId="1"/>
  </si>
  <si>
    <t>○　「まずどこに相談したらよいか分からない」を少しでも解消すべく、</t>
    <rPh sb="8" eb="10">
      <t>ソウダン</t>
    </rPh>
    <rPh sb="16" eb="17">
      <t>ワ</t>
    </rPh>
    <phoneticPr fontId="1"/>
  </si>
  <si>
    <t>（内線226）</t>
    <rPh sb="1" eb="3">
      <t>ナイセン</t>
    </rPh>
    <phoneticPr fontId="1"/>
  </si>
  <si>
    <t>県西圏域医療的ケア児等支援窓口『るぴなす』</t>
    <phoneticPr fontId="1"/>
  </si>
  <si>
    <t>教育委員会　教育指導課</t>
    <phoneticPr fontId="1"/>
  </si>
  <si>
    <t>社会福祉法人聖テレジア会　鎌倉療育医療センター小さき花の園</t>
    <phoneticPr fontId="1"/>
  </si>
  <si>
    <t>各種相談</t>
    <rPh sb="0" eb="2">
      <t>カクシュ</t>
    </rPh>
    <phoneticPr fontId="1"/>
  </si>
  <si>
    <t>TEL:0467-31-6703</t>
    <phoneticPr fontId="1"/>
  </si>
  <si>
    <t>(在宅療養相談)</t>
    <phoneticPr fontId="1"/>
  </si>
  <si>
    <t>（医療的ケア児等コーディネーター）</t>
    <rPh sb="1" eb="4">
      <t>イリョウテキ</t>
    </rPh>
    <rPh sb="6" eb="7">
      <t>ジ</t>
    </rPh>
    <rPh sb="7" eb="8">
      <t>トウ</t>
    </rPh>
    <phoneticPr fontId="1"/>
  </si>
  <si>
    <t>教育部　教育指導課（教育指導係）</t>
    <phoneticPr fontId="1"/>
  </si>
  <si>
    <t>(保育）</t>
    <rPh sb="1" eb="3">
      <t>ホイク</t>
    </rPh>
    <phoneticPr fontId="1"/>
  </si>
  <si>
    <t>(保育所・地域型保育事業所）</t>
    <rPh sb="1" eb="3">
      <t>ホイク</t>
    </rPh>
    <rPh sb="3" eb="4">
      <t>ジョ</t>
    </rPh>
    <rPh sb="5" eb="8">
      <t>チイキガタ</t>
    </rPh>
    <rPh sb="8" eb="10">
      <t>ホイク</t>
    </rPh>
    <rPh sb="10" eb="13">
      <t>ジギョウショ</t>
    </rPh>
    <phoneticPr fontId="1"/>
  </si>
  <si>
    <t>（療育相談）</t>
    <phoneticPr fontId="1"/>
  </si>
  <si>
    <t>https://www.city.zushi.kanagawa.jp/shisei/soshiki/1006586/1006589.html</t>
    <phoneticPr fontId="1"/>
  </si>
  <si>
    <t>https://www.city.zushi.kanagawa.jp/kosodate/egao/index.html</t>
    <phoneticPr fontId="1"/>
  </si>
  <si>
    <t>https://www.city.zushi.kanagawa.jp/kosodate/gakkokyoiku/index.html</t>
    <phoneticPr fontId="1"/>
  </si>
  <si>
    <t>https://www.city.zushi.kanagawa.jp/kosodate/gakkokyoiku/1003771/index.html</t>
    <phoneticPr fontId="1"/>
  </si>
  <si>
    <t>各高齢・障害者相談課、各福祉相談センター</t>
    <phoneticPr fontId="1"/>
  </si>
  <si>
    <t>（児童クラブ）</t>
    <rPh sb="1" eb="3">
      <t>ジドウ</t>
    </rPh>
    <phoneticPr fontId="1"/>
  </si>
  <si>
    <t>TEL:046-273-8351</t>
    <phoneticPr fontId="1"/>
  </si>
  <si>
    <t>https://www.city.miura.kanagawa.jp/iryo_kenko_fukushi/shogaisha/index.html</t>
    <phoneticPr fontId="1"/>
  </si>
  <si>
    <t>https://www.city.miura.kanagawa.jp/soshiki/kodomoka/kodomoka_boshi/index.html</t>
    <phoneticPr fontId="1"/>
  </si>
  <si>
    <t>https://www.city.miura.kanagawa.jp/kodomo_kyoiku/index.html</t>
    <phoneticPr fontId="1"/>
  </si>
  <si>
    <t>（小児医療費・手当など）</t>
    <rPh sb="1" eb="3">
      <t>ショウニ</t>
    </rPh>
    <rPh sb="3" eb="6">
      <t>イリョウヒ</t>
    </rPh>
    <rPh sb="7" eb="9">
      <t>テアテ</t>
    </rPh>
    <phoneticPr fontId="1"/>
  </si>
  <si>
    <t>(保育園など）</t>
    <rPh sb="1" eb="4">
      <t>ホイクエン</t>
    </rPh>
    <phoneticPr fontId="1"/>
  </si>
  <si>
    <t>親子相談センター「ひなたぼっこ」</t>
    <rPh sb="0" eb="2">
      <t>オヤコ</t>
    </rPh>
    <rPh sb="2" eb="4">
      <t>ソウダン</t>
    </rPh>
    <phoneticPr fontId="1"/>
  </si>
  <si>
    <t>（内線338・339）</t>
    <rPh sb="1" eb="3">
      <t>ナイセン</t>
    </rPh>
    <phoneticPr fontId="1"/>
  </si>
  <si>
    <t>特定非営利活動法人　藤沢相談支援ネットワーク　ぐータッチ</t>
    <phoneticPr fontId="1"/>
  </si>
  <si>
    <t>（医療的ケア児支援事業）</t>
    <phoneticPr fontId="1"/>
  </si>
  <si>
    <t>TEL:0466-47-7430</t>
    <phoneticPr fontId="1"/>
  </si>
  <si>
    <t>https://epomeiku.com/gu-touch/</t>
    <phoneticPr fontId="1"/>
  </si>
  <si>
    <t>こども未来部　こども家庭課（こども保健係）</t>
    <rPh sb="3" eb="5">
      <t>ミライ</t>
    </rPh>
    <rPh sb="5" eb="6">
      <t>ブ</t>
    </rPh>
    <rPh sb="10" eb="12">
      <t>カテイ</t>
    </rPh>
    <rPh sb="12" eb="13">
      <t>カ</t>
    </rPh>
    <phoneticPr fontId="1"/>
  </si>
  <si>
    <t>TEL:046-252-8460</t>
    <phoneticPr fontId="1"/>
  </si>
  <si>
    <t>TEL:046-285-2111</t>
    <phoneticPr fontId="1"/>
  </si>
  <si>
    <t>民生部　子育て支援課（子ども保育班）</t>
    <rPh sb="0" eb="2">
      <t>ミンセイ</t>
    </rPh>
    <rPh sb="2" eb="3">
      <t>ブ</t>
    </rPh>
    <rPh sb="4" eb="6">
      <t>コソダ</t>
    </rPh>
    <rPh sb="7" eb="9">
      <t>シエン</t>
    </rPh>
    <rPh sb="9" eb="10">
      <t>カ</t>
    </rPh>
    <rPh sb="11" eb="12">
      <t>コ</t>
    </rPh>
    <rPh sb="14" eb="16">
      <t>ホイク</t>
    </rPh>
    <rPh sb="16" eb="17">
      <t>ハン</t>
    </rPh>
    <phoneticPr fontId="1"/>
  </si>
  <si>
    <t>（保育）</t>
    <rPh sb="1" eb="3">
      <t>ホイク</t>
    </rPh>
    <phoneticPr fontId="1"/>
  </si>
  <si>
    <t>教育委員会　指導室 （指導班）</t>
    <rPh sb="11" eb="13">
      <t>シドウ</t>
    </rPh>
    <rPh sb="13" eb="14">
      <t>ハン</t>
    </rPh>
    <phoneticPr fontId="1"/>
  </si>
  <si>
    <t>TEL:046-285-6932</t>
    <phoneticPr fontId="1"/>
  </si>
  <si>
    <t>https://www.town.aikawa.kanagawa.jp/soshiki/minsei/kosodate_shien/index.html</t>
    <phoneticPr fontId="1"/>
  </si>
  <si>
    <t>（代表(内線3617)）</t>
    <phoneticPr fontId="1"/>
  </si>
  <si>
    <t>https://www.town.nakai.kanagawa.jp/soshiki/fukushikafukushihan/index.html</t>
    <phoneticPr fontId="1"/>
  </si>
  <si>
    <t>健康課</t>
    <phoneticPr fontId="1"/>
  </si>
  <si>
    <t>（母子保健など）</t>
    <rPh sb="1" eb="3">
      <t>ボシ</t>
    </rPh>
    <rPh sb="3" eb="5">
      <t>ホケン</t>
    </rPh>
    <phoneticPr fontId="1"/>
  </si>
  <si>
    <t>https://www.town.nakai.kanagawa.jp/soshiki/kenkokakenkozukurihan/index.html</t>
    <phoneticPr fontId="1"/>
  </si>
  <si>
    <t>（医療的ケア児等コーディネーター）</t>
    <phoneticPr fontId="1"/>
  </si>
  <si>
    <t>（育児相談など）</t>
    <phoneticPr fontId="1"/>
  </si>
  <si>
    <t>TEL:0465-81-3906</t>
    <phoneticPr fontId="1"/>
  </si>
  <si>
    <t>（学校教育）</t>
    <rPh sb="1" eb="3">
      <t>ガッコウ</t>
    </rPh>
    <rPh sb="3" eb="5">
      <t>キョウイク</t>
    </rPh>
    <phoneticPr fontId="1"/>
  </si>
  <si>
    <t>障害福祉</t>
    <rPh sb="0" eb="2">
      <t>ショウガイ</t>
    </rPh>
    <phoneticPr fontId="1"/>
  </si>
  <si>
    <t>（サービス利用）</t>
    <phoneticPr fontId="1"/>
  </si>
  <si>
    <t>（教育相談）</t>
    <rPh sb="1" eb="3">
      <t>キョウイク</t>
    </rPh>
    <rPh sb="3" eb="5">
      <t>ソウダン</t>
    </rPh>
    <phoneticPr fontId="1"/>
  </si>
  <si>
    <t>（保育・子どもなど）</t>
    <phoneticPr fontId="1"/>
  </si>
  <si>
    <t>医療的ケア児等コーディネーター（緑・中央・南障害者相談支援キーステーション）</t>
    <rPh sb="0" eb="3">
      <t>イリョウテキ</t>
    </rPh>
    <rPh sb="5" eb="6">
      <t>ジ</t>
    </rPh>
    <rPh sb="6" eb="7">
      <t>トウ</t>
    </rPh>
    <rPh sb="16" eb="17">
      <t>ミドリ</t>
    </rPh>
    <rPh sb="18" eb="20">
      <t>チュウオウ</t>
    </rPh>
    <rPh sb="21" eb="22">
      <t>ミナミ</t>
    </rPh>
    <rPh sb="22" eb="25">
      <t>ショウガイシャ</t>
    </rPh>
    <rPh sb="25" eb="27">
      <t>ソウダン</t>
    </rPh>
    <rPh sb="27" eb="29">
      <t>シエン</t>
    </rPh>
    <phoneticPr fontId="1"/>
  </si>
  <si>
    <t>厚木市障がい者基幹相談支援センター　ゆいはあと</t>
    <rPh sb="7" eb="9">
      <t>キカン</t>
    </rPh>
    <rPh sb="9" eb="11">
      <t>ソウダン</t>
    </rPh>
    <rPh sb="11" eb="13">
      <t>シエン</t>
    </rPh>
    <phoneticPr fontId="1"/>
  </si>
  <si>
    <t>（医療的ケア児及びその家族等の全般的な相談窓口）</t>
    <phoneticPr fontId="1"/>
  </si>
  <si>
    <t>こども育成部　こども育成相談課</t>
    <phoneticPr fontId="1"/>
  </si>
  <si>
    <t>TEL:0467-81-7171</t>
    <phoneticPr fontId="1"/>
  </si>
  <si>
    <t>TEL:0467-81-7172</t>
    <phoneticPr fontId="1"/>
  </si>
  <si>
    <t>TEL:0467-81-7224</t>
    <phoneticPr fontId="1"/>
  </si>
  <si>
    <t>TEL:0467-81-7160</t>
    <phoneticPr fontId="1"/>
  </si>
  <si>
    <t>TEL:046-272-0040</t>
    <phoneticPr fontId="1"/>
  </si>
  <si>
    <t>TEL:046-225-2231</t>
    <phoneticPr fontId="1"/>
  </si>
  <si>
    <t>TEL:0467-61-3812</t>
    <phoneticPr fontId="1"/>
  </si>
  <si>
    <t>TEL:0467-61-3894</t>
    <phoneticPr fontId="1"/>
  </si>
  <si>
    <t>TEL:0467-61-3974</t>
    <phoneticPr fontId="1"/>
  </si>
  <si>
    <t>TEL:0467-23-5130</t>
    <phoneticPr fontId="1"/>
  </si>
  <si>
    <t>TEL:090-3106-6883</t>
    <phoneticPr fontId="1"/>
  </si>
  <si>
    <t>TEL:042-769-9227</t>
    <phoneticPr fontId="1"/>
  </si>
  <si>
    <t>TEL:046-260-5607</t>
    <phoneticPr fontId="1"/>
  </si>
  <si>
    <t>https://maroniekai-swc.jp/</t>
    <phoneticPr fontId="1"/>
  </si>
  <si>
    <t>子育て健康福祉課</t>
    <rPh sb="0" eb="2">
      <t>コソダ</t>
    </rPh>
    <rPh sb="3" eb="5">
      <t>ケンコウ</t>
    </rPh>
    <rPh sb="5" eb="7">
      <t>フクシ</t>
    </rPh>
    <phoneticPr fontId="1"/>
  </si>
  <si>
    <t>TEL:046-288-3861</t>
    <phoneticPr fontId="1"/>
  </si>
  <si>
    <t>TEL:070-1391-8561</t>
    <phoneticPr fontId="1"/>
  </si>
  <si>
    <t>各区役所福祉保健センター（こども家庭支援課、高齢・障害支援課）</t>
    <phoneticPr fontId="1"/>
  </si>
  <si>
    <t>各区子育て支援センター（療育相談班）</t>
    <phoneticPr fontId="1"/>
  </si>
  <si>
    <t>子育て給付課、各区子育て支援センター（子育てサービス班）</t>
    <phoneticPr fontId="1"/>
  </si>
  <si>
    <t>こども施設課</t>
    <rPh sb="3" eb="6">
      <t>シセツカ</t>
    </rPh>
    <phoneticPr fontId="1"/>
  </si>
  <si>
    <t>発達相談</t>
    <phoneticPr fontId="1"/>
  </si>
  <si>
    <t>福祉健康部　障がい福祉課</t>
    <rPh sb="0" eb="5">
      <t>フクシケンコウブ</t>
    </rPh>
    <rPh sb="6" eb="7">
      <t>ショウ</t>
    </rPh>
    <rPh sb="9" eb="12">
      <t>フクシカ</t>
    </rPh>
    <phoneticPr fontId="2"/>
  </si>
  <si>
    <t>子ども若者部　子ども若者支援課</t>
    <rPh sb="0" eb="1">
      <t>コ</t>
    </rPh>
    <rPh sb="3" eb="6">
      <t>ワカモノブ</t>
    </rPh>
    <rPh sb="7" eb="8">
      <t>コ</t>
    </rPh>
    <rPh sb="10" eb="15">
      <t>ワカモノシエンカ</t>
    </rPh>
    <phoneticPr fontId="2"/>
  </si>
  <si>
    <t>（発達相談など）</t>
    <rPh sb="1" eb="3">
      <t>ハッタツ</t>
    </rPh>
    <rPh sb="3" eb="5">
      <t>ソウダン</t>
    </rPh>
    <phoneticPr fontId="1"/>
  </si>
  <si>
    <t>子ども若者部　保育課</t>
    <rPh sb="0" eb="1">
      <t>コ</t>
    </rPh>
    <rPh sb="3" eb="6">
      <t>ワカモノブ</t>
    </rPh>
    <rPh sb="7" eb="9">
      <t>ホイク</t>
    </rPh>
    <rPh sb="9" eb="10">
      <t>カ</t>
    </rPh>
    <phoneticPr fontId="2"/>
  </si>
  <si>
    <t>（保育）</t>
    <rPh sb="1" eb="3">
      <t>ホイク</t>
    </rPh>
    <phoneticPr fontId="2"/>
  </si>
  <si>
    <t>その他</t>
    <rPh sb="2" eb="3">
      <t>タ</t>
    </rPh>
    <phoneticPr fontId="2"/>
  </si>
  <si>
    <t>教育部　教育指導課</t>
    <rPh sb="0" eb="3">
      <t>キョウイクブ</t>
    </rPh>
    <rPh sb="4" eb="6">
      <t>キョウイク</t>
    </rPh>
    <rPh sb="6" eb="9">
      <t>シドウカ</t>
    </rPh>
    <phoneticPr fontId="2"/>
  </si>
  <si>
    <t>教育相談</t>
    <rPh sb="0" eb="2">
      <t>キョウイク</t>
    </rPh>
    <rPh sb="2" eb="4">
      <t>ソウダン</t>
    </rPh>
    <phoneticPr fontId="2"/>
  </si>
  <si>
    <t>保育園</t>
    <phoneticPr fontId="1"/>
  </si>
  <si>
    <t>母子保健</t>
    <phoneticPr fontId="1"/>
  </si>
  <si>
    <t>https://www.city.minamiashigara.kanagawa.jp/machi/soshiki/gyoumu/p06805.html</t>
    <phoneticPr fontId="1"/>
  </si>
  <si>
    <t>https://www.city.minamiashigara.kanagawa.jp/machi/soshiki/gyoumu/p03653.html</t>
    <phoneticPr fontId="1"/>
  </si>
  <si>
    <t>https://www.town.ninomiya.kanagawa.jp/soshiki/3-1-1-0-0_8.html</t>
    <phoneticPr fontId="1"/>
  </si>
  <si>
    <t>保育</t>
    <rPh sb="0" eb="2">
      <t>ホイク</t>
    </rPh>
    <phoneticPr fontId="2"/>
  </si>
  <si>
    <t>https://www.town.ninomiya.kanagawa.jp/soshiki/13-1-1-0-0_1.html</t>
    <phoneticPr fontId="1"/>
  </si>
  <si>
    <t>教育</t>
    <rPh sb="0" eb="2">
      <t>キョウイク</t>
    </rPh>
    <phoneticPr fontId="2"/>
  </si>
  <si>
    <t>https://www.town.ninomiya.kanagawa.jp/soshiki/6-3-1-0-0_1.html</t>
    <phoneticPr fontId="1"/>
  </si>
  <si>
    <t>https://nakai-iinkai.nakai-kanagawa.ed.jp</t>
    <phoneticPr fontId="1"/>
  </si>
  <si>
    <t>その他（小児医療、重度障害者医療、補装具、日常生活用具、障害福祉サービス等）</t>
    <rPh sb="2" eb="3">
      <t>タ</t>
    </rPh>
    <rPh sb="4" eb="6">
      <t>ショウニ</t>
    </rPh>
    <rPh sb="6" eb="8">
      <t>イリョウ</t>
    </rPh>
    <rPh sb="9" eb="11">
      <t>ジュウド</t>
    </rPh>
    <rPh sb="11" eb="14">
      <t>ショウガイシャ</t>
    </rPh>
    <rPh sb="14" eb="16">
      <t>イリョウ</t>
    </rPh>
    <rPh sb="17" eb="20">
      <t>ホソウグ</t>
    </rPh>
    <rPh sb="21" eb="23">
      <t>ニチジョウ</t>
    </rPh>
    <rPh sb="23" eb="25">
      <t>セイカツ</t>
    </rPh>
    <rPh sb="25" eb="27">
      <t>ヨウグ</t>
    </rPh>
    <rPh sb="36" eb="37">
      <t>トウ</t>
    </rPh>
    <phoneticPr fontId="1"/>
  </si>
  <si>
    <t>保険福祉課</t>
    <rPh sb="0" eb="5">
      <t>ホケンフクシカ</t>
    </rPh>
    <phoneticPr fontId="2"/>
  </si>
  <si>
    <t>健康こども課</t>
    <rPh sb="0" eb="2">
      <t>ケンコウ</t>
    </rPh>
    <rPh sb="5" eb="6">
      <t>カ</t>
    </rPh>
    <phoneticPr fontId="2"/>
  </si>
  <si>
    <t>保健</t>
    <rPh sb="0" eb="2">
      <t>ホケン</t>
    </rPh>
    <phoneticPr fontId="2"/>
  </si>
  <si>
    <t>教育委員会</t>
    <rPh sb="0" eb="5">
      <t>キョウイクイインカイ</t>
    </rPh>
    <phoneticPr fontId="2"/>
  </si>
  <si>
    <t>医療的ケア児等コーディネーター</t>
    <phoneticPr fontId="1"/>
  </si>
  <si>
    <t>複数の相談先があります。詳しくはHPへ。</t>
    <rPh sb="0" eb="2">
      <t>フクスウ</t>
    </rPh>
    <rPh sb="3" eb="6">
      <t>ソウダンサキ</t>
    </rPh>
    <rPh sb="12" eb="13">
      <t>クワ</t>
    </rPh>
    <phoneticPr fontId="1"/>
  </si>
  <si>
    <t>お住まいにより相談先が異なります。詳しくはHPへ。</t>
  </si>
  <si>
    <t>横須賀市立総合医療センター（医療相談室）</t>
    <phoneticPr fontId="1"/>
  </si>
  <si>
    <t>TEL:0570-032630</t>
    <phoneticPr fontId="1"/>
  </si>
  <si>
    <t>横須賀市療育相談センター（地域生活支援課）</t>
    <phoneticPr fontId="1"/>
  </si>
  <si>
    <t>https://www.city.fujisawa.kanagawa.jp/kodomo-ss/</t>
    <phoneticPr fontId="1"/>
  </si>
  <si>
    <t>https://www.city.fujisawa.kanagawa.jp/oyako/index.html</t>
    <phoneticPr fontId="1"/>
  </si>
  <si>
    <t>TEL:0463-73-7874</t>
    <phoneticPr fontId="1"/>
  </si>
  <si>
    <t>（こども園・保育所等）</t>
    <phoneticPr fontId="1"/>
  </si>
  <si>
    <t>教育部　教育総務課</t>
    <rPh sb="0" eb="2">
      <t>キョウイク</t>
    </rPh>
    <rPh sb="2" eb="3">
      <t>ブ</t>
    </rPh>
    <rPh sb="4" eb="6">
      <t>キョウイク</t>
    </rPh>
    <rPh sb="6" eb="9">
      <t>ソウムカ</t>
    </rPh>
    <phoneticPr fontId="2"/>
  </si>
  <si>
    <t>（公立幼稚園）</t>
    <phoneticPr fontId="1"/>
  </si>
  <si>
    <t>教育部　教育指導課</t>
    <rPh sb="0" eb="2">
      <t>キョウイク</t>
    </rPh>
    <rPh sb="2" eb="3">
      <t>ブ</t>
    </rPh>
    <rPh sb="4" eb="6">
      <t>キョウイク</t>
    </rPh>
    <rPh sb="6" eb="8">
      <t>シドウ</t>
    </rPh>
    <rPh sb="8" eb="9">
      <t>カ</t>
    </rPh>
    <phoneticPr fontId="2"/>
  </si>
  <si>
    <t>（小学校・中学校）</t>
    <phoneticPr fontId="1"/>
  </si>
  <si>
    <t>健康こどもみらい部　こども家庭センター(こども保健第一係)</t>
    <phoneticPr fontId="1"/>
  </si>
  <si>
    <t>相談</t>
    <phoneticPr fontId="1"/>
  </si>
  <si>
    <t>（育児・療育相談など）</t>
    <phoneticPr fontId="1"/>
  </si>
  <si>
    <t>町民福祉部　福祉課（障がい福祉係）</t>
    <phoneticPr fontId="1"/>
  </si>
  <si>
    <t>福祉介護課</t>
    <rPh sb="0" eb="5">
      <t>フクシカイゴカ</t>
    </rPh>
    <phoneticPr fontId="2"/>
  </si>
  <si>
    <t>障害福祉</t>
    <rPh sb="0" eb="2">
      <t>ショウガイ</t>
    </rPh>
    <rPh sb="2" eb="4">
      <t>フクシ</t>
    </rPh>
    <phoneticPr fontId="2"/>
  </si>
  <si>
    <t>こども課</t>
    <rPh sb="3" eb="4">
      <t>カ</t>
    </rPh>
    <phoneticPr fontId="2"/>
  </si>
  <si>
    <t>（医療的ケア児及びその家族等の全般的な相談窓口/
医療的ケア児等コーディネーター）</t>
    <phoneticPr fontId="1"/>
  </si>
  <si>
    <t>http://www.fuku-ao.com/noa.html</t>
    <phoneticPr fontId="1"/>
  </si>
  <si>
    <t>（小・中学校）</t>
    <phoneticPr fontId="1"/>
  </si>
  <si>
    <t>子ども育成部　子育て支援課　のびのびすくすく担当</t>
    <phoneticPr fontId="1"/>
  </si>
  <si>
    <t>医療的ケア児等相談支援センター　ノア</t>
    <phoneticPr fontId="1"/>
  </si>
  <si>
    <t>（未就学・保育園）</t>
    <rPh sb="1" eb="4">
      <t>ミシュウガク</t>
    </rPh>
    <rPh sb="5" eb="8">
      <t>ホイクエン</t>
    </rPh>
    <phoneticPr fontId="1"/>
  </si>
  <si>
    <t>https://www.town.ninomiya.kanagawa.jp/soshiki/13-2-1-0-0_1.html</t>
    <phoneticPr fontId="1"/>
  </si>
  <si>
    <t>TEL:042-769-6134</t>
    <phoneticPr fontId="1"/>
  </si>
  <si>
    <t>（就学相談担当直通）</t>
  </si>
  <si>
    <t>TEL:046-822-9398</t>
    <phoneticPr fontId="1"/>
  </si>
  <si>
    <t>TEL:046-822-6741</t>
    <phoneticPr fontId="1"/>
  </si>
  <si>
    <t>（直通）　※　現在の主治医とご相談の上ご利用下さい。</t>
  </si>
  <si>
    <t>TEL:0465-33-1468</t>
    <phoneticPr fontId="1"/>
  </si>
  <si>
    <t>TEL:0465-33-1451</t>
    <phoneticPr fontId="1"/>
  </si>
  <si>
    <r>
      <rPr>
        <sz val="11"/>
        <rFont val="ＭＳ Ｐゴシック"/>
        <family val="3"/>
        <charset val="128"/>
        <scheme val="minor"/>
      </rPr>
      <t xml:space="preserve"> /</t>
    </r>
    <r>
      <rPr>
        <u/>
        <sz val="11"/>
        <color theme="10"/>
        <rFont val="ＭＳ Ｐゴシック"/>
        <family val="2"/>
        <scheme val="minor"/>
      </rPr>
      <t>0465-46-6787</t>
    </r>
    <r>
      <rPr>
        <sz val="11"/>
        <rFont val="ＭＳ Ｐゴシック"/>
        <family val="3"/>
        <charset val="128"/>
        <scheme val="minor"/>
      </rPr>
      <t>（発達相談）</t>
    </r>
    <phoneticPr fontId="1"/>
  </si>
  <si>
    <r>
      <t xml:space="preserve">TEL: </t>
    </r>
    <r>
      <rPr>
        <u/>
        <sz val="11"/>
        <color theme="10"/>
        <rFont val="ＭＳ Ｐゴシック"/>
        <family val="3"/>
        <charset val="128"/>
        <scheme val="minor"/>
      </rPr>
      <t>0465-46-7025</t>
    </r>
    <r>
      <rPr>
        <sz val="11"/>
        <rFont val="ＭＳ Ｐゴシック"/>
        <family val="3"/>
        <charset val="128"/>
        <scheme val="minor"/>
      </rPr>
      <t xml:space="preserve"> (母子保健)</t>
    </r>
    <phoneticPr fontId="1"/>
  </si>
  <si>
    <t>TEL:0465-46-6034</t>
    <phoneticPr fontId="1"/>
  </si>
  <si>
    <r>
      <rPr>
        <sz val="11"/>
        <rFont val="ＭＳ Ｐゴシック"/>
        <family val="3"/>
        <charset val="128"/>
        <scheme val="minor"/>
      </rPr>
      <t>/</t>
    </r>
    <r>
      <rPr>
        <u/>
        <sz val="11"/>
        <color theme="10"/>
        <rFont val="ＭＳ Ｐゴシック"/>
        <family val="2"/>
        <scheme val="minor"/>
      </rPr>
      <t>0467-81-7159</t>
    </r>
    <r>
      <rPr>
        <sz val="11"/>
        <rFont val="ＭＳ Ｐゴシック"/>
        <family val="3"/>
        <charset val="128"/>
        <scheme val="minor"/>
      </rPr>
      <t>（直通）</t>
    </r>
    <phoneticPr fontId="1"/>
  </si>
  <si>
    <t>TEL:046-872-2898</t>
    <phoneticPr fontId="1"/>
  </si>
  <si>
    <r>
      <rPr>
        <sz val="11"/>
        <rFont val="ＭＳ Ｐゴシック"/>
        <family val="3"/>
        <charset val="128"/>
        <scheme val="minor"/>
      </rPr>
      <t>/</t>
    </r>
    <r>
      <rPr>
        <u/>
        <sz val="11"/>
        <color theme="10"/>
        <rFont val="ＭＳ Ｐゴシック"/>
        <family val="2"/>
        <scheme val="minor"/>
      </rPr>
      <t>046-872-9498</t>
    </r>
    <r>
      <rPr>
        <sz val="11"/>
        <rFont val="ＭＳ Ｐゴシック"/>
        <family val="3"/>
        <charset val="128"/>
        <scheme val="minor"/>
      </rPr>
      <t>（直通）</t>
    </r>
    <phoneticPr fontId="1"/>
  </si>
  <si>
    <t>TEL:0463-82-9606</t>
    <phoneticPr fontId="1"/>
  </si>
  <si>
    <t>TEL:0463-84-2783</t>
    <phoneticPr fontId="1"/>
  </si>
  <si>
    <t>TEL:0463-84-2786</t>
    <phoneticPr fontId="1"/>
  </si>
  <si>
    <t>TEL:0463-75-9261</t>
    <phoneticPr fontId="1"/>
  </si>
  <si>
    <t>TEL:0465-84-0316</t>
    <phoneticPr fontId="1"/>
  </si>
  <si>
    <t>TEL:0465-84-0327</t>
    <phoneticPr fontId="1"/>
  </si>
  <si>
    <t>頁数</t>
    <rPh sb="0" eb="1">
      <t>ページ</t>
    </rPh>
    <rPh sb="1" eb="2">
      <t>スウ</t>
    </rPh>
    <phoneticPr fontId="1"/>
  </si>
  <si>
    <t>頁数</t>
    <phoneticPr fontId="1"/>
  </si>
  <si>
    <t>（教育相談）</t>
    <phoneticPr fontId="1"/>
  </si>
  <si>
    <r>
      <t>教育委員会教育局</t>
    </r>
    <r>
      <rPr>
        <sz val="11"/>
        <rFont val="ＭＳ Ｐゴシック"/>
        <family val="3"/>
        <charset val="128"/>
        <scheme val="minor"/>
      </rPr>
      <t>　支援教育課</t>
    </r>
    <phoneticPr fontId="1"/>
  </si>
  <si>
    <t>（内線144、145）</t>
  </si>
  <si>
    <t>（内線165、169）</t>
  </si>
  <si>
    <t>（子育て支援総合センター）0463-71-3377</t>
    <phoneticPr fontId="1"/>
  </si>
  <si>
    <t>（子育て支援センター）0463-61-4150</t>
  </si>
  <si>
    <t>TEL:0463-71-5862</t>
    <phoneticPr fontId="1"/>
  </si>
  <si>
    <t>（南区）042-701-7723　</t>
    <phoneticPr fontId="1"/>
  </si>
  <si>
    <t>（保育課）042-769-8340</t>
  </si>
  <si>
    <t>川崎市</t>
    <phoneticPr fontId="1"/>
  </si>
  <si>
    <t>相模原市</t>
    <phoneticPr fontId="1"/>
  </si>
  <si>
    <t>横須賀市</t>
    <phoneticPr fontId="1"/>
  </si>
  <si>
    <t>平塚市</t>
    <phoneticPr fontId="1"/>
  </si>
  <si>
    <t>鎌倉市</t>
    <phoneticPr fontId="1"/>
  </si>
  <si>
    <t>逗子市</t>
    <phoneticPr fontId="1"/>
  </si>
  <si>
    <t>三浦市</t>
    <phoneticPr fontId="1"/>
  </si>
  <si>
    <t>秦野市</t>
    <phoneticPr fontId="1"/>
  </si>
  <si>
    <t>伊勢原市</t>
    <phoneticPr fontId="1"/>
  </si>
  <si>
    <t>葉山町</t>
    <phoneticPr fontId="1"/>
  </si>
  <si>
    <t>大磯町</t>
    <phoneticPr fontId="1"/>
  </si>
  <si>
    <t>二宮町</t>
    <phoneticPr fontId="1"/>
  </si>
  <si>
    <t>藤沢市</t>
    <rPh sb="0" eb="2">
      <t>フジサワ</t>
    </rPh>
    <rPh sb="2" eb="3">
      <t>シ</t>
    </rPh>
    <phoneticPr fontId="1"/>
  </si>
  <si>
    <t>寒川町</t>
    <rPh sb="0" eb="3">
      <t>サムカワマチ</t>
    </rPh>
    <phoneticPr fontId="1"/>
  </si>
  <si>
    <t>平塚市</t>
    <rPh sb="0" eb="3">
      <t>ヒラツカシ</t>
    </rPh>
    <phoneticPr fontId="1"/>
  </si>
  <si>
    <t>二宮町</t>
    <rPh sb="0" eb="2">
      <t>ニノミヤ</t>
    </rPh>
    <rPh sb="2" eb="3">
      <t>マチ</t>
    </rPh>
    <phoneticPr fontId="1"/>
  </si>
  <si>
    <t>愛川町</t>
    <rPh sb="0" eb="2">
      <t>アイカワ</t>
    </rPh>
    <rPh sb="2" eb="3">
      <t>マチ</t>
    </rPh>
    <phoneticPr fontId="1"/>
  </si>
  <si>
    <t>小田原市</t>
    <rPh sb="0" eb="3">
      <t>オダワラ</t>
    </rPh>
    <rPh sb="3" eb="4">
      <t>シ</t>
    </rPh>
    <phoneticPr fontId="1"/>
  </si>
  <si>
    <t>南足柄市</t>
    <rPh sb="0" eb="3">
      <t>ミナミアシガラ</t>
    </rPh>
    <rPh sb="3" eb="4">
      <t>シ</t>
    </rPh>
    <phoneticPr fontId="1"/>
  </si>
  <si>
    <t>中井町</t>
    <rPh sb="0" eb="2">
      <t>ナカイ</t>
    </rPh>
    <rPh sb="2" eb="3">
      <t>マチ</t>
    </rPh>
    <phoneticPr fontId="1"/>
  </si>
  <si>
    <t>松田町</t>
    <rPh sb="0" eb="2">
      <t>マツダ</t>
    </rPh>
    <rPh sb="2" eb="3">
      <t>マチ</t>
    </rPh>
    <phoneticPr fontId="1"/>
  </si>
  <si>
    <t>山北町</t>
    <rPh sb="0" eb="2">
      <t>ヤマキタ</t>
    </rPh>
    <rPh sb="2" eb="3">
      <t>マチ</t>
    </rPh>
    <phoneticPr fontId="1"/>
  </si>
  <si>
    <t>開成町</t>
    <rPh sb="0" eb="2">
      <t>カイセイ</t>
    </rPh>
    <rPh sb="2" eb="3">
      <t>マチ</t>
    </rPh>
    <phoneticPr fontId="1"/>
  </si>
  <si>
    <t>箱根町</t>
    <rPh sb="0" eb="2">
      <t>ハコネ</t>
    </rPh>
    <rPh sb="2" eb="3">
      <t>マチ</t>
    </rPh>
    <phoneticPr fontId="1"/>
  </si>
  <si>
    <t>湯河原町</t>
    <rPh sb="0" eb="3">
      <t>ユガワラ</t>
    </rPh>
    <rPh sb="3" eb="4">
      <t>マチ</t>
    </rPh>
    <phoneticPr fontId="1"/>
  </si>
  <si>
    <t>https://www.town.aikawa.kanagawa.jp/soshiki/minsei/fukushi_shien/index.html</t>
    <phoneticPr fontId="1"/>
  </si>
  <si>
    <t>TEL:0465-73-8037</t>
    <phoneticPr fontId="1"/>
  </si>
  <si>
    <t>TEL:046-225-2597</t>
    <phoneticPr fontId="1"/>
  </si>
  <si>
    <t>TEL:0465-73-8047</t>
  </si>
  <si>
    <t>（療育相談）</t>
    <rPh sb="2" eb="3">
      <t>イク</t>
    </rPh>
    <phoneticPr fontId="1"/>
  </si>
  <si>
    <t>社会福祉課　障害福祉係</t>
    <phoneticPr fontId="1"/>
  </si>
  <si>
    <t>（医療ケア他）</t>
    <rPh sb="5" eb="6">
      <t>ホカ</t>
    </rPh>
    <phoneticPr fontId="1"/>
  </si>
  <si>
    <t>こどもみらい部　こども家庭相談課</t>
    <phoneticPr fontId="1"/>
  </si>
  <si>
    <t>（18歳未満対象）</t>
    <phoneticPr fontId="1"/>
  </si>
  <si>
    <t>TEL:0463-74-5156</t>
    <phoneticPr fontId="1"/>
  </si>
  <si>
    <t>（18歳以上）</t>
    <phoneticPr fontId="1"/>
  </si>
  <si>
    <t>医療的ケア児等コーディネーター（しせん相談室）</t>
    <phoneticPr fontId="1"/>
  </si>
  <si>
    <t>TEL:0463-93-6953</t>
    <phoneticPr fontId="1"/>
  </si>
  <si>
    <t>こどもみらい部　こどもみらい課</t>
    <phoneticPr fontId="1"/>
  </si>
  <si>
    <t>TEL:0463-94-4637</t>
    <phoneticPr fontId="1"/>
  </si>
  <si>
    <t>教育部　教育センター</t>
    <phoneticPr fontId="1"/>
  </si>
  <si>
    <t>（就学相談）</t>
    <rPh sb="1" eb="5">
      <t>シュウガクソウダン</t>
    </rPh>
    <phoneticPr fontId="1"/>
  </si>
  <si>
    <t>TEL:0463-74-5253</t>
    <phoneticPr fontId="1"/>
  </si>
  <si>
    <t>医療的ケア児支援ポータルサイト</t>
    <phoneticPr fontId="1"/>
  </si>
  <si>
    <t>（医療的ケア児等への支援に関する情報提供）</t>
    <rPh sb="1" eb="4">
      <t>イリョウテキ</t>
    </rPh>
    <rPh sb="6" eb="8">
      <t>ジナド</t>
    </rPh>
    <rPh sb="10" eb="12">
      <t>シエン</t>
    </rPh>
    <rPh sb="13" eb="14">
      <t>カン</t>
    </rPh>
    <rPh sb="16" eb="18">
      <t>ジョウホウ</t>
    </rPh>
    <rPh sb="18" eb="20">
      <t>テイキョウ</t>
    </rPh>
    <phoneticPr fontId="1"/>
  </si>
  <si>
    <t>（緑区）042-775-8813</t>
    <phoneticPr fontId="1"/>
  </si>
  <si>
    <t>（中央区）042-769-9267</t>
    <phoneticPr fontId="1"/>
  </si>
  <si>
    <t>横浜型医療的ケア児・者等コーディネーター拠点</t>
    <phoneticPr fontId="1"/>
  </si>
  <si>
    <t>お住まいの地域で支援を行っているコーディネーター拠点にご相談ください。</t>
    <phoneticPr fontId="1"/>
  </si>
  <si>
    <t>（医療的ケアが必要な方（医療的ケア児・者）の地域生活における総合的な相談・支援）</t>
    <phoneticPr fontId="1"/>
  </si>
  <si>
    <t>総合リハビリテーション推進センター
(川崎区・幸区・中原区・高津区にお住まいの方)</t>
    <phoneticPr fontId="1"/>
  </si>
  <si>
    <t>044-281-0037</t>
    <phoneticPr fontId="1"/>
  </si>
  <si>
    <t>044-223-6973</t>
    <phoneticPr fontId="1"/>
  </si>
  <si>
    <t>地域相談支援センター　それいゆ
(宮前区・多摩区・麻生区にお住まいの方)</t>
    <phoneticPr fontId="1"/>
  </si>
  <si>
    <t>（内線7223）</t>
    <phoneticPr fontId="1"/>
  </si>
  <si>
    <t>（教育相談、就学相談）</t>
    <phoneticPr fontId="1"/>
  </si>
  <si>
    <t>TEL:0465-82-5221</t>
    <phoneticPr fontId="1"/>
  </si>
  <si>
    <t>TEL:0467-77-1133</t>
    <phoneticPr fontId="1"/>
  </si>
  <si>
    <t>（コールセンター）</t>
    <phoneticPr fontId="1"/>
  </si>
  <si>
    <t>こどもみらい部　こども家庭相談課</t>
    <rPh sb="11" eb="13">
      <t>カテイ</t>
    </rPh>
    <phoneticPr fontId="1"/>
  </si>
  <si>
    <t>TEL:0467-61-3896</t>
    <phoneticPr fontId="1"/>
  </si>
  <si>
    <t>こどもみらい部　保育・幼稚園課</t>
    <phoneticPr fontId="1"/>
  </si>
  <si>
    <t>学びみらい部　学校教育課</t>
    <phoneticPr fontId="1"/>
  </si>
  <si>
    <t>保健福祉部　障がい福祉課</t>
    <phoneticPr fontId="1"/>
  </si>
  <si>
    <t>町民福祉部　子育て支援課（子育て支援係）</t>
    <phoneticPr fontId="1"/>
  </si>
  <si>
    <t>（障害福祉センター）</t>
    <rPh sb="1" eb="5">
      <t>ショウガイフクシ</t>
    </rPh>
    <phoneticPr fontId="1"/>
  </si>
  <si>
    <t>町民福祉部　スポーツ健康課（健康増進係）</t>
    <phoneticPr fontId="1"/>
  </si>
  <si>
    <t>町民福祉部　子育て支援課（こども家庭係）</t>
    <phoneticPr fontId="1"/>
  </si>
  <si>
    <t>町民福祉部　子育て支援課（保育園・幼稚園係）</t>
    <phoneticPr fontId="1"/>
  </si>
  <si>
    <t>教育部　学校教育課（教育指導係）</t>
    <phoneticPr fontId="1"/>
  </si>
  <si>
    <t>健康福祉課</t>
    <rPh sb="0" eb="2">
      <t>ケンコウ</t>
    </rPh>
    <phoneticPr fontId="1"/>
  </si>
  <si>
    <t>こども応援課</t>
    <phoneticPr fontId="1"/>
  </si>
  <si>
    <t>民生局　福祉こども部　障害福祉課(総務・計画担当)</t>
    <phoneticPr fontId="1"/>
  </si>
  <si>
    <t>こども家庭支援センター　児童相談課（相談係）</t>
    <phoneticPr fontId="1"/>
  </si>
  <si>
    <t>教育委員会事務局　学校教育部　支援教育課（支援教育担当）</t>
    <phoneticPr fontId="1"/>
  </si>
  <si>
    <t>民生局　健康部　地域健康課（総務・母子保健担当）</t>
    <phoneticPr fontId="1"/>
  </si>
  <si>
    <t>民生局　健康部　地域健康課　各健康福祉センター（中央・北・南・西）</t>
    <rPh sb="0" eb="2">
      <t>タミオ</t>
    </rPh>
    <rPh sb="2" eb="3">
      <t>キョク</t>
    </rPh>
    <rPh sb="4" eb="6">
      <t>ケンコウ</t>
    </rPh>
    <rPh sb="6" eb="7">
      <t>ブ</t>
    </rPh>
    <rPh sb="8" eb="10">
      <t>チイキ</t>
    </rPh>
    <rPh sb="10" eb="12">
      <t>ケンコウ</t>
    </rPh>
    <rPh sb="12" eb="13">
      <t>カ</t>
    </rPh>
    <phoneticPr fontId="1"/>
  </si>
  <si>
    <t>健康福祉部　障害福祉課</t>
    <phoneticPr fontId="1"/>
  </si>
  <si>
    <t>こどもみらい部　発達支援室</t>
    <phoneticPr fontId="1"/>
  </si>
  <si>
    <t>福祉部　障がい福祉課　障がい福祉係</t>
    <phoneticPr fontId="1"/>
  </si>
  <si>
    <t>教育部　子育て支援課　子育て支援係</t>
    <phoneticPr fontId="1"/>
  </si>
  <si>
    <t>教育部　学校教育課</t>
    <phoneticPr fontId="1"/>
  </si>
  <si>
    <t>保健福祉部　福祉課　障害福祉グループ</t>
    <phoneticPr fontId="1"/>
  </si>
  <si>
    <t>保健福祉部　子ども課　母子保健グループ</t>
    <rPh sb="11" eb="13">
      <t>ボシ</t>
    </rPh>
    <rPh sb="13" eb="15">
      <t>ホケン</t>
    </rPh>
    <phoneticPr fontId="1"/>
  </si>
  <si>
    <t>保健福祉部　子ども課　子ども支援グループ</t>
    <rPh sb="11" eb="12">
      <t>コ</t>
    </rPh>
    <rPh sb="14" eb="16">
      <t>シエン</t>
    </rPh>
    <phoneticPr fontId="1"/>
  </si>
  <si>
    <t>葉山町　子ども育成課</t>
    <phoneticPr fontId="1"/>
  </si>
  <si>
    <t>葉山町教育委員会　学校教育課</t>
    <phoneticPr fontId="1"/>
  </si>
  <si>
    <t>子ども青少年部　こども家庭センター</t>
    <phoneticPr fontId="1"/>
  </si>
  <si>
    <t>子ども青少年部　親子すこやか課</t>
    <phoneticPr fontId="1"/>
  </si>
  <si>
    <t>教育部　教育指導課</t>
    <phoneticPr fontId="1"/>
  </si>
  <si>
    <t>健康福祉部　福祉課（障がい福祉担当）</t>
    <rPh sb="0" eb="2">
      <t>ケンコウ</t>
    </rPh>
    <phoneticPr fontId="1"/>
  </si>
  <si>
    <t>健康・こども部　健康課（保健センター）</t>
    <phoneticPr fontId="1"/>
  </si>
  <si>
    <t>福祉部　障害福祉課</t>
    <phoneticPr fontId="1"/>
  </si>
  <si>
    <t>こども健康部　こども家庭支援課（親子健康担当）</t>
    <phoneticPr fontId="1"/>
  </si>
  <si>
    <t>こども健康部　保育こども園課</t>
    <rPh sb="7" eb="9">
      <t>ホイク</t>
    </rPh>
    <rPh sb="12" eb="13">
      <t>エン</t>
    </rPh>
    <rPh sb="13" eb="14">
      <t>カ</t>
    </rPh>
    <phoneticPr fontId="2"/>
  </si>
  <si>
    <t>福祉部　福祉保険課（福祉・障がい者支援班）</t>
    <phoneticPr fontId="1"/>
  </si>
  <si>
    <t>こども・健康部　子育て・健康課（育成相談班）</t>
    <rPh sb="4" eb="7">
      <t>ケンコウブ</t>
    </rPh>
    <rPh sb="8" eb="10">
      <t>コソダ</t>
    </rPh>
    <rPh sb="12" eb="14">
      <t>ケンコウ</t>
    </rPh>
    <rPh sb="14" eb="15">
      <t>カ</t>
    </rPh>
    <rPh sb="16" eb="21">
      <t>イクセイソウダンハン</t>
    </rPh>
    <phoneticPr fontId="2"/>
  </si>
  <si>
    <t>こども・健康部　こども支援課（こども支援班）</t>
    <rPh sb="4" eb="7">
      <t>ケンコウブ</t>
    </rPh>
    <rPh sb="11" eb="13">
      <t>シエン</t>
    </rPh>
    <rPh sb="13" eb="14">
      <t>カ</t>
    </rPh>
    <rPh sb="18" eb="20">
      <t>シエン</t>
    </rPh>
    <rPh sb="20" eb="21">
      <t>ハン</t>
    </rPh>
    <phoneticPr fontId="2"/>
  </si>
  <si>
    <t>教育委員会　教育部　教育指導課（指導班）</t>
    <rPh sb="0" eb="5">
      <t>キョウイクイインカイ</t>
    </rPh>
    <rPh sb="6" eb="9">
      <t>キョウイクブ</t>
    </rPh>
    <rPh sb="10" eb="15">
      <t>キョウイクシドウカ</t>
    </rPh>
    <rPh sb="16" eb="19">
      <t>シドウハン</t>
    </rPh>
    <phoneticPr fontId="2"/>
  </si>
  <si>
    <t>市民福祉部　障がい福祉課（障がい者支援第二係）</t>
    <phoneticPr fontId="1"/>
  </si>
  <si>
    <t>健康こどもみらい部　保育課（保育第二係）</t>
    <phoneticPr fontId="1"/>
  </si>
  <si>
    <t>こども部　すくすく子育て課（発達支援係）</t>
    <phoneticPr fontId="1"/>
  </si>
  <si>
    <t>こども部　ほいく課</t>
    <phoneticPr fontId="1"/>
  </si>
  <si>
    <t>保健福祉部　障がい福祉課（相談支援係）</t>
    <phoneticPr fontId="1"/>
  </si>
  <si>
    <t>保健福祉部　こども育成課</t>
    <phoneticPr fontId="1"/>
  </si>
  <si>
    <t>福祉部　障がい福祉課（障がい者支援係）</t>
    <phoneticPr fontId="1"/>
  </si>
  <si>
    <t>教育部　教育研究所（研究相談係）</t>
    <rPh sb="6" eb="8">
      <t>ケンキュウ</t>
    </rPh>
    <rPh sb="8" eb="9">
      <t>ジョ</t>
    </rPh>
    <rPh sb="10" eb="12">
      <t>ケンキュウ</t>
    </rPh>
    <rPh sb="12" eb="14">
      <t>ソウダン</t>
    </rPh>
    <phoneticPr fontId="1"/>
  </si>
  <si>
    <t>民生部　福祉支援課（障害福祉班）</t>
    <phoneticPr fontId="1"/>
  </si>
  <si>
    <t>民生部　健康推進課（母子保健班）</t>
    <rPh sb="10" eb="12">
      <t>ボシ</t>
    </rPh>
    <phoneticPr fontId="1"/>
  </si>
  <si>
    <t>福祉健康部　福祉課（障害福祉班）</t>
    <phoneticPr fontId="1"/>
  </si>
  <si>
    <t>こども未来部　こども支援課（こども健康班）</t>
    <rPh sb="3" eb="5">
      <t>ミライ</t>
    </rPh>
    <phoneticPr fontId="1"/>
  </si>
  <si>
    <t>福祉課（福祉推進班）</t>
    <phoneticPr fontId="1"/>
  </si>
  <si>
    <t>保険健康課（健康づくり班）</t>
    <phoneticPr fontId="1"/>
  </si>
  <si>
    <t>福祉部　子育て支援課</t>
    <phoneticPr fontId="1"/>
  </si>
  <si>
    <t>福祉部　福祉課（障がい福祉係）</t>
    <phoneticPr fontId="1"/>
  </si>
  <si>
    <t>TEL:0467-61-3944</t>
    <phoneticPr fontId="1"/>
  </si>
  <si>
    <t>TEL:0463-73-4530</t>
    <phoneticPr fontId="1"/>
  </si>
  <si>
    <t>町民福祉部子育て支援課（子育て支援総合センター・子育て支援センター）</t>
    <phoneticPr fontId="1"/>
  </si>
  <si>
    <t>綾瀬市立　もみの木園</t>
    <phoneticPr fontId="1"/>
  </si>
  <si>
    <t>福祉部 障がい福祉課 障がい児者相談支援センター</t>
    <phoneticPr fontId="1"/>
  </si>
  <si>
    <t>福祉部 障がい福祉課 障がい福祉担当</t>
    <phoneticPr fontId="1"/>
  </si>
  <si>
    <t>（医療的ケアに関する相談・福祉サービス利用）</t>
    <phoneticPr fontId="1"/>
  </si>
  <si>
    <t>健康こども部 こども家庭センター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</si>
</sst>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p&quot;"/>
  </numFmts>
  <fonts count="2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8"/>
      <color theme="1"/>
      <name val="ＭＳ Ｐゴシック"/>
      <family val="2"/>
      <scheme val="minor"/>
    </font>
    <font>
      <sz val="2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scheme val="minor"/>
    </font>
    <font>
      <sz val="2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u/>
      <sz val="11"/>
      <color theme="8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u/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8"/>
      <color theme="10"/>
      <name val="ＭＳ Ｐゴシック"/>
      <family val="2"/>
      <scheme val="minor"/>
    </font>
    <font>
      <u/>
      <sz val="10"/>
      <color theme="10"/>
      <name val="ＭＳ Ｐゴシック"/>
      <family val="2"/>
      <scheme val="minor"/>
    </font>
    <font>
      <u/>
      <sz val="9"/>
      <color theme="10"/>
      <name val="ＭＳ Ｐゴシック"/>
      <family val="2"/>
      <scheme val="minor"/>
    </font>
    <font>
      <u/>
      <sz val="10"/>
      <color theme="10"/>
      <name val="ＭＳ Ｐゴシック"/>
      <family val="3"/>
      <charset val="128"/>
      <scheme val="minor"/>
    </font>
    <font>
      <u/>
      <sz val="8"/>
      <color theme="1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5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5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4" xfId="0" applyFont="1" applyBorder="1" applyAlignment="1">
      <alignment horizontal="left" inden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right"/>
    </xf>
    <xf numFmtId="0" fontId="7" fillId="0" borderId="0" xfId="1" applyFill="1" applyBorder="1"/>
    <xf numFmtId="0" fontId="8" fillId="0" borderId="0" xfId="0" applyFont="1" applyBorder="1" applyAlignment="1">
      <alignment horizontal="left" indent="2"/>
    </xf>
    <xf numFmtId="0" fontId="0" fillId="2" borderId="0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176" fontId="0" fillId="0" borderId="1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5" xfId="0" applyBorder="1" applyAlignment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4" borderId="42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10" fillId="0" borderId="0" xfId="0" applyFont="1"/>
    <xf numFmtId="0" fontId="0" fillId="4" borderId="54" xfId="0" applyFill="1" applyBorder="1" applyAlignment="1">
      <alignment horizontal="left"/>
    </xf>
    <xf numFmtId="0" fontId="0" fillId="4" borderId="55" xfId="0" applyFill="1" applyBorder="1" applyAlignment="1">
      <alignment horizontal="left"/>
    </xf>
    <xf numFmtId="0" fontId="0" fillId="4" borderId="56" xfId="0" applyFill="1" applyBorder="1" applyAlignment="1">
      <alignment horizontal="left"/>
    </xf>
    <xf numFmtId="0" fontId="7" fillId="4" borderId="56" xfId="1" applyFill="1" applyBorder="1" applyAlignment="1">
      <alignment horizontal="left"/>
    </xf>
    <xf numFmtId="0" fontId="7" fillId="4" borderId="54" xfId="1" applyFill="1" applyBorder="1" applyAlignment="1">
      <alignment horizontal="left"/>
    </xf>
    <xf numFmtId="0" fontId="7" fillId="4" borderId="55" xfId="1" applyFill="1" applyBorder="1" applyAlignment="1">
      <alignment horizontal="left"/>
    </xf>
    <xf numFmtId="0" fontId="11" fillId="4" borderId="54" xfId="1" applyFont="1" applyFill="1" applyBorder="1" applyAlignment="1">
      <alignment horizontal="left"/>
    </xf>
    <xf numFmtId="0" fontId="12" fillId="4" borderId="54" xfId="1" applyFont="1" applyFill="1" applyBorder="1" applyAlignment="1">
      <alignment horizontal="left"/>
    </xf>
    <xf numFmtId="0" fontId="7" fillId="4" borderId="56" xfId="1" applyFill="1" applyBorder="1" applyAlignment="1"/>
    <xf numFmtId="0" fontId="7" fillId="4" borderId="54" xfId="1" applyFill="1" applyBorder="1" applyAlignment="1"/>
    <xf numFmtId="0" fontId="7" fillId="4" borderId="55" xfId="1" applyFill="1" applyBorder="1" applyAlignment="1"/>
    <xf numFmtId="0" fontId="12" fillId="0" borderId="0" xfId="0" applyFont="1"/>
    <xf numFmtId="0" fontId="13" fillId="4" borderId="54" xfId="0" applyFont="1" applyFill="1" applyBorder="1" applyAlignment="1">
      <alignment horizontal="left"/>
    </xf>
    <xf numFmtId="0" fontId="12" fillId="4" borderId="54" xfId="0" applyFont="1" applyFill="1" applyBorder="1" applyAlignment="1">
      <alignment horizontal="left"/>
    </xf>
    <xf numFmtId="0" fontId="12" fillId="4" borderId="55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4" borderId="0" xfId="0" applyFill="1"/>
    <xf numFmtId="0" fontId="7" fillId="4" borderId="0" xfId="1" applyFill="1"/>
    <xf numFmtId="0" fontId="17" fillId="4" borderId="54" xfId="1" applyFont="1" applyFill="1" applyBorder="1" applyAlignment="1">
      <alignment horizontal="left"/>
    </xf>
    <xf numFmtId="0" fontId="16" fillId="4" borderId="54" xfId="1" applyFont="1" applyFill="1" applyBorder="1" applyAlignment="1">
      <alignment horizontal="left"/>
    </xf>
    <xf numFmtId="0" fontId="18" fillId="4" borderId="0" xfId="1" applyFont="1" applyFill="1"/>
    <xf numFmtId="0" fontId="0" fillId="4" borderId="42" xfId="0" applyFill="1" applyBorder="1" applyAlignment="1">
      <alignment horizontal="center" vertical="center"/>
    </xf>
    <xf numFmtId="0" fontId="19" fillId="4" borderId="54" xfId="1" applyFont="1" applyFill="1" applyBorder="1" applyAlignment="1">
      <alignment horizontal="left"/>
    </xf>
    <xf numFmtId="0" fontId="7" fillId="4" borderId="57" xfId="1" applyFill="1" applyBorder="1"/>
    <xf numFmtId="0" fontId="0" fillId="4" borderId="56" xfId="0" applyFill="1" applyBorder="1" applyAlignment="1">
      <alignment horizontal="center"/>
    </xf>
    <xf numFmtId="0" fontId="12" fillId="4" borderId="58" xfId="0" applyFont="1" applyFill="1" applyBorder="1"/>
    <xf numFmtId="0" fontId="7" fillId="4" borderId="58" xfId="1" applyFill="1" applyBorder="1"/>
    <xf numFmtId="0" fontId="7" fillId="4" borderId="56" xfId="1" applyFill="1" applyBorder="1"/>
    <xf numFmtId="0" fontId="19" fillId="4" borderId="0" xfId="1" applyFont="1" applyFill="1"/>
    <xf numFmtId="0" fontId="7" fillId="4" borderId="54" xfId="1" applyFill="1" applyBorder="1" applyAlignment="1">
      <alignment wrapText="1"/>
    </xf>
    <xf numFmtId="0" fontId="0" fillId="0" borderId="0" xfId="0" applyFill="1" applyBorder="1" applyAlignment="1">
      <alignment horizontal="center" vertical="center"/>
    </xf>
    <xf numFmtId="0" fontId="7" fillId="0" borderId="0" xfId="1" applyFill="1" applyBorder="1" applyAlignment="1">
      <alignment horizontal="left" vertical="center"/>
    </xf>
    <xf numFmtId="0" fontId="10" fillId="4" borderId="0" xfId="0" applyFont="1" applyFill="1"/>
    <xf numFmtId="0" fontId="0" fillId="0" borderId="8" xfId="0" applyBorder="1" applyAlignment="1">
      <alignment horizontal="center" vertical="center"/>
    </xf>
    <xf numFmtId="0" fontId="0" fillId="4" borderId="45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6" borderId="52" xfId="0" applyFill="1" applyBorder="1" applyAlignment="1">
      <alignment horizontal="center" shrinkToFit="1"/>
    </xf>
    <xf numFmtId="0" fontId="0" fillId="6" borderId="53" xfId="0" applyFill="1" applyBorder="1" applyAlignment="1">
      <alignment horizontal="center" shrinkToFit="1"/>
    </xf>
    <xf numFmtId="0" fontId="0" fillId="4" borderId="43" xfId="0" applyFill="1" applyBorder="1" applyAlignment="1">
      <alignment horizontal="center" vertical="center"/>
    </xf>
    <xf numFmtId="0" fontId="0" fillId="4" borderId="56" xfId="0" applyFill="1" applyBorder="1" applyAlignment="1">
      <alignment horizontal="left" vertical="center"/>
    </xf>
    <xf numFmtId="0" fontId="0" fillId="4" borderId="54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0" fillId="8" borderId="51" xfId="0" applyFill="1" applyBorder="1" applyAlignment="1">
      <alignment horizontal="center" shrinkToFit="1"/>
    </xf>
    <xf numFmtId="0" fontId="0" fillId="8" borderId="52" xfId="0" applyFill="1" applyBorder="1" applyAlignment="1">
      <alignment horizontal="center" shrinkToFit="1"/>
    </xf>
    <xf numFmtId="0" fontId="0" fillId="0" borderId="0" xfId="0" applyAlignment="1">
      <alignment vertical="center"/>
    </xf>
    <xf numFmtId="0" fontId="0" fillId="0" borderId="52" xfId="0" applyBorder="1" applyAlignment="1">
      <alignment vertical="center"/>
    </xf>
    <xf numFmtId="0" fontId="0" fillId="4" borderId="0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6" borderId="52" xfId="0" applyFill="1" applyBorder="1" applyAlignment="1">
      <alignment horizontal="center" shrinkToFit="1"/>
    </xf>
    <xf numFmtId="0" fontId="0" fillId="6" borderId="53" xfId="0" applyFill="1" applyBorder="1" applyAlignment="1">
      <alignment horizontal="center" shrinkToFit="1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56" xfId="0" applyFill="1" applyBorder="1" applyAlignment="1">
      <alignment horizontal="left" vertical="center"/>
    </xf>
    <xf numFmtId="0" fontId="0" fillId="4" borderId="54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8" fillId="4" borderId="54" xfId="0" applyFont="1" applyFill="1" applyBorder="1"/>
    <xf numFmtId="0" fontId="0" fillId="4" borderId="47" xfId="0" applyFill="1" applyBorder="1" applyAlignment="1">
      <alignment horizontal="center" vertical="top"/>
    </xf>
    <xf numFmtId="0" fontId="0" fillId="4" borderId="50" xfId="0" applyFill="1" applyBorder="1" applyAlignment="1">
      <alignment horizontal="center" vertical="top"/>
    </xf>
    <xf numFmtId="0" fontId="0" fillId="13" borderId="51" xfId="0" applyFill="1" applyBorder="1" applyAlignment="1">
      <alignment horizontal="center" shrinkToFit="1"/>
    </xf>
    <xf numFmtId="0" fontId="0" fillId="13" borderId="52" xfId="0" applyFill="1" applyBorder="1" applyAlignment="1">
      <alignment horizontal="center" shrinkToFit="1"/>
    </xf>
    <xf numFmtId="0" fontId="0" fillId="6" borderId="52" xfId="0" applyFill="1" applyBorder="1" applyAlignment="1">
      <alignment horizontal="center" shrinkToFit="1"/>
    </xf>
    <xf numFmtId="0" fontId="0" fillId="6" borderId="53" xfId="0" applyFill="1" applyBorder="1" applyAlignment="1">
      <alignment horizontal="center" shrinkToFit="1"/>
    </xf>
    <xf numFmtId="0" fontId="0" fillId="4" borderId="43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7" fillId="4" borderId="42" xfId="1" applyFill="1" applyBorder="1" applyAlignment="1">
      <alignment horizontal="left" vertical="center"/>
    </xf>
    <xf numFmtId="0" fontId="7" fillId="4" borderId="56" xfId="1" applyFill="1" applyBorder="1" applyAlignment="1">
      <alignment horizontal="left" vertical="center"/>
    </xf>
    <xf numFmtId="0" fontId="7" fillId="4" borderId="54" xfId="1" applyFill="1" applyBorder="1" applyAlignment="1">
      <alignment horizontal="left" vertical="center"/>
    </xf>
    <xf numFmtId="0" fontId="7" fillId="4" borderId="55" xfId="1" applyFill="1" applyBorder="1" applyAlignment="1">
      <alignment horizontal="left" vertical="center"/>
    </xf>
    <xf numFmtId="0" fontId="0" fillId="4" borderId="42" xfId="0" applyFill="1" applyBorder="1" applyAlignment="1">
      <alignment horizontal="left" vertical="center"/>
    </xf>
    <xf numFmtId="0" fontId="0" fillId="4" borderId="43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0" fillId="4" borderId="4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6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11" borderId="51" xfId="0" applyFill="1" applyBorder="1" applyAlignment="1">
      <alignment horizontal="center" shrinkToFit="1"/>
    </xf>
    <xf numFmtId="0" fontId="0" fillId="11" borderId="52" xfId="0" applyFill="1" applyBorder="1" applyAlignment="1">
      <alignment horizontal="center" shrinkToFit="1"/>
    </xf>
    <xf numFmtId="0" fontId="0" fillId="5" borderId="51" xfId="0" applyFill="1" applyBorder="1" applyAlignment="1">
      <alignment horizontal="center" shrinkToFit="1"/>
    </xf>
    <xf numFmtId="0" fontId="0" fillId="5" borderId="52" xfId="0" applyFill="1" applyBorder="1" applyAlignment="1">
      <alignment horizontal="center" shrinkToFit="1"/>
    </xf>
    <xf numFmtId="0" fontId="0" fillId="4" borderId="52" xfId="0" applyFill="1" applyBorder="1" applyAlignment="1">
      <alignment horizontal="center" shrinkToFit="1"/>
    </xf>
    <xf numFmtId="0" fontId="7" fillId="4" borderId="44" xfId="1" applyFill="1" applyBorder="1" applyAlignment="1">
      <alignment horizontal="left" vertical="center" wrapText="1"/>
    </xf>
    <xf numFmtId="0" fontId="7" fillId="4" borderId="45" xfId="1" applyFill="1" applyBorder="1" applyAlignment="1">
      <alignment horizontal="left" vertical="center" wrapText="1"/>
    </xf>
    <xf numFmtId="0" fontId="7" fillId="4" borderId="46" xfId="1" applyFill="1" applyBorder="1" applyAlignment="1">
      <alignment horizontal="left" vertical="center" wrapText="1"/>
    </xf>
    <xf numFmtId="0" fontId="7" fillId="4" borderId="51" xfId="1" applyFill="1" applyBorder="1" applyAlignment="1">
      <alignment horizontal="left" vertical="center" wrapText="1"/>
    </xf>
    <xf numFmtId="0" fontId="7" fillId="4" borderId="52" xfId="1" applyFill="1" applyBorder="1" applyAlignment="1">
      <alignment horizontal="left" vertical="center" wrapText="1"/>
    </xf>
    <xf numFmtId="0" fontId="7" fillId="4" borderId="53" xfId="1" applyFill="1" applyBorder="1" applyAlignment="1">
      <alignment horizontal="left" vertical="center" wrapText="1"/>
    </xf>
    <xf numFmtId="0" fontId="0" fillId="2" borderId="52" xfId="0" applyFill="1" applyBorder="1" applyAlignment="1">
      <alignment horizontal="center" shrinkToFit="1"/>
    </xf>
    <xf numFmtId="0" fontId="0" fillId="2" borderId="51" xfId="0" applyFill="1" applyBorder="1" applyAlignment="1">
      <alignment horizontal="center" shrinkToFit="1"/>
    </xf>
    <xf numFmtId="0" fontId="9" fillId="15" borderId="0" xfId="0" applyFont="1" applyFill="1" applyAlignment="1">
      <alignment horizontal="center" vertical="center"/>
    </xf>
    <xf numFmtId="0" fontId="7" fillId="4" borderId="42" xfId="1" applyFill="1" applyBorder="1" applyAlignment="1">
      <alignment horizontal="left" vertical="center" wrapText="1"/>
    </xf>
    <xf numFmtId="0" fontId="20" fillId="4" borderId="42" xfId="1" applyFont="1" applyFill="1" applyBorder="1" applyAlignment="1">
      <alignment horizontal="left" vertical="center"/>
    </xf>
    <xf numFmtId="0" fontId="20" fillId="4" borderId="56" xfId="1" applyFont="1" applyFill="1" applyBorder="1" applyAlignment="1">
      <alignment horizontal="left" vertical="center"/>
    </xf>
    <xf numFmtId="0" fontId="20" fillId="4" borderId="54" xfId="1" applyFont="1" applyFill="1" applyBorder="1" applyAlignment="1">
      <alignment horizontal="left" vertical="center"/>
    </xf>
    <xf numFmtId="0" fontId="20" fillId="4" borderId="55" xfId="1" applyFont="1" applyFill="1" applyBorder="1" applyAlignment="1">
      <alignment horizontal="left" vertical="center"/>
    </xf>
    <xf numFmtId="0" fontId="0" fillId="8" borderId="51" xfId="0" applyFill="1" applyBorder="1" applyAlignment="1">
      <alignment horizontal="center" shrinkToFit="1"/>
    </xf>
    <xf numFmtId="0" fontId="0" fillId="8" borderId="52" xfId="0" applyFill="1" applyBorder="1" applyAlignment="1">
      <alignment horizontal="center" shrinkToFit="1"/>
    </xf>
    <xf numFmtId="0" fontId="0" fillId="7" borderId="52" xfId="0" applyFill="1" applyBorder="1" applyAlignment="1">
      <alignment horizontal="center" shrinkToFit="1"/>
    </xf>
    <xf numFmtId="0" fontId="0" fillId="4" borderId="56" xfId="0" applyFill="1" applyBorder="1" applyAlignment="1">
      <alignment horizontal="left" vertical="center"/>
    </xf>
    <xf numFmtId="0" fontId="0" fillId="4" borderId="54" xfId="0" applyFill="1" applyBorder="1" applyAlignment="1">
      <alignment horizontal="left" vertical="center"/>
    </xf>
    <xf numFmtId="0" fontId="0" fillId="4" borderId="55" xfId="0" applyFill="1" applyBorder="1" applyAlignment="1">
      <alignment horizontal="left" vertical="center"/>
    </xf>
    <xf numFmtId="0" fontId="7" fillId="4" borderId="44" xfId="1" applyFill="1" applyBorder="1" applyAlignment="1">
      <alignment horizontal="left" vertical="center"/>
    </xf>
    <xf numFmtId="0" fontId="7" fillId="4" borderId="45" xfId="1" applyFill="1" applyBorder="1" applyAlignment="1">
      <alignment horizontal="left" vertical="center"/>
    </xf>
    <xf numFmtId="0" fontId="7" fillId="4" borderId="46" xfId="1" applyFill="1" applyBorder="1" applyAlignment="1">
      <alignment horizontal="left" vertical="center"/>
    </xf>
    <xf numFmtId="0" fontId="7" fillId="4" borderId="51" xfId="1" applyFill="1" applyBorder="1" applyAlignment="1">
      <alignment horizontal="left" vertical="center"/>
    </xf>
    <xf numFmtId="0" fontId="7" fillId="4" borderId="52" xfId="1" applyFill="1" applyBorder="1" applyAlignment="1">
      <alignment horizontal="left" vertical="center"/>
    </xf>
    <xf numFmtId="0" fontId="7" fillId="4" borderId="53" xfId="1" applyFill="1" applyBorder="1" applyAlignment="1">
      <alignment horizontal="left" vertical="center"/>
    </xf>
    <xf numFmtId="0" fontId="0" fillId="9" borderId="51" xfId="0" applyFill="1" applyBorder="1" applyAlignment="1">
      <alignment horizontal="center" shrinkToFit="1"/>
    </xf>
    <xf numFmtId="0" fontId="0" fillId="9" borderId="52" xfId="0" applyFill="1" applyBorder="1" applyAlignment="1">
      <alignment horizontal="center" shrinkToFit="1"/>
    </xf>
    <xf numFmtId="0" fontId="7" fillId="4" borderId="56" xfId="1" applyFill="1" applyBorder="1" applyAlignment="1">
      <alignment horizontal="left" vertical="center" wrapText="1"/>
    </xf>
    <xf numFmtId="0" fontId="7" fillId="4" borderId="54" xfId="1" applyFill="1" applyBorder="1" applyAlignment="1">
      <alignment horizontal="left" vertical="center" wrapText="1"/>
    </xf>
    <xf numFmtId="0" fontId="7" fillId="4" borderId="55" xfId="1" applyFill="1" applyBorder="1" applyAlignment="1">
      <alignment horizontal="left" vertical="center" wrapText="1"/>
    </xf>
    <xf numFmtId="0" fontId="21" fillId="4" borderId="42" xfId="1" applyFont="1" applyFill="1" applyBorder="1" applyAlignment="1">
      <alignment horizontal="left" vertical="center" wrapText="1"/>
    </xf>
    <xf numFmtId="0" fontId="21" fillId="4" borderId="56" xfId="1" applyFont="1" applyFill="1" applyBorder="1" applyAlignment="1">
      <alignment horizontal="left" vertical="center" wrapText="1"/>
    </xf>
    <xf numFmtId="0" fontId="21" fillId="4" borderId="54" xfId="1" applyFont="1" applyFill="1" applyBorder="1" applyAlignment="1">
      <alignment horizontal="left" vertical="center" wrapText="1"/>
    </xf>
    <xf numFmtId="0" fontId="21" fillId="4" borderId="55" xfId="1" applyFont="1" applyFill="1" applyBorder="1" applyAlignment="1">
      <alignment horizontal="left" vertical="center" wrapText="1"/>
    </xf>
    <xf numFmtId="0" fontId="8" fillId="4" borderId="44" xfId="0" applyFont="1" applyFill="1" applyBorder="1" applyAlignment="1">
      <alignment horizontal="center" wrapText="1"/>
    </xf>
    <xf numFmtId="0" fontId="12" fillId="8" borderId="51" xfId="0" applyFont="1" applyFill="1" applyBorder="1" applyAlignment="1">
      <alignment horizontal="center" shrinkToFit="1"/>
    </xf>
    <xf numFmtId="0" fontId="12" fillId="8" borderId="52" xfId="0" applyFont="1" applyFill="1" applyBorder="1" applyAlignment="1">
      <alignment horizontal="center" shrinkToFit="1"/>
    </xf>
    <xf numFmtId="0" fontId="11" fillId="5" borderId="51" xfId="0" applyFont="1" applyFill="1" applyBorder="1" applyAlignment="1">
      <alignment horizontal="center" shrinkToFit="1"/>
    </xf>
    <xf numFmtId="0" fontId="11" fillId="5" borderId="52" xfId="0" applyFont="1" applyFill="1" applyBorder="1" applyAlignment="1">
      <alignment horizontal="center" shrinkToFit="1"/>
    </xf>
    <xf numFmtId="0" fontId="0" fillId="4" borderId="53" xfId="0" applyFill="1" applyBorder="1" applyAlignment="1">
      <alignment horizontal="center" shrinkToFit="1"/>
    </xf>
    <xf numFmtId="0" fontId="0" fillId="12" borderId="51" xfId="0" applyFill="1" applyBorder="1" applyAlignment="1">
      <alignment horizontal="center" shrinkToFit="1"/>
    </xf>
    <xf numFmtId="0" fontId="0" fillId="12" borderId="52" xfId="0" applyFill="1" applyBorder="1" applyAlignment="1">
      <alignment horizontal="center" shrinkToFit="1"/>
    </xf>
    <xf numFmtId="0" fontId="12" fillId="2" borderId="44" xfId="0" applyFont="1" applyFill="1" applyBorder="1" applyAlignment="1">
      <alignment horizontal="center"/>
    </xf>
    <xf numFmtId="0" fontId="12" fillId="2" borderId="45" xfId="0" applyFont="1" applyFill="1" applyBorder="1" applyAlignment="1">
      <alignment horizontal="center"/>
    </xf>
    <xf numFmtId="0" fontId="12" fillId="2" borderId="4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4" borderId="44" xfId="0" applyFont="1" applyFill="1" applyBorder="1" applyAlignment="1">
      <alignment horizontal="center"/>
    </xf>
    <xf numFmtId="0" fontId="12" fillId="4" borderId="45" xfId="0" applyFont="1" applyFill="1" applyBorder="1" applyAlignment="1">
      <alignment horizontal="center"/>
    </xf>
    <xf numFmtId="0" fontId="12" fillId="4" borderId="48" xfId="0" applyFont="1" applyFill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7" fillId="4" borderId="44" xfId="1" applyFill="1" applyBorder="1" applyAlignment="1">
      <alignment vertical="center"/>
    </xf>
    <xf numFmtId="0" fontId="7" fillId="4" borderId="45" xfId="1" applyFill="1" applyBorder="1" applyAlignment="1">
      <alignment vertical="center"/>
    </xf>
    <xf numFmtId="0" fontId="7" fillId="4" borderId="46" xfId="1" applyFill="1" applyBorder="1" applyAlignment="1">
      <alignment vertical="center"/>
    </xf>
    <xf numFmtId="0" fontId="7" fillId="4" borderId="51" xfId="1" applyFill="1" applyBorder="1" applyAlignment="1">
      <alignment vertical="center"/>
    </xf>
    <xf numFmtId="0" fontId="7" fillId="4" borderId="52" xfId="1" applyFill="1" applyBorder="1" applyAlignment="1">
      <alignment vertical="center"/>
    </xf>
    <xf numFmtId="0" fontId="7" fillId="4" borderId="53" xfId="1" applyFill="1" applyBorder="1" applyAlignment="1">
      <alignment vertical="center"/>
    </xf>
    <xf numFmtId="0" fontId="11" fillId="8" borderId="51" xfId="0" applyFont="1" applyFill="1" applyBorder="1" applyAlignment="1">
      <alignment horizontal="center" shrinkToFit="1"/>
    </xf>
    <xf numFmtId="0" fontId="11" fillId="8" borderId="52" xfId="0" applyFont="1" applyFill="1" applyBorder="1" applyAlignment="1">
      <alignment horizontal="center" shrinkToFit="1"/>
    </xf>
    <xf numFmtId="0" fontId="12" fillId="6" borderId="52" xfId="0" applyFont="1" applyFill="1" applyBorder="1" applyAlignment="1">
      <alignment horizontal="center" shrinkToFit="1"/>
    </xf>
    <xf numFmtId="0" fontId="12" fillId="6" borderId="53" xfId="0" applyFont="1" applyFill="1" applyBorder="1" applyAlignment="1">
      <alignment horizontal="center" shrinkToFit="1"/>
    </xf>
    <xf numFmtId="0" fontId="14" fillId="4" borderId="42" xfId="1" applyFont="1" applyFill="1" applyBorder="1" applyAlignment="1">
      <alignment horizontal="left" vertical="center"/>
    </xf>
    <xf numFmtId="0" fontId="14" fillId="4" borderId="56" xfId="1" applyFont="1" applyFill="1" applyBorder="1" applyAlignment="1">
      <alignment horizontal="left" vertical="center"/>
    </xf>
    <xf numFmtId="0" fontId="14" fillId="4" borderId="54" xfId="1" applyFont="1" applyFill="1" applyBorder="1" applyAlignment="1">
      <alignment horizontal="left" vertical="center"/>
    </xf>
    <xf numFmtId="0" fontId="14" fillId="4" borderId="55" xfId="1" applyFont="1" applyFill="1" applyBorder="1" applyAlignment="1">
      <alignment horizontal="left" vertical="center"/>
    </xf>
    <xf numFmtId="0" fontId="12" fillId="4" borderId="42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/>
    </xf>
    <xf numFmtId="0" fontId="12" fillId="4" borderId="46" xfId="0" applyFont="1" applyFill="1" applyBorder="1" applyAlignment="1">
      <alignment horizontal="center"/>
    </xf>
    <xf numFmtId="0" fontId="12" fillId="4" borderId="49" xfId="0" applyFont="1" applyFill="1" applyBorder="1" applyAlignment="1">
      <alignment horizontal="center"/>
    </xf>
    <xf numFmtId="0" fontId="12" fillId="9" borderId="51" xfId="1" applyFont="1" applyFill="1" applyBorder="1" applyAlignment="1">
      <alignment horizontal="center" shrinkToFit="1"/>
    </xf>
    <xf numFmtId="0" fontId="12" fillId="9" borderId="52" xfId="1" applyFont="1" applyFill="1" applyBorder="1" applyAlignment="1">
      <alignment horizontal="center" shrinkToFit="1"/>
    </xf>
    <xf numFmtId="0" fontId="11" fillId="2" borderId="51" xfId="0" applyFont="1" applyFill="1" applyBorder="1" applyAlignment="1">
      <alignment horizontal="center" shrinkToFit="1"/>
    </xf>
    <xf numFmtId="0" fontId="11" fillId="2" borderId="52" xfId="0" applyFont="1" applyFill="1" applyBorder="1" applyAlignment="1">
      <alignment horizontal="center" shrinkToFit="1"/>
    </xf>
    <xf numFmtId="0" fontId="11" fillId="6" borderId="52" xfId="0" applyFont="1" applyFill="1" applyBorder="1" applyAlignment="1">
      <alignment horizontal="center" shrinkToFit="1"/>
    </xf>
    <xf numFmtId="0" fontId="11" fillId="6" borderId="53" xfId="0" applyFont="1" applyFill="1" applyBorder="1" applyAlignment="1">
      <alignment horizontal="center" shrinkToFit="1"/>
    </xf>
    <xf numFmtId="0" fontId="11" fillId="4" borderId="42" xfId="0" applyFont="1" applyFill="1" applyBorder="1" applyAlignment="1">
      <alignment horizontal="left" vertical="center"/>
    </xf>
    <xf numFmtId="0" fontId="12" fillId="5" borderId="51" xfId="0" applyFont="1" applyFill="1" applyBorder="1" applyAlignment="1">
      <alignment horizontal="center" shrinkToFit="1"/>
    </xf>
    <xf numFmtId="0" fontId="12" fillId="5" borderId="52" xfId="0" applyFont="1" applyFill="1" applyBorder="1" applyAlignment="1">
      <alignment horizontal="center" shrinkToFit="1"/>
    </xf>
    <xf numFmtId="0" fontId="15" fillId="13" borderId="44" xfId="0" applyFont="1" applyFill="1" applyBorder="1" applyAlignment="1">
      <alignment horizontal="center" wrapText="1"/>
    </xf>
    <xf numFmtId="0" fontId="15" fillId="13" borderId="45" xfId="0" applyFont="1" applyFill="1" applyBorder="1" applyAlignment="1">
      <alignment horizontal="center" wrapText="1"/>
    </xf>
    <xf numFmtId="0" fontId="15" fillId="13" borderId="48" xfId="0" applyFont="1" applyFill="1" applyBorder="1" applyAlignment="1">
      <alignment horizontal="center" wrapText="1"/>
    </xf>
    <xf numFmtId="0" fontId="0" fillId="7" borderId="51" xfId="0" applyFill="1" applyBorder="1" applyAlignment="1">
      <alignment horizontal="center" shrinkToFit="1"/>
    </xf>
    <xf numFmtId="0" fontId="0" fillId="4" borderId="51" xfId="0" applyFill="1" applyBorder="1" applyAlignment="1">
      <alignment horizontal="center" shrinkToFit="1"/>
    </xf>
    <xf numFmtId="0" fontId="8" fillId="5" borderId="44" xfId="0" applyFont="1" applyFill="1" applyBorder="1" applyAlignment="1">
      <alignment horizontal="center"/>
    </xf>
    <xf numFmtId="0" fontId="8" fillId="5" borderId="45" xfId="0" applyFont="1" applyFill="1" applyBorder="1" applyAlignment="1">
      <alignment horizontal="center"/>
    </xf>
    <xf numFmtId="0" fontId="8" fillId="5" borderId="48" xfId="0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13" borderId="44" xfId="0" applyFont="1" applyFill="1" applyBorder="1" applyAlignment="1">
      <alignment horizontal="center"/>
    </xf>
    <xf numFmtId="0" fontId="8" fillId="13" borderId="45" xfId="0" applyFont="1" applyFill="1" applyBorder="1" applyAlignment="1">
      <alignment horizontal="center"/>
    </xf>
    <xf numFmtId="0" fontId="8" fillId="13" borderId="48" xfId="0" applyFont="1" applyFill="1" applyBorder="1" applyAlignment="1">
      <alignment horizontal="center"/>
    </xf>
    <xf numFmtId="0" fontId="22" fillId="4" borderId="42" xfId="1" applyFont="1" applyFill="1" applyBorder="1" applyAlignment="1">
      <alignment horizontal="left" vertical="center" wrapText="1"/>
    </xf>
    <xf numFmtId="0" fontId="22" fillId="4" borderId="56" xfId="1" applyFont="1" applyFill="1" applyBorder="1" applyAlignment="1">
      <alignment horizontal="left" vertical="center" wrapText="1"/>
    </xf>
    <xf numFmtId="0" fontId="22" fillId="4" borderId="54" xfId="1" applyFont="1" applyFill="1" applyBorder="1" applyAlignment="1">
      <alignment horizontal="left" vertical="center" wrapText="1"/>
    </xf>
    <xf numFmtId="0" fontId="22" fillId="4" borderId="55" xfId="1" applyFont="1" applyFill="1" applyBorder="1" applyAlignment="1">
      <alignment horizontal="left" vertical="center" wrapText="1"/>
    </xf>
    <xf numFmtId="0" fontId="23" fillId="4" borderId="42" xfId="1" applyFont="1" applyFill="1" applyBorder="1" applyAlignment="1">
      <alignment horizontal="left" vertical="center" wrapText="1"/>
    </xf>
    <xf numFmtId="0" fontId="23" fillId="4" borderId="56" xfId="1" applyFont="1" applyFill="1" applyBorder="1" applyAlignment="1">
      <alignment horizontal="left" vertical="center" wrapText="1"/>
    </xf>
    <xf numFmtId="0" fontId="23" fillId="4" borderId="54" xfId="1" applyFont="1" applyFill="1" applyBorder="1" applyAlignment="1">
      <alignment horizontal="left" vertical="center" wrapText="1"/>
    </xf>
    <xf numFmtId="0" fontId="23" fillId="4" borderId="55" xfId="1" applyFont="1" applyFill="1" applyBorder="1" applyAlignment="1">
      <alignment horizontal="left" vertical="center" wrapText="1"/>
    </xf>
    <xf numFmtId="0" fontId="8" fillId="11" borderId="44" xfId="0" applyFont="1" applyFill="1" applyBorder="1" applyAlignment="1">
      <alignment horizontal="center" wrapText="1"/>
    </xf>
    <xf numFmtId="0" fontId="8" fillId="11" borderId="45" xfId="0" applyFont="1" applyFill="1" applyBorder="1" applyAlignment="1">
      <alignment horizontal="center" wrapText="1"/>
    </xf>
    <xf numFmtId="0" fontId="8" fillId="11" borderId="48" xfId="0" applyFont="1" applyFill="1" applyBorder="1" applyAlignment="1">
      <alignment horizontal="center" wrapText="1"/>
    </xf>
    <xf numFmtId="0" fontId="8" fillId="11" borderId="0" xfId="0" applyFont="1" applyFill="1" applyBorder="1" applyAlignment="1">
      <alignment horizontal="center" wrapText="1"/>
    </xf>
    <xf numFmtId="0" fontId="0" fillId="4" borderId="47" xfId="0" applyFill="1" applyBorder="1" applyAlignment="1">
      <alignment horizontal="center" vertical="center"/>
    </xf>
    <xf numFmtId="0" fontId="0" fillId="4" borderId="44" xfId="0" applyFill="1" applyBorder="1" applyAlignment="1">
      <alignment horizontal="left" vertical="center" wrapText="1"/>
    </xf>
    <xf numFmtId="0" fontId="0" fillId="4" borderId="45" xfId="0" applyFill="1" applyBorder="1" applyAlignment="1">
      <alignment horizontal="left" vertical="center" wrapText="1"/>
    </xf>
    <xf numFmtId="0" fontId="0" fillId="4" borderId="46" xfId="0" applyFill="1" applyBorder="1" applyAlignment="1">
      <alignment horizontal="left" vertical="center" wrapText="1"/>
    </xf>
    <xf numFmtId="0" fontId="0" fillId="4" borderId="48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49" xfId="0" applyFill="1" applyBorder="1" applyAlignment="1">
      <alignment horizontal="left" vertical="center" wrapText="1"/>
    </xf>
    <xf numFmtId="0" fontId="0" fillId="4" borderId="51" xfId="0" applyFill="1" applyBorder="1" applyAlignment="1">
      <alignment horizontal="left" vertical="center" wrapText="1"/>
    </xf>
    <xf numFmtId="0" fontId="0" fillId="4" borderId="52" xfId="0" applyFill="1" applyBorder="1" applyAlignment="1">
      <alignment horizontal="left" vertical="center" wrapText="1"/>
    </xf>
    <xf numFmtId="0" fontId="0" fillId="4" borderId="53" xfId="0" applyFill="1" applyBorder="1" applyAlignment="1">
      <alignment horizontal="left" vertical="center" wrapText="1"/>
    </xf>
    <xf numFmtId="0" fontId="25" fillId="14" borderId="48" xfId="0" applyFont="1" applyFill="1" applyBorder="1" applyAlignment="1">
      <alignment horizontal="center" vertical="center" wrapText="1" shrinkToFit="1"/>
    </xf>
    <xf numFmtId="0" fontId="25" fillId="14" borderId="0" xfId="0" applyFont="1" applyFill="1" applyBorder="1" applyAlignment="1">
      <alignment horizontal="center" vertical="center" shrinkToFit="1"/>
    </xf>
    <xf numFmtId="0" fontId="25" fillId="14" borderId="51" xfId="0" applyFont="1" applyFill="1" applyBorder="1" applyAlignment="1">
      <alignment horizontal="center" vertical="center" shrinkToFit="1"/>
    </xf>
    <xf numFmtId="0" fontId="25" fillId="14" borderId="52" xfId="0" applyFont="1" applyFill="1" applyBorder="1" applyAlignment="1">
      <alignment horizontal="center" vertical="center" shrinkToFit="1"/>
    </xf>
    <xf numFmtId="0" fontId="0" fillId="6" borderId="0" xfId="0" applyFill="1" applyBorder="1" applyAlignment="1">
      <alignment horizontal="center" shrinkToFit="1"/>
    </xf>
    <xf numFmtId="0" fontId="0" fillId="6" borderId="49" xfId="0" applyFill="1" applyBorder="1" applyAlignment="1">
      <alignment horizontal="center" shrinkToFit="1"/>
    </xf>
    <xf numFmtId="0" fontId="0" fillId="4" borderId="56" xfId="0" applyFont="1" applyFill="1" applyBorder="1" applyAlignment="1">
      <alignment horizontal="left" shrinkToFit="1"/>
    </xf>
    <xf numFmtId="0" fontId="0" fillId="4" borderId="54" xfId="0" applyFont="1" applyFill="1" applyBorder="1" applyAlignment="1">
      <alignment horizontal="left" shrinkToFit="1"/>
    </xf>
    <xf numFmtId="0" fontId="0" fillId="4" borderId="55" xfId="0" applyFont="1" applyFill="1" applyBorder="1" applyAlignment="1">
      <alignment horizontal="left" shrinkToFit="1"/>
    </xf>
    <xf numFmtId="0" fontId="24" fillId="4" borderId="42" xfId="1" applyFont="1" applyFill="1" applyBorder="1" applyAlignment="1">
      <alignment horizontal="left" vertical="center" wrapText="1"/>
    </xf>
    <xf numFmtId="0" fontId="24" fillId="4" borderId="56" xfId="1" applyFont="1" applyFill="1" applyBorder="1" applyAlignment="1">
      <alignment horizontal="left" vertical="center" wrapText="1"/>
    </xf>
    <xf numFmtId="0" fontId="24" fillId="4" borderId="54" xfId="1" applyFont="1" applyFill="1" applyBorder="1" applyAlignment="1">
      <alignment horizontal="left" vertical="center" wrapText="1"/>
    </xf>
    <xf numFmtId="0" fontId="24" fillId="4" borderId="55" xfId="1" applyFont="1" applyFill="1" applyBorder="1" applyAlignment="1">
      <alignment horizontal="left" vertical="center" wrapText="1"/>
    </xf>
    <xf numFmtId="0" fontId="0" fillId="6" borderId="51" xfId="0" applyFill="1" applyBorder="1" applyAlignment="1">
      <alignment horizontal="center" shrinkToFit="1"/>
    </xf>
    <xf numFmtId="0" fontId="11" fillId="4" borderId="44" xfId="1" applyFont="1" applyFill="1" applyBorder="1" applyAlignment="1">
      <alignment horizontal="left" vertical="center"/>
    </xf>
    <xf numFmtId="0" fontId="11" fillId="4" borderId="45" xfId="1" applyFont="1" applyFill="1" applyBorder="1" applyAlignment="1">
      <alignment horizontal="left" vertical="center"/>
    </xf>
    <xf numFmtId="0" fontId="11" fillId="4" borderId="46" xfId="1" applyFont="1" applyFill="1" applyBorder="1" applyAlignment="1">
      <alignment horizontal="left" vertical="center"/>
    </xf>
    <xf numFmtId="0" fontId="11" fillId="4" borderId="51" xfId="1" applyFont="1" applyFill="1" applyBorder="1" applyAlignment="1">
      <alignment horizontal="left" vertical="center"/>
    </xf>
    <xf numFmtId="0" fontId="11" fillId="4" borderId="52" xfId="1" applyFont="1" applyFill="1" applyBorder="1" applyAlignment="1">
      <alignment horizontal="left" vertical="center"/>
    </xf>
    <xf numFmtId="0" fontId="11" fillId="4" borderId="53" xfId="1" applyFont="1" applyFill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2" fillId="4" borderId="45" xfId="1" applyFont="1" applyFill="1" applyBorder="1" applyAlignment="1">
      <alignment horizontal="left" vertical="center" wrapText="1"/>
    </xf>
    <xf numFmtId="0" fontId="22" fillId="4" borderId="46" xfId="1" applyFont="1" applyFill="1" applyBorder="1" applyAlignment="1">
      <alignment horizontal="left" vertical="center" wrapText="1"/>
    </xf>
    <xf numFmtId="0" fontId="22" fillId="4" borderId="51" xfId="1" applyFont="1" applyFill="1" applyBorder="1" applyAlignment="1">
      <alignment horizontal="left" vertical="center" wrapText="1"/>
    </xf>
    <xf numFmtId="0" fontId="22" fillId="4" borderId="52" xfId="1" applyFont="1" applyFill="1" applyBorder="1" applyAlignment="1">
      <alignment horizontal="left" vertical="center" wrapText="1"/>
    </xf>
    <xf numFmtId="0" fontId="22" fillId="4" borderId="53" xfId="1" applyFont="1" applyFill="1" applyBorder="1" applyAlignment="1">
      <alignment horizontal="left" vertical="center" wrapText="1"/>
    </xf>
    <xf numFmtId="0" fontId="0" fillId="10" borderId="51" xfId="0" applyFill="1" applyBorder="1" applyAlignment="1">
      <alignment horizontal="center" shrinkToFit="1"/>
    </xf>
    <xf numFmtId="0" fontId="0" fillId="10" borderId="52" xfId="0" applyFill="1" applyBorder="1" applyAlignment="1">
      <alignment horizontal="center" shrinkToFit="1"/>
    </xf>
    <xf numFmtId="0" fontId="12" fillId="4" borderId="56" xfId="0" applyFont="1" applyFill="1" applyBorder="1" applyAlignment="1">
      <alignment horizontal="left" vertical="center"/>
    </xf>
    <xf numFmtId="0" fontId="12" fillId="4" borderId="54" xfId="0" applyFont="1" applyFill="1" applyBorder="1" applyAlignment="1">
      <alignment horizontal="left" vertical="center"/>
    </xf>
    <xf numFmtId="0" fontId="12" fillId="4" borderId="55" xfId="0" applyFont="1" applyFill="1" applyBorder="1" applyAlignment="1">
      <alignment horizontal="left" vertical="center"/>
    </xf>
    <xf numFmtId="0" fontId="11" fillId="4" borderId="56" xfId="0" applyFont="1" applyFill="1" applyBorder="1" applyAlignment="1">
      <alignment horizontal="left" vertical="center"/>
    </xf>
    <xf numFmtId="0" fontId="16" fillId="4" borderId="45" xfId="0" applyFont="1" applyFill="1" applyBorder="1" applyAlignment="1">
      <alignment horizontal="center"/>
    </xf>
    <xf numFmtId="0" fontId="16" fillId="4" borderId="0" xfId="0" applyFont="1" applyFill="1" applyBorder="1" applyAlignment="1">
      <alignment horizontal="center"/>
    </xf>
    <xf numFmtId="0" fontId="16" fillId="5" borderId="51" xfId="0" applyFont="1" applyFill="1" applyBorder="1" applyAlignment="1">
      <alignment horizontal="center" shrinkToFit="1"/>
    </xf>
    <xf numFmtId="0" fontId="16" fillId="5" borderId="52" xfId="0" applyFont="1" applyFill="1" applyBorder="1" applyAlignment="1">
      <alignment horizontal="center" shrinkToFit="1"/>
    </xf>
    <xf numFmtId="0" fontId="16" fillId="6" borderId="52" xfId="0" applyFont="1" applyFill="1" applyBorder="1" applyAlignment="1">
      <alignment horizontal="center" shrinkToFit="1"/>
    </xf>
    <xf numFmtId="0" fontId="12" fillId="9" borderId="51" xfId="0" applyFont="1" applyFill="1" applyBorder="1" applyAlignment="1">
      <alignment horizontal="center" shrinkToFit="1"/>
    </xf>
    <xf numFmtId="0" fontId="12" fillId="9" borderId="52" xfId="0" applyFont="1" applyFill="1" applyBorder="1" applyAlignment="1">
      <alignment horizontal="center" shrinkToFit="1"/>
    </xf>
    <xf numFmtId="0" fontId="12" fillId="2" borderId="0" xfId="0" applyFont="1" applyFill="1" applyBorder="1" applyAlignment="1">
      <alignment horizontal="center"/>
    </xf>
    <xf numFmtId="0" fontId="8" fillId="4" borderId="46" xfId="0" applyFont="1" applyFill="1" applyBorder="1" applyAlignment="1">
      <alignment horizontal="center"/>
    </xf>
    <xf numFmtId="0" fontId="8" fillId="4" borderId="49" xfId="0" applyFont="1" applyFill="1" applyBorder="1" applyAlignment="1">
      <alignment horizontal="center"/>
    </xf>
    <xf numFmtId="0" fontId="12" fillId="2" borderId="51" xfId="0" applyFont="1" applyFill="1" applyBorder="1" applyAlignment="1">
      <alignment horizontal="center" shrinkToFit="1"/>
    </xf>
    <xf numFmtId="0" fontId="12" fillId="2" borderId="52" xfId="0" applyFont="1" applyFill="1" applyBorder="1" applyAlignment="1">
      <alignment horizontal="center" shrinkToFit="1"/>
    </xf>
    <xf numFmtId="0" fontId="20" fillId="4" borderId="42" xfId="1" applyFont="1" applyFill="1" applyBorder="1" applyAlignment="1">
      <alignment horizontal="left" vertical="center" wrapText="1"/>
    </xf>
    <xf numFmtId="0" fontId="20" fillId="4" borderId="56" xfId="1" applyFont="1" applyFill="1" applyBorder="1" applyAlignment="1">
      <alignment horizontal="left" vertical="center" wrapText="1"/>
    </xf>
    <xf numFmtId="0" fontId="20" fillId="4" borderId="54" xfId="1" applyFont="1" applyFill="1" applyBorder="1" applyAlignment="1">
      <alignment horizontal="left" vertical="center" wrapText="1"/>
    </xf>
    <xf numFmtId="0" fontId="20" fillId="4" borderId="55" xfId="1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center"/>
    </xf>
    <xf numFmtId="0" fontId="8" fillId="2" borderId="45" xfId="0" applyFont="1" applyFill="1" applyBorder="1" applyAlignment="1">
      <alignment horizontal="center"/>
    </xf>
    <xf numFmtId="0" fontId="8" fillId="2" borderId="48" xfId="0" applyFont="1" applyFill="1" applyBorder="1" applyAlignment="1">
      <alignment horizontal="center"/>
    </xf>
    <xf numFmtId="0" fontId="0" fillId="4" borderId="44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8" fillId="12" borderId="44" xfId="0" applyFont="1" applyFill="1" applyBorder="1" applyAlignment="1">
      <alignment horizontal="center"/>
    </xf>
    <xf numFmtId="0" fontId="8" fillId="12" borderId="45" xfId="0" applyFont="1" applyFill="1" applyBorder="1" applyAlignment="1">
      <alignment horizontal="center"/>
    </xf>
    <xf numFmtId="0" fontId="8" fillId="12" borderId="48" xfId="0" applyFont="1" applyFill="1" applyBorder="1" applyAlignment="1">
      <alignment horizontal="center"/>
    </xf>
    <xf numFmtId="0" fontId="8" fillId="12" borderId="0" xfId="0" applyFont="1" applyFill="1" applyBorder="1" applyAlignment="1">
      <alignment horizontal="center"/>
    </xf>
    <xf numFmtId="0" fontId="12" fillId="4" borderId="42" xfId="1" applyFont="1" applyFill="1" applyBorder="1" applyAlignment="1">
      <alignment horizontal="left" vertical="center" wrapText="1"/>
    </xf>
    <xf numFmtId="0" fontId="12" fillId="4" borderId="56" xfId="1" applyFont="1" applyFill="1" applyBorder="1" applyAlignment="1">
      <alignment horizontal="left" vertical="center" wrapText="1"/>
    </xf>
    <xf numFmtId="0" fontId="12" fillId="4" borderId="54" xfId="1" applyFont="1" applyFill="1" applyBorder="1" applyAlignment="1">
      <alignment horizontal="left" vertical="center" wrapText="1"/>
    </xf>
    <xf numFmtId="0" fontId="12" fillId="4" borderId="55" xfId="1" applyFont="1" applyFill="1" applyBorder="1" applyAlignment="1">
      <alignment horizontal="left" vertical="center" wrapText="1"/>
    </xf>
    <xf numFmtId="0" fontId="8" fillId="12" borderId="44" xfId="0" applyFont="1" applyFill="1" applyBorder="1" applyAlignment="1">
      <alignment horizontal="center" wrapText="1"/>
    </xf>
    <xf numFmtId="0" fontId="8" fillId="12" borderId="45" xfId="0" applyFont="1" applyFill="1" applyBorder="1" applyAlignment="1">
      <alignment horizontal="center" wrapText="1"/>
    </xf>
    <xf numFmtId="0" fontId="8" fillId="12" borderId="48" xfId="0" applyFont="1" applyFill="1" applyBorder="1" applyAlignment="1">
      <alignment horizontal="center" wrapText="1"/>
    </xf>
    <xf numFmtId="0" fontId="8" fillId="12" borderId="0" xfId="0" applyFont="1" applyFill="1" applyAlignment="1">
      <alignment horizontal="center" wrapText="1"/>
    </xf>
    <xf numFmtId="0" fontId="8" fillId="12" borderId="51" xfId="0" applyFont="1" applyFill="1" applyBorder="1" applyAlignment="1">
      <alignment horizontal="center" wrapText="1"/>
    </xf>
    <xf numFmtId="0" fontId="8" fillId="12" borderId="5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0" fontId="9" fillId="0" borderId="0" xfId="0" applyFont="1" applyAlignment="1">
      <alignment vertical="center"/>
    </xf>
    <xf numFmtId="0" fontId="25" fillId="2" borderId="48" xfId="0" applyFont="1" applyFill="1" applyBorder="1" applyAlignment="1">
      <alignment horizontal="center" wrapText="1" shrinkToFit="1"/>
    </xf>
    <xf numFmtId="0" fontId="25" fillId="2" borderId="0" xfId="0" applyFont="1" applyFill="1" applyAlignment="1">
      <alignment horizontal="center" wrapText="1" shrinkToFit="1"/>
    </xf>
    <xf numFmtId="0" fontId="0" fillId="6" borderId="0" xfId="0" applyFill="1" applyAlignment="1">
      <alignment horizontal="center" shrinkToFit="1"/>
    </xf>
    <xf numFmtId="0" fontId="25" fillId="2" borderId="51" xfId="0" applyFont="1" applyFill="1" applyBorder="1" applyAlignment="1">
      <alignment horizontal="center" wrapText="1" shrinkToFit="1"/>
    </xf>
    <xf numFmtId="0" fontId="25" fillId="2" borderId="52" xfId="0" applyFont="1" applyFill="1" applyBorder="1" applyAlignment="1">
      <alignment horizontal="center" wrapText="1" shrinkToFit="1"/>
    </xf>
    <xf numFmtId="0" fontId="26" fillId="12" borderId="48" xfId="0" applyFont="1" applyFill="1" applyBorder="1" applyAlignment="1">
      <alignment horizontal="center" wrapText="1" shrinkToFit="1"/>
    </xf>
    <xf numFmtId="0" fontId="26" fillId="12" borderId="0" xfId="0" applyFont="1" applyFill="1" applyAlignment="1">
      <alignment horizontal="center" wrapText="1" shrinkToFit="1"/>
    </xf>
    <xf numFmtId="0" fontId="26" fillId="12" borderId="51" xfId="0" applyFont="1" applyFill="1" applyBorder="1" applyAlignment="1">
      <alignment horizontal="center" wrapText="1" shrinkToFit="1"/>
    </xf>
    <xf numFmtId="0" fontId="26" fillId="12" borderId="52" xfId="0" applyFont="1" applyFill="1" applyBorder="1" applyAlignment="1">
      <alignment horizontal="center" wrapText="1" shrinkToFit="1"/>
    </xf>
    <xf numFmtId="0" fontId="8" fillId="13" borderId="0" xfId="0" applyFont="1" applyFill="1" applyAlignment="1">
      <alignment horizontal="center"/>
    </xf>
    <xf numFmtId="0" fontId="15" fillId="13" borderId="0" xfId="0" applyFont="1" applyFill="1" applyAlignment="1">
      <alignment horizontal="center" wrapText="1"/>
    </xf>
    <xf numFmtId="0" fontId="26" fillId="13" borderId="48" xfId="0" applyFont="1" applyFill="1" applyBorder="1" applyAlignment="1">
      <alignment horizontal="center" wrapText="1" shrinkToFit="1"/>
    </xf>
    <xf numFmtId="0" fontId="26" fillId="13" borderId="0" xfId="0" applyFont="1" applyFill="1" applyAlignment="1">
      <alignment horizontal="center" wrapText="1" shrinkToFit="1"/>
    </xf>
    <xf numFmtId="0" fontId="26" fillId="13" borderId="51" xfId="0" applyFont="1" applyFill="1" applyBorder="1" applyAlignment="1">
      <alignment horizontal="center" wrapText="1" shrinkToFit="1"/>
    </xf>
    <xf numFmtId="0" fontId="26" fillId="13" borderId="52" xfId="0" applyFont="1" applyFill="1" applyBorder="1" applyAlignment="1">
      <alignment horizontal="center" wrapText="1" shrinkToFit="1"/>
    </xf>
    <xf numFmtId="0" fontId="25" fillId="5" borderId="48" xfId="0" applyFont="1" applyFill="1" applyBorder="1" applyAlignment="1">
      <alignment horizontal="center" vertical="center" wrapText="1" shrinkToFit="1"/>
    </xf>
    <xf numFmtId="0" fontId="25" fillId="5" borderId="0" xfId="0" applyFont="1" applyFill="1" applyAlignment="1">
      <alignment horizontal="center" vertical="center" wrapText="1" shrinkToFit="1"/>
    </xf>
    <xf numFmtId="0" fontId="0" fillId="4" borderId="0" xfId="0" applyFill="1" applyAlignment="1">
      <alignment horizontal="center" shrinkToFit="1"/>
    </xf>
    <xf numFmtId="0" fontId="25" fillId="5" borderId="51" xfId="0" applyFont="1" applyFill="1" applyBorder="1" applyAlignment="1">
      <alignment horizontal="center" vertical="center" wrapText="1" shrinkToFit="1"/>
    </xf>
    <xf numFmtId="0" fontId="25" fillId="5" borderId="52" xfId="0" applyFont="1" applyFill="1" applyBorder="1" applyAlignment="1">
      <alignment horizontal="center" vertical="center" wrapText="1" shrinkToFit="1"/>
    </xf>
    <xf numFmtId="0" fontId="25" fillId="14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horizontal="center" vertical="top" shrinkToFit="1"/>
    </xf>
    <xf numFmtId="0" fontId="25" fillId="14" borderId="51" xfId="0" applyFont="1" applyFill="1" applyBorder="1" applyAlignment="1">
      <alignment horizontal="center" vertical="center" wrapText="1" shrinkToFit="1"/>
    </xf>
    <xf numFmtId="0" fontId="25" fillId="14" borderId="52" xfId="0" applyFont="1" applyFill="1" applyBorder="1" applyAlignment="1">
      <alignment horizontal="center" vertical="center" wrapText="1" shrinkToFit="1"/>
    </xf>
    <xf numFmtId="0" fontId="0" fillId="2" borderId="52" xfId="0" applyFill="1" applyBorder="1" applyAlignment="1">
      <alignment horizontal="center" vertical="top" shrinkToFit="1"/>
    </xf>
  </cellXfs>
  <cellStyles count="2">
    <cellStyle name="ハイパーリンク" xfId="1" builtinId="8"/>
    <cellStyle name="標準" xfId="0" builtinId="0"/>
  </cellStyles>
  <dxfs count="1357"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313765</xdr:colOff>
      <xdr:row>6</xdr:row>
      <xdr:rowOff>112568</xdr:rowOff>
    </xdr:from>
    <xdr:to>
      <xdr:col>8</xdr:col>
      <xdr:colOff>329046</xdr:colOff>
      <xdr:row>30</xdr:row>
      <xdr:rowOff>4948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3765" y="1118408"/>
          <a:ext cx="5014001" cy="3915740"/>
        </a:xfrm>
        <a:prstGeom prst="rect">
          <a:avLst/>
        </a:prstGeom>
        <a:solidFill>
          <a:srgbClr val="FB7D7D"/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3700"/>
            </a:lnSpc>
          </a:pPr>
          <a:endParaRPr kumimoji="1" lang="en-US" altLang="ja-JP" sz="3600"/>
        </a:p>
        <a:p>
          <a:pPr algn="l">
            <a:lnSpc>
              <a:spcPts val="3000"/>
            </a:lnSpc>
          </a:pPr>
          <a:endParaRPr kumimoji="1" lang="en-US" altLang="ja-JP" sz="3600"/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神奈川県内市町村</a:t>
          </a:r>
          <a:endParaRPr kumimoji="1" lang="en-US" altLang="ja-JP" sz="3600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医療的ケア児に関する</a:t>
          </a:r>
          <a:endParaRPr kumimoji="1" lang="en-US" altLang="ja-JP" sz="3600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関係窓口一覧</a:t>
          </a:r>
        </a:p>
      </xdr:txBody>
    </xdr:sp>
    <xdr:clientData/>
  </xdr:twoCellAnchor>
  <xdr:twoCellAnchor>
    <xdr:from>
      <xdr:col>0</xdr:col>
      <xdr:colOff>315686</xdr:colOff>
      <xdr:row>27</xdr:row>
      <xdr:rowOff>87086</xdr:rowOff>
    </xdr:from>
    <xdr:to>
      <xdr:col>8</xdr:col>
      <xdr:colOff>337458</xdr:colOff>
      <xdr:row>28</xdr:row>
      <xdr:rowOff>53469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15686" y="4613366"/>
          <a:ext cx="5020492" cy="134023"/>
        </a:xfrm>
        <a:prstGeom prst="rect">
          <a:avLst/>
        </a:prstGeom>
        <a:solidFill>
          <a:srgbClr val="FCD8D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598713</xdr:colOff>
      <xdr:row>6</xdr:row>
      <xdr:rowOff>108859</xdr:rowOff>
    </xdr:from>
    <xdr:to>
      <xdr:col>8</xdr:col>
      <xdr:colOff>104774</xdr:colOff>
      <xdr:row>30</xdr:row>
      <xdr:rowOff>9296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3076145" y="3011147"/>
          <a:ext cx="3923797" cy="130901"/>
        </a:xfrm>
        <a:prstGeom prst="rect">
          <a:avLst/>
        </a:prstGeom>
        <a:solidFill>
          <a:srgbClr val="FCD8D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602062</xdr:colOff>
      <xdr:row>7</xdr:row>
      <xdr:rowOff>40601</xdr:rowOff>
    </xdr:from>
    <xdr:to>
      <xdr:col>7</xdr:col>
      <xdr:colOff>515472</xdr:colOff>
      <xdr:row>10</xdr:row>
      <xdr:rowOff>40602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101422" y="1214081"/>
          <a:ext cx="1787930" cy="50292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800">
              <a:latin typeface="HGｺﾞｼｯｸM" panose="020B0609000000000000" pitchFamily="49" charset="-128"/>
              <a:ea typeface="HGｺﾞｼｯｸM" panose="020B0609000000000000" pitchFamily="49" charset="-128"/>
            </a:rPr>
            <a:t>平成</a:t>
          </a:r>
          <a:r>
            <a:rPr kumimoji="1" lang="en-US" altLang="ja-JP" sz="1800">
              <a:latin typeface="HGｺﾞｼｯｸM" panose="020B0609000000000000" pitchFamily="49" charset="-128"/>
              <a:ea typeface="HGｺﾞｼｯｸM" panose="020B0609000000000000" pitchFamily="49" charset="-128"/>
            </a:rPr>
            <a:t>30</a:t>
          </a:r>
          <a:r>
            <a:rPr kumimoji="1" lang="ja-JP" altLang="en-US" sz="1800">
              <a:latin typeface="HGｺﾞｼｯｸM" panose="020B0609000000000000" pitchFamily="49" charset="-128"/>
              <a:ea typeface="HGｺﾞｼｯｸM" panose="020B0609000000000000" pitchFamily="49" charset="-128"/>
            </a:rPr>
            <a:t>年７月版</a:t>
          </a:r>
        </a:p>
      </xdr:txBody>
    </xdr:sp>
    <xdr:clientData/>
  </xdr:twoCellAnchor>
  <xdr:twoCellAnchor>
    <xdr:from>
      <xdr:col>5</xdr:col>
      <xdr:colOff>253093</xdr:colOff>
      <xdr:row>53</xdr:row>
      <xdr:rowOff>0</xdr:rowOff>
    </xdr:from>
    <xdr:to>
      <xdr:col>8</xdr:col>
      <xdr:colOff>408725</xdr:colOff>
      <xdr:row>57</xdr:row>
      <xdr:rowOff>152400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377293" y="8884920"/>
          <a:ext cx="2030152" cy="82296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神奈川県健康医療局</a:t>
          </a:r>
          <a:endParaRPr kumimoji="1" lang="en-US" altLang="ja-JP" sz="1400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保健医療部医療企画課</a:t>
          </a:r>
          <a:endParaRPr kumimoji="1" lang="en-US" altLang="ja-JP" sz="1400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地域包括ケアグループ</a:t>
          </a:r>
        </a:p>
      </xdr:txBody>
    </xdr:sp>
    <xdr:clientData/>
  </xdr:twoCellAnchor>
  <xdr:oneCellAnchor>
    <xdr:from>
      <xdr:col>0</xdr:col>
      <xdr:colOff>367528</xdr:colOff>
      <xdr:row>35</xdr:row>
      <xdr:rowOff>78752</xdr:rowOff>
    </xdr:from>
    <xdr:ext cx="1848335" cy="1529459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528" y="5946152"/>
          <a:ext cx="1848335" cy="1529459"/>
        </a:xfrm>
        <a:prstGeom prst="rect">
          <a:avLst/>
        </a:prstGeom>
      </xdr:spPr>
    </xdr:pic>
    <xdr:clientData/>
  </xdr:oneCellAnchor>
  <xdr:twoCellAnchor>
    <xdr:from>
      <xdr:col>0</xdr:col>
      <xdr:colOff>57150</xdr:colOff>
      <xdr:row>35</xdr:row>
      <xdr:rowOff>48586</xdr:rowOff>
    </xdr:from>
    <xdr:to>
      <xdr:col>3</xdr:col>
      <xdr:colOff>606136</xdr:colOff>
      <xdr:row>45</xdr:row>
      <xdr:rowOff>36530</xdr:rowOff>
    </xdr:to>
    <xdr:sp macro="" textlink="">
      <xdr:nvSpPr>
        <xdr:cNvPr id="8" name="円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7150" y="5915986"/>
          <a:ext cx="2423506" cy="1664344"/>
        </a:xfrm>
        <a:prstGeom prst="wedgeEllipseCallout">
          <a:avLst>
            <a:gd name="adj1" fmla="val 9045"/>
            <a:gd name="adj2" fmla="val 58610"/>
          </a:avLst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64479</xdr:colOff>
      <xdr:row>5</xdr:row>
      <xdr:rowOff>48161</xdr:rowOff>
    </xdr:from>
    <xdr:to>
      <xdr:col>8</xdr:col>
      <xdr:colOff>571500</xdr:colOff>
      <xdr:row>30</xdr:row>
      <xdr:rowOff>159714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4479" y="886361"/>
          <a:ext cx="5505741" cy="4302553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3700"/>
            </a:lnSpc>
          </a:pPr>
          <a:endParaRPr kumimoji="1" lang="en-US" altLang="ja-JP" sz="3600"/>
        </a:p>
        <a:p>
          <a:pPr algn="l">
            <a:lnSpc>
              <a:spcPts val="3000"/>
            </a:lnSpc>
          </a:pPr>
          <a:endParaRPr kumimoji="1" lang="en-US" altLang="ja-JP" sz="3600"/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神奈川県内市町村の</a:t>
          </a:r>
          <a:endParaRPr kumimoji="1" lang="en-US" altLang="ja-JP" sz="3600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医療的ケア児に関する</a:t>
          </a:r>
          <a:endParaRPr kumimoji="1" lang="en-US" altLang="ja-JP" sz="3600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  <a:p>
          <a:pPr algn="l">
            <a:lnSpc>
              <a:spcPts val="6000"/>
            </a:lnSpc>
          </a:pPr>
          <a:r>
            <a:rPr kumimoji="1" lang="ja-JP" altLang="en-US" sz="3600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問い合わせ窓口一覧</a:t>
          </a:r>
        </a:p>
      </xdr:txBody>
    </xdr:sp>
    <xdr:clientData/>
  </xdr:twoCellAnchor>
  <xdr:twoCellAnchor>
    <xdr:from>
      <xdr:col>0</xdr:col>
      <xdr:colOff>66142</xdr:colOff>
      <xdr:row>27</xdr:row>
      <xdr:rowOff>78973</xdr:rowOff>
    </xdr:from>
    <xdr:to>
      <xdr:col>8</xdr:col>
      <xdr:colOff>580285</xdr:colOff>
      <xdr:row>28</xdr:row>
      <xdr:rowOff>58792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66142" y="4605253"/>
          <a:ext cx="5512863" cy="14745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559592</xdr:colOff>
      <xdr:row>5</xdr:row>
      <xdr:rowOff>43972</xdr:rowOff>
    </xdr:from>
    <xdr:to>
      <xdr:col>8</xdr:col>
      <xdr:colOff>64894</xdr:colOff>
      <xdr:row>30</xdr:row>
      <xdr:rowOff>164381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rot="5400000">
          <a:off x="2842838" y="2972806"/>
          <a:ext cx="4311409" cy="13014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482504</xdr:colOff>
      <xdr:row>7</xdr:row>
      <xdr:rowOff>10327</xdr:rowOff>
    </xdr:from>
    <xdr:to>
      <xdr:col>7</xdr:col>
      <xdr:colOff>571317</xdr:colOff>
      <xdr:row>10</xdr:row>
      <xdr:rowOff>60467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981864" y="1183807"/>
          <a:ext cx="1963333" cy="55306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800">
              <a:latin typeface="HGｺﾞｼｯｸM" panose="020B0609000000000000" pitchFamily="49" charset="-128"/>
              <a:ea typeface="HGｺﾞｼｯｸM" panose="020B0609000000000000" pitchFamily="49" charset="-128"/>
            </a:rPr>
            <a:t>令和８年４月版</a:t>
          </a:r>
        </a:p>
      </xdr:txBody>
    </xdr:sp>
    <xdr:clientData/>
  </xdr:twoCellAnchor>
  <xdr:twoCellAnchor>
    <xdr:from>
      <xdr:col>3</xdr:col>
      <xdr:colOff>516082</xdr:colOff>
      <xdr:row>144</xdr:row>
      <xdr:rowOff>102177</xdr:rowOff>
    </xdr:from>
    <xdr:to>
      <xdr:col>8</xdr:col>
      <xdr:colOff>563707</xdr:colOff>
      <xdr:row>151</xdr:row>
      <xdr:rowOff>107576</xdr:rowOff>
    </xdr:to>
    <xdr:sp macro="" textlink="">
      <xdr:nvSpPr>
        <xdr:cNvPr id="13" name="線吹き出し 1 (枠付き)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90602" y="24242337"/>
          <a:ext cx="3171825" cy="1178879"/>
        </a:xfrm>
        <a:prstGeom prst="borderCallout1">
          <a:avLst>
            <a:gd name="adj1" fmla="val 38750"/>
            <a:gd name="adj2" fmla="val -1834"/>
            <a:gd name="adj3" fmla="val 14077"/>
            <a:gd name="adj4" fmla="val -8184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tIns="36000" bIns="36000" rtlCol="0" anchor="ctr"/>
        <a:lstStyle/>
        <a:p>
          <a:pPr algn="l"/>
          <a:r>
            <a:rPr kumimoji="1" lang="ja-JP" altLang="en-US" sz="1100"/>
            <a:t>電話番号の表記について</a:t>
          </a:r>
          <a:endParaRPr kumimoji="1" lang="en-US" altLang="ja-JP" sz="1100"/>
        </a:p>
        <a:p>
          <a:pPr algn="l"/>
          <a:r>
            <a:rPr kumimoji="1" lang="ja-JP" altLang="en-US" sz="1100"/>
            <a:t>（直通）　　　・・・所管課等にそのままつながります。</a:t>
          </a:r>
          <a:endParaRPr kumimoji="1" lang="en-US" altLang="ja-JP" sz="1100"/>
        </a:p>
        <a:p>
          <a:pPr algn="l"/>
          <a:r>
            <a:rPr kumimoji="1" lang="ja-JP" altLang="en-US" sz="1100"/>
            <a:t>（代表）　　　・・・代表番号につながりますので、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　　　交換手に課名等を伝えてください。</a:t>
          </a:r>
          <a:endParaRPr kumimoji="1" lang="en-US" altLang="ja-JP" sz="1100"/>
        </a:p>
      </xdr:txBody>
    </xdr:sp>
    <xdr:clientData/>
  </xdr:twoCellAnchor>
  <xdr:twoCellAnchor>
    <xdr:from>
      <xdr:col>5</xdr:col>
      <xdr:colOff>219076</xdr:colOff>
      <xdr:row>132</xdr:row>
      <xdr:rowOff>85726</xdr:rowOff>
    </xdr:from>
    <xdr:to>
      <xdr:col>8</xdr:col>
      <xdr:colOff>552450</xdr:colOff>
      <xdr:row>136</xdr:row>
      <xdr:rowOff>133350</xdr:rowOff>
    </xdr:to>
    <xdr:sp macro="" textlink="">
      <xdr:nvSpPr>
        <xdr:cNvPr id="14" name="線吹き出し 2 (枠付き)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43276" y="22214206"/>
          <a:ext cx="2207894" cy="718184"/>
        </a:xfrm>
        <a:prstGeom prst="borderCallout2">
          <a:avLst>
            <a:gd name="adj1" fmla="val 26369"/>
            <a:gd name="adj2" fmla="val -3767"/>
            <a:gd name="adj3" fmla="val 62473"/>
            <a:gd name="adj4" fmla="val -26304"/>
            <a:gd name="adj5" fmla="val 237274"/>
            <a:gd name="adj6" fmla="val -69023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同分類の窓口がある場合などには、備考欄にカッコ書きで所管内容を補足しています。</a:t>
          </a:r>
        </a:p>
      </xdr:txBody>
    </xdr:sp>
    <xdr:clientData/>
  </xdr:twoCellAnchor>
  <xdr:twoCellAnchor>
    <xdr:from>
      <xdr:col>2</xdr:col>
      <xdr:colOff>533400</xdr:colOff>
      <xdr:row>133</xdr:row>
      <xdr:rowOff>133350</xdr:rowOff>
    </xdr:from>
    <xdr:to>
      <xdr:col>4</xdr:col>
      <xdr:colOff>272143</xdr:colOff>
      <xdr:row>135</xdr:row>
      <xdr:rowOff>27214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783080" y="22429470"/>
          <a:ext cx="988423" cy="229144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470647</xdr:colOff>
      <xdr:row>120</xdr:row>
      <xdr:rowOff>76200</xdr:rowOff>
    </xdr:from>
    <xdr:to>
      <xdr:col>8</xdr:col>
      <xdr:colOff>600075</xdr:colOff>
      <xdr:row>127</xdr:row>
      <xdr:rowOff>33618</xdr:rowOff>
    </xdr:to>
    <xdr:sp macro="" textlink="">
      <xdr:nvSpPr>
        <xdr:cNvPr id="16" name="線吹き出し 1 (枠付き)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345167" y="20193000"/>
          <a:ext cx="3253628" cy="1130898"/>
        </a:xfrm>
        <a:prstGeom prst="borderCallout1">
          <a:avLst>
            <a:gd name="adj1" fmla="val 38750"/>
            <a:gd name="adj2" fmla="val -1834"/>
            <a:gd name="adj3" fmla="val 55113"/>
            <a:gd name="adj4" fmla="val -13789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各窓口の所管内容を大まかに分類しています。</a:t>
          </a:r>
          <a:endParaRPr kumimoji="1" lang="en-US" altLang="ja-JP" sz="1100"/>
        </a:p>
        <a:p>
          <a:pPr algn="l"/>
          <a:r>
            <a:rPr kumimoji="1" lang="ja-JP" altLang="en-US" sz="1100" b="1" u="sng"/>
            <a:t>各自治体の最上部</a:t>
          </a:r>
          <a:r>
            <a:rPr kumimoji="1" lang="ja-JP" altLang="en-US" sz="1100" u="sng"/>
            <a:t>に記載された窓口に「</a:t>
          </a:r>
          <a:r>
            <a:rPr kumimoji="1" lang="ja-JP" altLang="en-US" sz="1100" b="1" u="sng"/>
            <a:t>各種相談</a:t>
          </a:r>
          <a:r>
            <a:rPr kumimoji="1" lang="ja-JP" altLang="en-US" sz="1100" u="sng"/>
            <a:t>」</a:t>
          </a:r>
          <a:r>
            <a:rPr kumimoji="1" lang="ja-JP" altLang="en-US" sz="1100" u="none"/>
            <a:t>と標記されている場合には、こちらで</a:t>
          </a:r>
          <a:r>
            <a:rPr kumimoji="1" lang="ja-JP" altLang="en-US" sz="1100" u="sng"/>
            <a:t>医療的ケア児に関する全般的な相談</a:t>
          </a:r>
          <a:r>
            <a:rPr kumimoji="1" lang="ja-JP" altLang="en-US" sz="1100" u="none"/>
            <a:t>をお受けしています。</a:t>
          </a:r>
          <a:endParaRPr kumimoji="1" lang="en-US" altLang="ja-JP" sz="1100" u="none"/>
        </a:p>
        <a:p>
          <a:pPr algn="l"/>
          <a:r>
            <a:rPr kumimoji="1" lang="ja-JP" altLang="en-US" sz="1100" u="sng"/>
            <a:t>（状況により他部署にお繋ぎすることがあります。）</a:t>
          </a:r>
          <a:endParaRPr kumimoji="1" lang="en-US" altLang="ja-JP" sz="1100" u="sng"/>
        </a:p>
      </xdr:txBody>
    </xdr:sp>
    <xdr:clientData/>
  </xdr:twoCellAnchor>
  <xdr:oneCellAnchor>
    <xdr:from>
      <xdr:col>0</xdr:col>
      <xdr:colOff>446314</xdr:colOff>
      <xdr:row>46</xdr:row>
      <xdr:rowOff>76200</xdr:rowOff>
    </xdr:from>
    <xdr:ext cx="2030187" cy="2030267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314" y="7787640"/>
          <a:ext cx="2030187" cy="2030267"/>
        </a:xfrm>
        <a:prstGeom prst="rect">
          <a:avLst/>
        </a:prstGeom>
      </xdr:spPr>
    </xdr:pic>
    <xdr:clientData/>
  </xdr:oneCellAnchor>
  <xdr:oneCellAnchor>
    <xdr:from>
      <xdr:col>4</xdr:col>
      <xdr:colOff>576943</xdr:colOff>
      <xdr:row>34</xdr:row>
      <xdr:rowOff>141515</xdr:rowOff>
    </xdr:from>
    <xdr:ext cx="2509156" cy="2028396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76303" y="5841275"/>
          <a:ext cx="2509156" cy="20283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own.aikawa.kanagawa.jp/soshiki/kyouikuiinkai/shido/index.html" TargetMode="External"/><Relationship Id="rId21" Type="http://schemas.openxmlformats.org/officeDocument/2006/relationships/hyperlink" Target="tel:0468821111" TargetMode="External"/><Relationship Id="rId42" Type="http://schemas.openxmlformats.org/officeDocument/2006/relationships/hyperlink" Target="https://www.city.yokosuka.kanagawa.jp/2625/index.html" TargetMode="External"/><Relationship Id="rId63" Type="http://schemas.openxmlformats.org/officeDocument/2006/relationships/hyperlink" Target="tel:0466872800" TargetMode="External"/><Relationship Id="rId84" Type="http://schemas.openxmlformats.org/officeDocument/2006/relationships/hyperlink" Target="tel:0463-71-7100" TargetMode="External"/><Relationship Id="rId138" Type="http://schemas.openxmlformats.org/officeDocument/2006/relationships/hyperlink" Target="tel:0465-75-0822" TargetMode="External"/><Relationship Id="rId159" Type="http://schemas.openxmlformats.org/officeDocument/2006/relationships/hyperlink" Target="tel:0465681131" TargetMode="External"/><Relationship Id="rId170" Type="http://schemas.openxmlformats.org/officeDocument/2006/relationships/hyperlink" Target="https://www.town.oi.kanagawa.jp/soshiki/8/" TargetMode="External"/><Relationship Id="rId191" Type="http://schemas.openxmlformats.org/officeDocument/2006/relationships/hyperlink" Target="https://www.city.odawara.kanagawa.jp/field/welfare/handic-s/madoguchi/p32326.html" TargetMode="External"/><Relationship Id="rId205" Type="http://schemas.openxmlformats.org/officeDocument/2006/relationships/hyperlink" Target="http://www.town.oiso.kanagawa.jp/soshiki/chomin/kosodate/index.html" TargetMode="External"/><Relationship Id="rId226" Type="http://schemas.openxmlformats.org/officeDocument/2006/relationships/hyperlink" Target="https://www.city.sagamihara.kanagawa.jp/kosodate/1026602/kosodate/1026606/jyoho/1025051.html" TargetMode="External"/><Relationship Id="rId107" Type="http://schemas.openxmlformats.org/officeDocument/2006/relationships/hyperlink" Target="tel:0462881215" TargetMode="External"/><Relationship Id="rId11" Type="http://schemas.openxmlformats.org/officeDocument/2006/relationships/hyperlink" Target="https://www.city.zushi.kanagawa.jp/shisei/soshiki/1006586/1006589.html" TargetMode="External"/><Relationship Id="rId32" Type="http://schemas.openxmlformats.org/officeDocument/2006/relationships/hyperlink" Target="https://www.city.yokosuka.kanagawa.jp/2625/index.html" TargetMode="External"/><Relationship Id="rId53" Type="http://schemas.openxmlformats.org/officeDocument/2006/relationships/hyperlink" Target="https://www.city.kamakura.kanagawa.jp/hattatsu/soudanmoushikomi.html" TargetMode="External"/><Relationship Id="rId74" Type="http://schemas.openxmlformats.org/officeDocument/2006/relationships/hyperlink" Target="http://www.city.hiratsuka.kanagawa.jp/fukushi/shogai.html" TargetMode="External"/><Relationship Id="rId128" Type="http://schemas.openxmlformats.org/officeDocument/2006/relationships/hyperlink" Target="tel:0462252904" TargetMode="External"/><Relationship Id="rId149" Type="http://schemas.openxmlformats.org/officeDocument/2006/relationships/hyperlink" Target="https://www.town.nakai.kanagawa.jp/soshiki/fukushikafukushihan/index.html" TargetMode="External"/><Relationship Id="rId5" Type="http://schemas.openxmlformats.org/officeDocument/2006/relationships/hyperlink" Target="https://www.city.kawasaki.jp/350/page/0000131869.html" TargetMode="External"/><Relationship Id="rId95" Type="http://schemas.openxmlformats.org/officeDocument/2006/relationships/hyperlink" Target="tel:0463-94-4721" TargetMode="External"/><Relationship Id="rId160" Type="http://schemas.openxmlformats.org/officeDocument/2006/relationships/hyperlink" Target="https://www.city.odawara.kanagawa.jp/field/welfare/handic-s/madoguchi/p32326.html" TargetMode="External"/><Relationship Id="rId181" Type="http://schemas.openxmlformats.org/officeDocument/2006/relationships/hyperlink" Target="https://www.city.odawara.kanagawa.jp/field/welfare/handic-s/madoguchi/p32326.html" TargetMode="External"/><Relationship Id="rId216" Type="http://schemas.openxmlformats.org/officeDocument/2006/relationships/hyperlink" Target="tel:0467771118" TargetMode="External"/><Relationship Id="rId237" Type="http://schemas.openxmlformats.org/officeDocument/2006/relationships/hyperlink" Target="tel:070-1391-8561" TargetMode="External"/><Relationship Id="rId22" Type="http://schemas.openxmlformats.org/officeDocument/2006/relationships/hyperlink" Target="https://www.city.miura.kanagawa.jp/kodomo_kyoiku/index.html" TargetMode="External"/><Relationship Id="rId43" Type="http://schemas.openxmlformats.org/officeDocument/2006/relationships/hyperlink" Target="http://www.city.yokosuka.kanagawa.jp/8320/index.html" TargetMode="External"/><Relationship Id="rId64" Type="http://schemas.openxmlformats.org/officeDocument/2006/relationships/hyperlink" Target="http://www.city.fujisawa.kanagawa.jp/sidouka/index.html" TargetMode="External"/><Relationship Id="rId118" Type="http://schemas.openxmlformats.org/officeDocument/2006/relationships/hyperlink" Target="tel:046-285-2111" TargetMode="External"/><Relationship Id="rId139" Type="http://schemas.openxmlformats.org/officeDocument/2006/relationships/hyperlink" Target="tel:0465681131" TargetMode="External"/><Relationship Id="rId85" Type="http://schemas.openxmlformats.org/officeDocument/2006/relationships/hyperlink" Target="https://www.town.ninomiya.kanagawa.jp/soshiki/3-1-1-0-0_8.html" TargetMode="External"/><Relationship Id="rId150" Type="http://schemas.openxmlformats.org/officeDocument/2006/relationships/hyperlink" Target="tel:0465815548" TargetMode="External"/><Relationship Id="rId171" Type="http://schemas.openxmlformats.org/officeDocument/2006/relationships/hyperlink" Target="tel:0465-83-8012" TargetMode="External"/><Relationship Id="rId192" Type="http://schemas.openxmlformats.org/officeDocument/2006/relationships/hyperlink" Target="https://www.city.odawara.kanagawa.jp/field/welfare/handic-s/madoguchi/p32326.html" TargetMode="External"/><Relationship Id="rId206" Type="http://schemas.openxmlformats.org/officeDocument/2006/relationships/hyperlink" Target="tel:0463614100" TargetMode="External"/><Relationship Id="rId227" Type="http://schemas.openxmlformats.org/officeDocument/2006/relationships/hyperlink" Target="tel:042-769-9227" TargetMode="External"/><Relationship Id="rId12" Type="http://schemas.openxmlformats.org/officeDocument/2006/relationships/hyperlink" Target="https://www.city.zushi.kanagawa.jp/kosodate/egao/index.html" TargetMode="External"/><Relationship Id="rId33" Type="http://schemas.openxmlformats.org/officeDocument/2006/relationships/hyperlink" Target="tel:0467741111" TargetMode="External"/><Relationship Id="rId108" Type="http://schemas.openxmlformats.org/officeDocument/2006/relationships/hyperlink" Target="https://www.city.yamato.lg.jp/section/ehon_no_machi/purpose/O/O00037.html" TargetMode="External"/><Relationship Id="rId129" Type="http://schemas.openxmlformats.org/officeDocument/2006/relationships/hyperlink" Target="tel:046-225-2231" TargetMode="External"/><Relationship Id="rId54" Type="http://schemas.openxmlformats.org/officeDocument/2006/relationships/hyperlink" Target="tel:0467-23-5130" TargetMode="External"/><Relationship Id="rId75" Type="http://schemas.openxmlformats.org/officeDocument/2006/relationships/hyperlink" Target="http://www.city.hiratsuka.kanagawa.jp/kenko/index.html" TargetMode="External"/><Relationship Id="rId96" Type="http://schemas.openxmlformats.org/officeDocument/2006/relationships/hyperlink" Target="tel:0463-93-6953" TargetMode="External"/><Relationship Id="rId140" Type="http://schemas.openxmlformats.org/officeDocument/2006/relationships/hyperlink" Target="tel:0465681131" TargetMode="External"/><Relationship Id="rId161" Type="http://schemas.openxmlformats.org/officeDocument/2006/relationships/hyperlink" Target="tel:0465-33-1468" TargetMode="External"/><Relationship Id="rId182" Type="http://schemas.openxmlformats.org/officeDocument/2006/relationships/hyperlink" Target="tel:090-3106-6883" TargetMode="External"/><Relationship Id="rId217" Type="http://schemas.openxmlformats.org/officeDocument/2006/relationships/hyperlink" Target="tel:0467-70-5623" TargetMode="External"/><Relationship Id="rId6" Type="http://schemas.openxmlformats.org/officeDocument/2006/relationships/hyperlink" Target="https://www.city.miura.kanagawa.jp/iryo_kenko_fukushi/shogaisha/index.html" TargetMode="External"/><Relationship Id="rId238" Type="http://schemas.openxmlformats.org/officeDocument/2006/relationships/hyperlink" Target="http://www.city.chigasaki.kanagawa.jp/soshiki/1009917.html" TargetMode="External"/><Relationship Id="rId23" Type="http://schemas.openxmlformats.org/officeDocument/2006/relationships/hyperlink" Target="tel:0468821111" TargetMode="External"/><Relationship Id="rId119" Type="http://schemas.openxmlformats.org/officeDocument/2006/relationships/hyperlink" Target="tel:046-272-0040" TargetMode="External"/><Relationship Id="rId44" Type="http://schemas.openxmlformats.org/officeDocument/2006/relationships/hyperlink" Target="http://www.city.yokosuka.kanagawa.jp/3145/index.html" TargetMode="External"/><Relationship Id="rId65" Type="http://schemas.openxmlformats.org/officeDocument/2006/relationships/hyperlink" Target="tel:0466251111" TargetMode="External"/><Relationship Id="rId86" Type="http://schemas.openxmlformats.org/officeDocument/2006/relationships/hyperlink" Target="tel:0463-75-9289" TargetMode="External"/><Relationship Id="rId130" Type="http://schemas.openxmlformats.org/officeDocument/2006/relationships/hyperlink" Target="https://www.city.atsugi.kanagawa.jp/soshiki/hoikuka/7/25822.html" TargetMode="External"/><Relationship Id="rId151" Type="http://schemas.openxmlformats.org/officeDocument/2006/relationships/hyperlink" Target="tel:090-3106-6883" TargetMode="External"/><Relationship Id="rId172" Type="http://schemas.openxmlformats.org/officeDocument/2006/relationships/hyperlink" Target="http://www.city.minamiashigara.kanagawa.jp/machi/soshiki/gyoumu/p03657.html" TargetMode="External"/><Relationship Id="rId193" Type="http://schemas.openxmlformats.org/officeDocument/2006/relationships/hyperlink" Target="https://www.city.odawara.kanagawa.jp/field/welfare/handic-s/madoguchi/p32326.html" TargetMode="External"/><Relationship Id="rId207" Type="http://schemas.openxmlformats.org/officeDocument/2006/relationships/hyperlink" Target="http://www.town.oiso.kanagawa.jp/soshiki/chomin/kosodate/tanto/shiencenter/index.html" TargetMode="External"/><Relationship Id="rId228" Type="http://schemas.openxmlformats.org/officeDocument/2006/relationships/hyperlink" Target="tel:042-769-6134" TargetMode="External"/><Relationship Id="rId13" Type="http://schemas.openxmlformats.org/officeDocument/2006/relationships/hyperlink" Target="https://www.city.zushi.kanagawa.jp/kosodate/gakkokyoiku/1003771/index.html" TargetMode="External"/><Relationship Id="rId109" Type="http://schemas.openxmlformats.org/officeDocument/2006/relationships/hyperlink" Target="tel:046-273-8351" TargetMode="External"/><Relationship Id="rId34" Type="http://schemas.openxmlformats.org/officeDocument/2006/relationships/hyperlink" Target="tel:046-822-8513" TargetMode="External"/><Relationship Id="rId55" Type="http://schemas.openxmlformats.org/officeDocument/2006/relationships/hyperlink" Target="https://www.city.kamakura.kanagawa.jp/hattatsu/soudanmoushikomi.html" TargetMode="External"/><Relationship Id="rId76" Type="http://schemas.openxmlformats.org/officeDocument/2006/relationships/hyperlink" Target="http://www.city.hiratsuka.kanagawa.jp/kyoiku/page-c_02164.html" TargetMode="External"/><Relationship Id="rId97" Type="http://schemas.openxmlformats.org/officeDocument/2006/relationships/hyperlink" Target="tel:0463-94-4637" TargetMode="External"/><Relationship Id="rId120" Type="http://schemas.openxmlformats.org/officeDocument/2006/relationships/hyperlink" Target="tel:046-260-5607" TargetMode="External"/><Relationship Id="rId141" Type="http://schemas.openxmlformats.org/officeDocument/2006/relationships/hyperlink" Target="https://www.town.hakone.kanagawa.jp/sections/index.cfm?footer=9" TargetMode="External"/><Relationship Id="rId7" Type="http://schemas.openxmlformats.org/officeDocument/2006/relationships/hyperlink" Target="https://www.city.miura.kanagawa.jp/soshiki/kodomoka/kodomoka_boshi/index.html" TargetMode="External"/><Relationship Id="rId162" Type="http://schemas.openxmlformats.org/officeDocument/2006/relationships/hyperlink" Target="tel:0465-46-6787" TargetMode="External"/><Relationship Id="rId183" Type="http://schemas.openxmlformats.org/officeDocument/2006/relationships/hyperlink" Target="tel:090-3106-6883" TargetMode="External"/><Relationship Id="rId218" Type="http://schemas.openxmlformats.org/officeDocument/2006/relationships/hyperlink" Target="https://www.city.ayase.kanagawa.jp/soshiki/shogaifukushika/shogaishafukushi/5/982.html" TargetMode="External"/><Relationship Id="rId239" Type="http://schemas.openxmlformats.org/officeDocument/2006/relationships/hyperlink" Target="tel:0467-81-7160" TargetMode="External"/><Relationship Id="rId24" Type="http://schemas.openxmlformats.org/officeDocument/2006/relationships/hyperlink" Target="https://www.city.miura.kanagawa.jp/soshiki/kodomoka/kodomoka_kodomoshien/index.html" TargetMode="External"/><Relationship Id="rId45" Type="http://schemas.openxmlformats.org/officeDocument/2006/relationships/hyperlink" Target="http://www.city.yokosuka.kanagawa.jp/3920/index.html" TargetMode="External"/><Relationship Id="rId66" Type="http://schemas.openxmlformats.org/officeDocument/2006/relationships/hyperlink" Target="https://www.city.fujisawa.kanagawa.jp/oyako/index.html" TargetMode="External"/><Relationship Id="rId87" Type="http://schemas.openxmlformats.org/officeDocument/2006/relationships/hyperlink" Target="https://www.town.ninomiya.kanagawa.jp/soshiki/6-3-1-0-0_1.html" TargetMode="External"/><Relationship Id="rId110" Type="http://schemas.openxmlformats.org/officeDocument/2006/relationships/hyperlink" Target="https://www.city.yamato.lg.jp/section/ehon_no_machi/public/download/iryoutekicare.pdf" TargetMode="External"/><Relationship Id="rId131" Type="http://schemas.openxmlformats.org/officeDocument/2006/relationships/hyperlink" Target="https://www.city.zama.kanagawa.jp/fukushi/shogai/index.html" TargetMode="External"/><Relationship Id="rId152" Type="http://schemas.openxmlformats.org/officeDocument/2006/relationships/hyperlink" Target="https://nakai-iinkai.nakai-kanagawa.ed.jp/" TargetMode="External"/><Relationship Id="rId173" Type="http://schemas.openxmlformats.org/officeDocument/2006/relationships/hyperlink" Target="https://www.city.minamiashigara.kanagawa.jp/machi/soshiki/gyoumu/p06805.html" TargetMode="External"/><Relationship Id="rId194" Type="http://schemas.openxmlformats.org/officeDocument/2006/relationships/hyperlink" Target="https://www.city.odawara.kanagawa.jp/field/welfare/handic-s/madoguchi/p32326.html" TargetMode="External"/><Relationship Id="rId208" Type="http://schemas.openxmlformats.org/officeDocument/2006/relationships/hyperlink" Target="tel:0463713377" TargetMode="External"/><Relationship Id="rId229" Type="http://schemas.openxmlformats.org/officeDocument/2006/relationships/hyperlink" Target="tel:042-701-7723" TargetMode="External"/><Relationship Id="rId240" Type="http://schemas.openxmlformats.org/officeDocument/2006/relationships/hyperlink" Target="http://www.fuku-ao.com/noa.html" TargetMode="External"/><Relationship Id="rId14" Type="http://schemas.openxmlformats.org/officeDocument/2006/relationships/hyperlink" Target="tel:0468722523" TargetMode="External"/><Relationship Id="rId35" Type="http://schemas.openxmlformats.org/officeDocument/2006/relationships/hyperlink" Target="tel:0467-74-1111" TargetMode="External"/><Relationship Id="rId56" Type="http://schemas.openxmlformats.org/officeDocument/2006/relationships/hyperlink" Target="tel:0467-61-3896" TargetMode="External"/><Relationship Id="rId77" Type="http://schemas.openxmlformats.org/officeDocument/2006/relationships/hyperlink" Target="tel:0463366012" TargetMode="External"/><Relationship Id="rId100" Type="http://schemas.openxmlformats.org/officeDocument/2006/relationships/hyperlink" Target="https://www.town.kiyokawa.kanagawa.jp/health_welfare/hukushi/index.html" TargetMode="External"/><Relationship Id="rId8" Type="http://schemas.openxmlformats.org/officeDocument/2006/relationships/hyperlink" Target="https://www.city.miura.kanagawa.jp/soshiki/kodomoka/kodomoka_oyakosoudan/1303.html" TargetMode="External"/><Relationship Id="rId98" Type="http://schemas.openxmlformats.org/officeDocument/2006/relationships/hyperlink" Target="tel:0463-74-5253" TargetMode="External"/><Relationship Id="rId121" Type="http://schemas.openxmlformats.org/officeDocument/2006/relationships/hyperlink" Target="https://www.city.atsugi.kanagawa.jp/soshiki/kyoikushidoka/index.html" TargetMode="External"/><Relationship Id="rId142" Type="http://schemas.openxmlformats.org/officeDocument/2006/relationships/hyperlink" Target="tel:0460857790" TargetMode="External"/><Relationship Id="rId163" Type="http://schemas.openxmlformats.org/officeDocument/2006/relationships/hyperlink" Target="tel:0465-33-1451" TargetMode="External"/><Relationship Id="rId184" Type="http://schemas.openxmlformats.org/officeDocument/2006/relationships/hyperlink" Target="tel:090-3106-6883" TargetMode="External"/><Relationship Id="rId219" Type="http://schemas.openxmlformats.org/officeDocument/2006/relationships/hyperlink" Target="tel:0467-77-1133" TargetMode="External"/><Relationship Id="rId230" Type="http://schemas.openxmlformats.org/officeDocument/2006/relationships/hyperlink" Target="tel:042-769-8340" TargetMode="External"/><Relationship Id="rId25" Type="http://schemas.openxmlformats.org/officeDocument/2006/relationships/hyperlink" Target="tel:0468821111" TargetMode="External"/><Relationship Id="rId46" Type="http://schemas.openxmlformats.org/officeDocument/2006/relationships/hyperlink" Target="http://www.city.yokosuka.kanagawa.jp/3145/index.html" TargetMode="External"/><Relationship Id="rId67" Type="http://schemas.openxmlformats.org/officeDocument/2006/relationships/hyperlink" Target="tel:0466503522" TargetMode="External"/><Relationship Id="rId88" Type="http://schemas.openxmlformats.org/officeDocument/2006/relationships/hyperlink" Target="tel:0463829604" TargetMode="External"/><Relationship Id="rId111" Type="http://schemas.openxmlformats.org/officeDocument/2006/relationships/hyperlink" Target="tel:0462605673" TargetMode="External"/><Relationship Id="rId132" Type="http://schemas.openxmlformats.org/officeDocument/2006/relationships/hyperlink" Target="https://www.city.zama.kanagawa.jp/kosodate/seishonen/kenkyujo/1003243.html" TargetMode="External"/><Relationship Id="rId153" Type="http://schemas.openxmlformats.org/officeDocument/2006/relationships/hyperlink" Target="tel:0465-81-3906" TargetMode="External"/><Relationship Id="rId174" Type="http://schemas.openxmlformats.org/officeDocument/2006/relationships/hyperlink" Target="tel:0465738047" TargetMode="External"/><Relationship Id="rId195" Type="http://schemas.openxmlformats.org/officeDocument/2006/relationships/hyperlink" Target="http://www.town.oiso.kanagawa.jp/soshiki/chomin/kosodate/index.html" TargetMode="External"/><Relationship Id="rId209" Type="http://schemas.openxmlformats.org/officeDocument/2006/relationships/hyperlink" Target="tel:0463-61-4150" TargetMode="External"/><Relationship Id="rId220" Type="http://schemas.openxmlformats.org/officeDocument/2006/relationships/hyperlink" Target="https://www.city.ayase.kanagawa.jp/soshiki/shogaifukushika/shogaishafukushi/5/982.html" TargetMode="External"/><Relationship Id="rId241" Type="http://schemas.openxmlformats.org/officeDocument/2006/relationships/hyperlink" Target="tel:0467-81-7159" TargetMode="External"/><Relationship Id="rId15" Type="http://schemas.openxmlformats.org/officeDocument/2006/relationships/hyperlink" Target="tel:0468728114" TargetMode="External"/><Relationship Id="rId36" Type="http://schemas.openxmlformats.org/officeDocument/2006/relationships/hyperlink" Target="tel:046-824-7141" TargetMode="External"/><Relationship Id="rId57" Type="http://schemas.openxmlformats.org/officeDocument/2006/relationships/hyperlink" Target="https://epomeiku.com/gu-touch/" TargetMode="External"/><Relationship Id="rId10" Type="http://schemas.openxmlformats.org/officeDocument/2006/relationships/hyperlink" Target="https://www.city.zushi.kanagawa.jp/kosodate/egao/1002588/1002968/1002969/1002970.html" TargetMode="External"/><Relationship Id="rId31" Type="http://schemas.openxmlformats.org/officeDocument/2006/relationships/hyperlink" Target="tel:046-820-2323" TargetMode="External"/><Relationship Id="rId52" Type="http://schemas.openxmlformats.org/officeDocument/2006/relationships/hyperlink" Target="tel:0467-61-3812" TargetMode="External"/><Relationship Id="rId73" Type="http://schemas.openxmlformats.org/officeDocument/2006/relationships/hyperlink" Target="http://www.city.hiratsuka.kanagawa.jp/kodomo/page-c_00246.html" TargetMode="External"/><Relationship Id="rId78" Type="http://schemas.openxmlformats.org/officeDocument/2006/relationships/hyperlink" Target="tel:0463552111" TargetMode="External"/><Relationship Id="rId94" Type="http://schemas.openxmlformats.org/officeDocument/2006/relationships/hyperlink" Target="https://www.city.isehara.kanagawa.jp/docs/2024032700088/" TargetMode="External"/><Relationship Id="rId99" Type="http://schemas.openxmlformats.org/officeDocument/2006/relationships/hyperlink" Target="https://www.town.aikawa.kanagawa.jp/soshiki/minsei/kosodate_shien/index.html" TargetMode="External"/><Relationship Id="rId101" Type="http://schemas.openxmlformats.org/officeDocument/2006/relationships/hyperlink" Target="https://www.town.kiyokawa.kanagawa.jp/Parenting_education/gakko/index.html" TargetMode="External"/><Relationship Id="rId122" Type="http://schemas.openxmlformats.org/officeDocument/2006/relationships/hyperlink" Target="tel:046-225-2660" TargetMode="External"/><Relationship Id="rId143" Type="http://schemas.openxmlformats.org/officeDocument/2006/relationships/hyperlink" Target="tel:0465845544" TargetMode="External"/><Relationship Id="rId148" Type="http://schemas.openxmlformats.org/officeDocument/2006/relationships/hyperlink" Target="tel:0465815546" TargetMode="External"/><Relationship Id="rId164" Type="http://schemas.openxmlformats.org/officeDocument/2006/relationships/hyperlink" Target="tel:%200465-46-7025" TargetMode="External"/><Relationship Id="rId169" Type="http://schemas.openxmlformats.org/officeDocument/2006/relationships/hyperlink" Target="tel:0465-83-8024" TargetMode="External"/><Relationship Id="rId185" Type="http://schemas.openxmlformats.org/officeDocument/2006/relationships/hyperlink" Target="tel:090-3106-6883" TargetMode="External"/><Relationship Id="rId4" Type="http://schemas.openxmlformats.org/officeDocument/2006/relationships/hyperlink" Target="https://www.city.kawasaki.jp/350/page/0000131869.html" TargetMode="External"/><Relationship Id="rId9" Type="http://schemas.openxmlformats.org/officeDocument/2006/relationships/hyperlink" Target="https://www.city.zushi.kanagawa.jp/kosodate/gakkokyoiku/index.html" TargetMode="External"/><Relationship Id="rId180" Type="http://schemas.openxmlformats.org/officeDocument/2006/relationships/hyperlink" Target="tel:090-3106-6883" TargetMode="External"/><Relationship Id="rId210" Type="http://schemas.openxmlformats.org/officeDocument/2006/relationships/hyperlink" Target="tel:0463-73-4530" TargetMode="External"/><Relationship Id="rId215" Type="http://schemas.openxmlformats.org/officeDocument/2006/relationships/hyperlink" Target="tel:0467766770" TargetMode="External"/><Relationship Id="rId236" Type="http://schemas.openxmlformats.org/officeDocument/2006/relationships/hyperlink" Target="tel:046-876-1111" TargetMode="External"/><Relationship Id="rId26" Type="http://schemas.openxmlformats.org/officeDocument/2006/relationships/hyperlink" Target="tel:046-872-9498" TargetMode="External"/><Relationship Id="rId231" Type="http://schemas.openxmlformats.org/officeDocument/2006/relationships/hyperlink" Target="https://www.city.sagamihara.kanagawa.jp/kosodate/1026602/kosodate/1026606/hoikuen/1025044.html" TargetMode="External"/><Relationship Id="rId47" Type="http://schemas.openxmlformats.org/officeDocument/2006/relationships/hyperlink" Target="https://www.chiisaki.com/" TargetMode="External"/><Relationship Id="rId68" Type="http://schemas.openxmlformats.org/officeDocument/2006/relationships/hyperlink" Target="https://www.city.fujisawa.kanagawa.jp/kodomo-ss/" TargetMode="External"/><Relationship Id="rId89" Type="http://schemas.openxmlformats.org/officeDocument/2006/relationships/hyperlink" Target="tel:0463-82-9606" TargetMode="External"/><Relationship Id="rId112" Type="http://schemas.openxmlformats.org/officeDocument/2006/relationships/hyperlink" Target="http://www.oak.or.jp/office/" TargetMode="External"/><Relationship Id="rId133" Type="http://schemas.openxmlformats.org/officeDocument/2006/relationships/hyperlink" Target="tel:0467-61-3944" TargetMode="External"/><Relationship Id="rId154" Type="http://schemas.openxmlformats.org/officeDocument/2006/relationships/hyperlink" Target="http://www.town.yamakita.kanagawa.jp/" TargetMode="External"/><Relationship Id="rId175" Type="http://schemas.openxmlformats.org/officeDocument/2006/relationships/hyperlink" Target="tel:0465-73-8377" TargetMode="External"/><Relationship Id="rId196" Type="http://schemas.openxmlformats.org/officeDocument/2006/relationships/hyperlink" Target="tel:0463614100" TargetMode="External"/><Relationship Id="rId200" Type="http://schemas.openxmlformats.org/officeDocument/2006/relationships/hyperlink" Target="tel:0463614100" TargetMode="External"/><Relationship Id="rId16" Type="http://schemas.openxmlformats.org/officeDocument/2006/relationships/hyperlink" Target="tel:0468728117" TargetMode="External"/><Relationship Id="rId221" Type="http://schemas.openxmlformats.org/officeDocument/2006/relationships/hyperlink" Target="https://www.city.sagamihara.kanagawa.jp/kosodate/fukushi/1026641/shogai/index.html" TargetMode="External"/><Relationship Id="rId242" Type="http://schemas.openxmlformats.org/officeDocument/2006/relationships/hyperlink" Target="tel:0467-81-7171" TargetMode="External"/><Relationship Id="rId37" Type="http://schemas.openxmlformats.org/officeDocument/2006/relationships/hyperlink" Target="https://www.city.yamato.lg.jp/section/ehon_no_machi/age/G/G00011.html" TargetMode="External"/><Relationship Id="rId58" Type="http://schemas.openxmlformats.org/officeDocument/2006/relationships/hyperlink" Target="tel:0466-47-7430" TargetMode="External"/><Relationship Id="rId79" Type="http://schemas.openxmlformats.org/officeDocument/2006/relationships/hyperlink" Target="tel:0463218774" TargetMode="External"/><Relationship Id="rId102" Type="http://schemas.openxmlformats.org/officeDocument/2006/relationships/hyperlink" Target="tel:0462527132" TargetMode="External"/><Relationship Id="rId123" Type="http://schemas.openxmlformats.org/officeDocument/2006/relationships/hyperlink" Target="https://www.city.atsugi.kanagawa.jp/soshiki/kenkozukurika/index.html" TargetMode="External"/><Relationship Id="rId144" Type="http://schemas.openxmlformats.org/officeDocument/2006/relationships/hyperlink" Target="https://town.matsuda.kanagawa.jp/soshiki/8/" TargetMode="External"/><Relationship Id="rId90" Type="http://schemas.openxmlformats.org/officeDocument/2006/relationships/hyperlink" Target="tel:0463-84-2783" TargetMode="External"/><Relationship Id="rId165" Type="http://schemas.openxmlformats.org/officeDocument/2006/relationships/hyperlink" Target="tel:0465-46-6034" TargetMode="External"/><Relationship Id="rId186" Type="http://schemas.openxmlformats.org/officeDocument/2006/relationships/hyperlink" Target="tel:090-3106-6883" TargetMode="External"/><Relationship Id="rId211" Type="http://schemas.openxmlformats.org/officeDocument/2006/relationships/hyperlink" Target="tel:046-235-7885" TargetMode="External"/><Relationship Id="rId232" Type="http://schemas.openxmlformats.org/officeDocument/2006/relationships/hyperlink" Target="https://www.city.sagamihara.kanagawa.jp/kosodate/1026602/kosodate/1026604/1018607/index.html" TargetMode="External"/><Relationship Id="rId27" Type="http://schemas.openxmlformats.org/officeDocument/2006/relationships/hyperlink" Target="https://www.city.yokosuka.kanagawa.jp/2625/iryoutekikea/ikeajitoushien.html" TargetMode="External"/><Relationship Id="rId48" Type="http://schemas.openxmlformats.org/officeDocument/2006/relationships/hyperlink" Target="http://www.city.kamakura.kanagawa.jp/kenkou/fukushi/shougaisha/index.html" TargetMode="External"/><Relationship Id="rId69" Type="http://schemas.openxmlformats.org/officeDocument/2006/relationships/hyperlink" Target="tel:0466-50-3569" TargetMode="External"/><Relationship Id="rId113" Type="http://schemas.openxmlformats.org/officeDocument/2006/relationships/hyperlink" Target="https://www.town.aikawa.kanagawa.jp/soshiki/minsei/kenko_suishin/index.html" TargetMode="External"/><Relationship Id="rId134" Type="http://schemas.openxmlformats.org/officeDocument/2006/relationships/hyperlink" Target="http://www.town.yamakita.kanagawa.jp/" TargetMode="External"/><Relationship Id="rId80" Type="http://schemas.openxmlformats.org/officeDocument/2006/relationships/hyperlink" Target="tel:0463322738" TargetMode="External"/><Relationship Id="rId155" Type="http://schemas.openxmlformats.org/officeDocument/2006/relationships/hyperlink" Target="https://www.city.odawara.kanagawa.jp/msec/42/" TargetMode="External"/><Relationship Id="rId176" Type="http://schemas.openxmlformats.org/officeDocument/2006/relationships/hyperlink" Target="https://www.city.minamiashigara.kanagawa.jp/machi/soshiki/gyoumu/p03653.html" TargetMode="External"/><Relationship Id="rId197" Type="http://schemas.openxmlformats.org/officeDocument/2006/relationships/hyperlink" Target="http://www.town.oiso.kanagawa.jp/soshiki/chomin/sports/index.html" TargetMode="External"/><Relationship Id="rId201" Type="http://schemas.openxmlformats.org/officeDocument/2006/relationships/hyperlink" Target="http://www.town.oiso.kanagawa.jp/soshiki/chomin/kosodate/index.html" TargetMode="External"/><Relationship Id="rId222" Type="http://schemas.openxmlformats.org/officeDocument/2006/relationships/hyperlink" Target="https://www.city.sagamihara.kanagawa.jp/kosodate/1026602/kosodate/1026604/1018656/1018707.html" TargetMode="External"/><Relationship Id="rId243" Type="http://schemas.openxmlformats.org/officeDocument/2006/relationships/hyperlink" Target="tel:0467-81-7172" TargetMode="External"/><Relationship Id="rId17" Type="http://schemas.openxmlformats.org/officeDocument/2006/relationships/hyperlink" Target="tel:0468728152" TargetMode="External"/><Relationship Id="rId38" Type="http://schemas.openxmlformats.org/officeDocument/2006/relationships/hyperlink" Target="https://ygmc.jp/" TargetMode="External"/><Relationship Id="rId59" Type="http://schemas.openxmlformats.org/officeDocument/2006/relationships/hyperlink" Target="http://www.town.samukawa.kanagawa.jp/soshiki/fukushi/fukushi/shogaifukushi/info/index.html" TargetMode="External"/><Relationship Id="rId103" Type="http://schemas.openxmlformats.org/officeDocument/2006/relationships/hyperlink" Target="tel:0462527225" TargetMode="External"/><Relationship Id="rId124" Type="http://schemas.openxmlformats.org/officeDocument/2006/relationships/hyperlink" Target="tel:046-225-2597" TargetMode="External"/><Relationship Id="rId70" Type="http://schemas.openxmlformats.org/officeDocument/2006/relationships/hyperlink" Target="https://www.city.isehara.kanagawa.jp/docs/2024032700088/" TargetMode="External"/><Relationship Id="rId91" Type="http://schemas.openxmlformats.org/officeDocument/2006/relationships/hyperlink" Target="tel:0463-84-2786" TargetMode="External"/><Relationship Id="rId145" Type="http://schemas.openxmlformats.org/officeDocument/2006/relationships/hyperlink" Target="https://town.matsuda.kanagawa.jp/soshiki/7/" TargetMode="External"/><Relationship Id="rId166" Type="http://schemas.openxmlformats.org/officeDocument/2006/relationships/hyperlink" Target="tel:0465-84-0316" TargetMode="External"/><Relationship Id="rId187" Type="http://schemas.openxmlformats.org/officeDocument/2006/relationships/hyperlink" Target="tel:090-3106-6883" TargetMode="External"/><Relationship Id="rId1" Type="http://schemas.openxmlformats.org/officeDocument/2006/relationships/hyperlink" Target="http://www.city.sagamihara.kanagawa.jp/kurashi/kenko/1007567/index.html" TargetMode="External"/><Relationship Id="rId212" Type="http://schemas.openxmlformats.org/officeDocument/2006/relationships/hyperlink" Target="tel:046-235-4812" TargetMode="External"/><Relationship Id="rId233" Type="http://schemas.openxmlformats.org/officeDocument/2006/relationships/hyperlink" Target="tel:042-775-8813" TargetMode="External"/><Relationship Id="rId28" Type="http://schemas.openxmlformats.org/officeDocument/2006/relationships/hyperlink" Target="http://www.aoitori-y.jp/yokosuka-ryoiku/" TargetMode="External"/><Relationship Id="rId49" Type="http://schemas.openxmlformats.org/officeDocument/2006/relationships/hyperlink" Target="tel:0467-31-6703" TargetMode="External"/><Relationship Id="rId114" Type="http://schemas.openxmlformats.org/officeDocument/2006/relationships/hyperlink" Target="tel:0462856970" TargetMode="External"/><Relationship Id="rId60" Type="http://schemas.openxmlformats.org/officeDocument/2006/relationships/hyperlink" Target="tel:0467-74-1111" TargetMode="External"/><Relationship Id="rId81" Type="http://schemas.openxmlformats.org/officeDocument/2006/relationships/hyperlink" Target="tel:0463827616" TargetMode="External"/><Relationship Id="rId135" Type="http://schemas.openxmlformats.org/officeDocument/2006/relationships/hyperlink" Target="https://www.town.hakone.kanagawa.jp/sections/index.cfm?footer=10" TargetMode="External"/><Relationship Id="rId156" Type="http://schemas.openxmlformats.org/officeDocument/2006/relationships/hyperlink" Target="https://www.city.odawara.kanagawa.jp/msec/118/" TargetMode="External"/><Relationship Id="rId177" Type="http://schemas.openxmlformats.org/officeDocument/2006/relationships/hyperlink" Target="tel:0465-73-8037" TargetMode="External"/><Relationship Id="rId198" Type="http://schemas.openxmlformats.org/officeDocument/2006/relationships/hyperlink" Target="tel:0463614100" TargetMode="External"/><Relationship Id="rId202" Type="http://schemas.openxmlformats.org/officeDocument/2006/relationships/hyperlink" Target="http://www.aoitori-y.jp/yokosuka-ryoiku/" TargetMode="External"/><Relationship Id="rId223" Type="http://schemas.openxmlformats.org/officeDocument/2006/relationships/hyperlink" Target="https://www.city.sagamihara.kanagawa.jp/kurashi/sodan/1006066.html" TargetMode="External"/><Relationship Id="rId244" Type="http://schemas.openxmlformats.org/officeDocument/2006/relationships/hyperlink" Target="tel:0467-81-7224" TargetMode="External"/><Relationship Id="rId18" Type="http://schemas.openxmlformats.org/officeDocument/2006/relationships/hyperlink" Target="tel:046-872-2898" TargetMode="External"/><Relationship Id="rId39" Type="http://schemas.openxmlformats.org/officeDocument/2006/relationships/hyperlink" Target="https://www.aoitori-y.jp/yokosuka-ryoiku/" TargetMode="External"/><Relationship Id="rId50" Type="http://schemas.openxmlformats.org/officeDocument/2006/relationships/hyperlink" Target="tel:0467-61-3974" TargetMode="External"/><Relationship Id="rId104" Type="http://schemas.openxmlformats.org/officeDocument/2006/relationships/hyperlink" Target="tel:046-252-8460" TargetMode="External"/><Relationship Id="rId125" Type="http://schemas.openxmlformats.org/officeDocument/2006/relationships/hyperlink" Target="https://www.city.atsugi.kanagawa.jp/soshiki/shogaifukushika/index.html" TargetMode="External"/><Relationship Id="rId146" Type="http://schemas.openxmlformats.org/officeDocument/2006/relationships/hyperlink" Target="tel:0465831226" TargetMode="External"/><Relationship Id="rId167" Type="http://schemas.openxmlformats.org/officeDocument/2006/relationships/hyperlink" Target="tel:0465-84-0327" TargetMode="External"/><Relationship Id="rId188" Type="http://schemas.openxmlformats.org/officeDocument/2006/relationships/hyperlink" Target="tel:090-3106-6883" TargetMode="External"/><Relationship Id="rId71" Type="http://schemas.openxmlformats.org/officeDocument/2006/relationships/hyperlink" Target="https://www.town.ninomiya.kanagawa.jp/soshiki/13-2-1-0-0_1.html" TargetMode="External"/><Relationship Id="rId92" Type="http://schemas.openxmlformats.org/officeDocument/2006/relationships/hyperlink" Target="tel:0463-75-9261" TargetMode="External"/><Relationship Id="rId213" Type="http://schemas.openxmlformats.org/officeDocument/2006/relationships/hyperlink" Target="https://www.city.ayase.kanagawa.jp/soshiki/shogaifukushika/shisetsuannai/1/309.html" TargetMode="External"/><Relationship Id="rId234" Type="http://schemas.openxmlformats.org/officeDocument/2006/relationships/hyperlink" Target="tel:042-769-9267" TargetMode="External"/><Relationship Id="rId2" Type="http://schemas.openxmlformats.org/officeDocument/2006/relationships/hyperlink" Target="http://ohisama.kcmc.jp/" TargetMode="External"/><Relationship Id="rId29" Type="http://schemas.openxmlformats.org/officeDocument/2006/relationships/hyperlink" Target="tel:0570-032630" TargetMode="External"/><Relationship Id="rId40" Type="http://schemas.openxmlformats.org/officeDocument/2006/relationships/hyperlink" Target="tel:046-822-9398" TargetMode="External"/><Relationship Id="rId115" Type="http://schemas.openxmlformats.org/officeDocument/2006/relationships/hyperlink" Target="https://www.town.aikawa.kanagawa.jp/soshiki/minsei/fukushi_shien/index.html" TargetMode="External"/><Relationship Id="rId136" Type="http://schemas.openxmlformats.org/officeDocument/2006/relationships/hyperlink" Target="tel:0465753644" TargetMode="External"/><Relationship Id="rId157" Type="http://schemas.openxmlformats.org/officeDocument/2006/relationships/hyperlink" Target="https://www.city.odawara.kanagawa.jp/msec/88/" TargetMode="External"/><Relationship Id="rId178" Type="http://schemas.openxmlformats.org/officeDocument/2006/relationships/hyperlink" Target="tel:0465-63-2111" TargetMode="External"/><Relationship Id="rId61" Type="http://schemas.openxmlformats.org/officeDocument/2006/relationships/hyperlink" Target="tel:0467-74-1111" TargetMode="External"/><Relationship Id="rId82" Type="http://schemas.openxmlformats.org/officeDocument/2006/relationships/hyperlink" Target="tel:0463-73-7874" TargetMode="External"/><Relationship Id="rId199" Type="http://schemas.openxmlformats.org/officeDocument/2006/relationships/hyperlink" Target="http://www.town.oiso.kanagawa.jp/soshiki/chomin/kosodate/index.html" TargetMode="External"/><Relationship Id="rId203" Type="http://schemas.openxmlformats.org/officeDocument/2006/relationships/hyperlink" Target="http://www.town.oiso.kanagawa.jp/soshiki/kyoiku/gakkoukyouikuka/index.html" TargetMode="External"/><Relationship Id="rId19" Type="http://schemas.openxmlformats.org/officeDocument/2006/relationships/hyperlink" Target="tel:0468821111" TargetMode="External"/><Relationship Id="rId224" Type="http://schemas.openxmlformats.org/officeDocument/2006/relationships/hyperlink" Target="https://www.city.sagamihara.kanagawa.jp/kurashi/sodan/1006056.html" TargetMode="External"/><Relationship Id="rId245" Type="http://schemas.openxmlformats.org/officeDocument/2006/relationships/printerSettings" Target="../printerSettings/printerSettings1.bin"/><Relationship Id="rId30" Type="http://schemas.openxmlformats.org/officeDocument/2006/relationships/hyperlink" Target="http://www.city.yokosuka.kanagawa.jp/3920/index.html" TargetMode="External"/><Relationship Id="rId105" Type="http://schemas.openxmlformats.org/officeDocument/2006/relationships/hyperlink" Target="tel:046-285-6932" TargetMode="External"/><Relationship Id="rId126" Type="http://schemas.openxmlformats.org/officeDocument/2006/relationships/hyperlink" Target="tel:0462252254" TargetMode="External"/><Relationship Id="rId147" Type="http://schemas.openxmlformats.org/officeDocument/2006/relationships/hyperlink" Target="https://www.town.nakai.kanagawa.jp/soshiki/kenkokakenkozukurihan/index.html" TargetMode="External"/><Relationship Id="rId168" Type="http://schemas.openxmlformats.org/officeDocument/2006/relationships/hyperlink" Target="https://www.town.oi.kanagawa.jp/soshiki/7/" TargetMode="External"/><Relationship Id="rId51" Type="http://schemas.openxmlformats.org/officeDocument/2006/relationships/hyperlink" Target="tel:0467-61-3894" TargetMode="External"/><Relationship Id="rId72" Type="http://schemas.openxmlformats.org/officeDocument/2006/relationships/hyperlink" Target="https://www.town.ninomiya.kanagawa.jp/soshiki/13-1-1-0-0_1.html" TargetMode="External"/><Relationship Id="rId93" Type="http://schemas.openxmlformats.org/officeDocument/2006/relationships/hyperlink" Target="tel:0463-71-5862" TargetMode="External"/><Relationship Id="rId189" Type="http://schemas.openxmlformats.org/officeDocument/2006/relationships/hyperlink" Target="https://www.city.odawara.kanagawa.jp/field/welfare/handic-s/madoguchi/p32326.html" TargetMode="External"/><Relationship Id="rId3" Type="http://schemas.openxmlformats.org/officeDocument/2006/relationships/hyperlink" Target="https://www.city.yokohama.lg.jp/kenko-iryo-fukushi/fukushi-kaigo/fukushi/annai/madoguchi/sogo/mado1.html" TargetMode="External"/><Relationship Id="rId214" Type="http://schemas.openxmlformats.org/officeDocument/2006/relationships/hyperlink" Target="https://www.city.ayase.kanagawa.jp/soshiki/shogaifukushika/shogaishafukushi/5/4923.html" TargetMode="External"/><Relationship Id="rId235" Type="http://schemas.openxmlformats.org/officeDocument/2006/relationships/hyperlink" Target="tel:0468761111" TargetMode="External"/><Relationship Id="rId116" Type="http://schemas.openxmlformats.org/officeDocument/2006/relationships/hyperlink" Target="tel:0462856928" TargetMode="External"/><Relationship Id="rId137" Type="http://schemas.openxmlformats.org/officeDocument/2006/relationships/hyperlink" Target="tel:0460859595" TargetMode="External"/><Relationship Id="rId158" Type="http://schemas.openxmlformats.org/officeDocument/2006/relationships/hyperlink" Target="https://www.city.odawara.kanagawa.jp/public-i/education/harmony/p29355.html" TargetMode="External"/><Relationship Id="rId20" Type="http://schemas.openxmlformats.org/officeDocument/2006/relationships/hyperlink" Target="tel:0468821111" TargetMode="External"/><Relationship Id="rId41" Type="http://schemas.openxmlformats.org/officeDocument/2006/relationships/hyperlink" Target="tel:046-822-6741" TargetMode="External"/><Relationship Id="rId62" Type="http://schemas.openxmlformats.org/officeDocument/2006/relationships/hyperlink" Target="https://maroniekai-swc.jp/" TargetMode="External"/><Relationship Id="rId83" Type="http://schemas.openxmlformats.org/officeDocument/2006/relationships/hyperlink" Target="tel:0463-74-5156" TargetMode="External"/><Relationship Id="rId179" Type="http://schemas.openxmlformats.org/officeDocument/2006/relationships/hyperlink" Target="tel:0465-82-5221" TargetMode="External"/><Relationship Id="rId190" Type="http://schemas.openxmlformats.org/officeDocument/2006/relationships/hyperlink" Target="https://www.city.odawara.kanagawa.jp/field/welfare/handic-s/madoguchi/p32326.html" TargetMode="External"/><Relationship Id="rId204" Type="http://schemas.openxmlformats.org/officeDocument/2006/relationships/hyperlink" Target="tel:0463614100" TargetMode="External"/><Relationship Id="rId225" Type="http://schemas.openxmlformats.org/officeDocument/2006/relationships/hyperlink" Target="https://www.city.sagamihara.kanagawa.jp/kosodate/1026602/kosodate/1026606/hoikuen/1025044.html" TargetMode="External"/><Relationship Id="rId246" Type="http://schemas.openxmlformats.org/officeDocument/2006/relationships/drawing" Target="../drawings/drawing1.xml"/><Relationship Id="rId106" Type="http://schemas.openxmlformats.org/officeDocument/2006/relationships/hyperlink" Target="tel:046-288-3861" TargetMode="External"/><Relationship Id="rId127" Type="http://schemas.openxmlformats.org/officeDocument/2006/relationships/hyperlink" Target="https://www.city.atsugi.kanagawa.jp/iryo_fukushi/shogaisha/5/11/13794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15"/>
  <sheetViews>
    <sheetView tabSelected="1" view="pageLayout" zoomScale="115" zoomScaleNormal="100" zoomScaleSheetLayoutView="70" zoomScalePageLayoutView="115" workbookViewId="0"/>
  </sheetViews>
  <sheetFormatPr defaultRowHeight="13.5" x14ac:dyDescent="0.15"/>
  <sheetData>
    <row r="1" spans="2:8" ht="13.5" customHeight="1" x14ac:dyDescent="0.15"/>
    <row r="2" spans="2:8" ht="13.5" customHeight="1" x14ac:dyDescent="0.15"/>
    <row r="15" spans="2:8" ht="13.5" customHeight="1" x14ac:dyDescent="0.15">
      <c r="B15" s="1"/>
      <c r="C15" s="2"/>
      <c r="D15" s="2"/>
      <c r="E15" s="2"/>
      <c r="F15" s="2"/>
      <c r="G15" s="2"/>
      <c r="H15" s="2"/>
    </row>
    <row r="16" spans="2:8" ht="13.5" customHeight="1" x14ac:dyDescent="0.15">
      <c r="B16" s="2"/>
      <c r="C16" s="2"/>
      <c r="D16" s="2"/>
      <c r="E16" s="2"/>
      <c r="F16" s="2"/>
      <c r="G16" s="2"/>
      <c r="H16" s="2"/>
    </row>
    <row r="17" spans="2:8" ht="13.5" customHeight="1" x14ac:dyDescent="0.15">
      <c r="B17" s="2"/>
      <c r="C17" s="2"/>
      <c r="D17" s="2"/>
      <c r="E17" s="2"/>
      <c r="F17" s="2"/>
      <c r="G17" s="2"/>
      <c r="H17" s="2"/>
    </row>
    <row r="18" spans="2:8" ht="13.5" customHeight="1" x14ac:dyDescent="0.15">
      <c r="B18" s="2"/>
      <c r="C18" s="2"/>
      <c r="D18" s="2"/>
      <c r="E18" s="2"/>
      <c r="F18" s="2"/>
      <c r="G18" s="2"/>
      <c r="H18" s="2"/>
    </row>
    <row r="19" spans="2:8" ht="13.5" customHeight="1" x14ac:dyDescent="0.15">
      <c r="B19" s="2"/>
      <c r="C19" s="2"/>
      <c r="D19" s="2"/>
      <c r="E19" s="2"/>
      <c r="F19" s="2"/>
      <c r="G19" s="2"/>
      <c r="H19" s="2"/>
    </row>
    <row r="20" spans="2:8" ht="13.5" customHeight="1" x14ac:dyDescent="0.15">
      <c r="B20" s="2"/>
      <c r="C20" s="2"/>
      <c r="D20" s="2"/>
      <c r="E20" s="2"/>
      <c r="F20" s="2"/>
      <c r="G20" s="2"/>
      <c r="H20" s="2"/>
    </row>
    <row r="21" spans="2:8" ht="13.5" customHeight="1" x14ac:dyDescent="0.15">
      <c r="B21" s="2"/>
      <c r="C21" s="2"/>
      <c r="D21" s="2"/>
      <c r="E21" s="2"/>
      <c r="F21" s="2"/>
      <c r="G21" s="2"/>
      <c r="H21" s="2"/>
    </row>
    <row r="22" spans="2:8" ht="13.5" customHeight="1" x14ac:dyDescent="0.15">
      <c r="B22" s="2"/>
      <c r="C22" s="2"/>
      <c r="D22" s="2"/>
      <c r="E22" s="2"/>
      <c r="F22" s="2"/>
      <c r="G22" s="2"/>
      <c r="H22" s="2"/>
    </row>
    <row r="23" spans="2:8" ht="13.5" customHeight="1" x14ac:dyDescent="0.15">
      <c r="B23" s="2"/>
      <c r="C23" s="2"/>
      <c r="D23" s="2"/>
      <c r="E23" s="2"/>
      <c r="F23" s="2"/>
      <c r="G23" s="2"/>
      <c r="H23" s="2"/>
    </row>
    <row r="51" spans="1:9" ht="13.5" customHeight="1" x14ac:dyDescent="0.15">
      <c r="E51" s="3"/>
      <c r="F51" s="4"/>
      <c r="G51" s="4"/>
      <c r="H51" s="4"/>
      <c r="I51" s="4"/>
    </row>
    <row r="52" spans="1:9" ht="13.5" customHeight="1" x14ac:dyDescent="0.15">
      <c r="E52" s="4"/>
      <c r="F52" s="4"/>
      <c r="G52" s="4"/>
      <c r="H52" s="4"/>
      <c r="I52" s="4"/>
    </row>
    <row r="53" spans="1:9" ht="13.5" customHeight="1" x14ac:dyDescent="0.15">
      <c r="E53" s="4"/>
      <c r="F53" s="4"/>
      <c r="G53" s="4"/>
      <c r="H53" s="4"/>
      <c r="I53" s="4"/>
    </row>
    <row r="54" spans="1:9" ht="13.5" customHeight="1" x14ac:dyDescent="0.15">
      <c r="E54" s="4"/>
      <c r="F54" s="4"/>
      <c r="G54" s="4"/>
      <c r="H54" s="4"/>
      <c r="I54" s="4"/>
    </row>
    <row r="55" spans="1:9" ht="13.5" customHeight="1" x14ac:dyDescent="0.15">
      <c r="E55" s="4"/>
      <c r="F55" s="4"/>
      <c r="G55" s="4"/>
      <c r="H55" s="4"/>
      <c r="I55" s="4"/>
    </row>
    <row r="56" spans="1:9" ht="13.5" customHeight="1" x14ac:dyDescent="0.15">
      <c r="E56" s="4"/>
      <c r="F56" s="4"/>
      <c r="G56" s="4"/>
      <c r="H56" s="4"/>
      <c r="I56" s="4"/>
    </row>
    <row r="57" spans="1:9" ht="13.5" customHeight="1" x14ac:dyDescent="0.15">
      <c r="E57" s="4"/>
      <c r="F57" s="4"/>
      <c r="G57" s="4"/>
      <c r="H57" s="4"/>
      <c r="I57" s="4"/>
    </row>
    <row r="59" spans="1:9" ht="14.25" thickBot="1" x14ac:dyDescent="0.2"/>
    <row r="60" spans="1:9" ht="13.5" customHeight="1" thickTop="1" x14ac:dyDescent="0.15">
      <c r="A60" s="5"/>
      <c r="B60" s="6"/>
      <c r="C60" s="6"/>
      <c r="D60" s="6"/>
      <c r="E60" s="6"/>
      <c r="F60" s="6"/>
      <c r="G60" s="6"/>
      <c r="H60" s="6"/>
      <c r="I60" s="7"/>
    </row>
    <row r="61" spans="1:9" ht="13.5" customHeight="1" x14ac:dyDescent="0.15">
      <c r="A61" s="9"/>
      <c r="B61" s="8"/>
      <c r="C61" s="8"/>
      <c r="D61" s="8"/>
      <c r="E61" s="8"/>
      <c r="F61" s="8"/>
      <c r="G61" s="8"/>
      <c r="H61" s="8"/>
      <c r="I61" s="10"/>
    </row>
    <row r="62" spans="1:9" x14ac:dyDescent="0.15">
      <c r="A62" s="11" t="s">
        <v>0</v>
      </c>
      <c r="B62" s="8"/>
      <c r="C62" s="8"/>
      <c r="D62" s="8"/>
      <c r="E62" s="8"/>
      <c r="F62" s="8"/>
      <c r="G62" s="8"/>
      <c r="H62" s="8"/>
      <c r="I62" s="10"/>
    </row>
    <row r="63" spans="1:9" ht="13.5" customHeight="1" x14ac:dyDescent="0.15">
      <c r="A63" s="9"/>
      <c r="B63" s="8"/>
      <c r="C63" s="8"/>
      <c r="D63" s="8"/>
      <c r="E63" s="8"/>
      <c r="F63" s="8"/>
      <c r="G63" s="8"/>
      <c r="H63" s="8"/>
      <c r="I63" s="10"/>
    </row>
    <row r="64" spans="1:9" x14ac:dyDescent="0.15">
      <c r="A64" s="9"/>
      <c r="B64" s="8" t="s">
        <v>220</v>
      </c>
      <c r="C64" s="8"/>
      <c r="D64" s="8"/>
      <c r="E64" s="8"/>
      <c r="F64" s="8"/>
      <c r="G64" s="8"/>
      <c r="H64" s="8"/>
      <c r="I64" s="10"/>
    </row>
    <row r="65" spans="1:9" x14ac:dyDescent="0.15">
      <c r="A65" s="9"/>
      <c r="B65" s="8" t="s">
        <v>1</v>
      </c>
      <c r="C65" s="8"/>
      <c r="D65" s="8"/>
      <c r="E65" s="8"/>
      <c r="F65" s="8"/>
      <c r="G65" s="8"/>
      <c r="H65" s="8"/>
      <c r="I65" s="10"/>
    </row>
    <row r="66" spans="1:9" x14ac:dyDescent="0.15">
      <c r="A66" s="9"/>
      <c r="B66" s="8"/>
      <c r="C66" s="12"/>
      <c r="D66" s="12"/>
      <c r="E66" s="12"/>
      <c r="F66" s="12"/>
      <c r="G66" s="12"/>
      <c r="H66" s="12"/>
      <c r="I66" s="10"/>
    </row>
    <row r="67" spans="1:9" x14ac:dyDescent="0.15">
      <c r="A67" s="9"/>
      <c r="B67" s="8" t="s">
        <v>2</v>
      </c>
      <c r="C67" s="12"/>
      <c r="D67" s="12"/>
      <c r="E67" s="12"/>
      <c r="F67" s="12"/>
      <c r="G67" s="12"/>
      <c r="H67" s="12"/>
      <c r="I67" s="10"/>
    </row>
    <row r="68" spans="1:9" x14ac:dyDescent="0.15">
      <c r="A68" s="9"/>
      <c r="B68" s="8" t="s">
        <v>3</v>
      </c>
      <c r="C68" s="12"/>
      <c r="D68" s="12"/>
      <c r="E68" s="12"/>
      <c r="F68" s="12"/>
      <c r="G68" s="12"/>
      <c r="H68" s="12"/>
      <c r="I68" s="10"/>
    </row>
    <row r="69" spans="1:9" x14ac:dyDescent="0.15">
      <c r="A69" s="9"/>
      <c r="B69" s="13" t="s">
        <v>4</v>
      </c>
      <c r="C69" s="14" t="s">
        <v>5</v>
      </c>
      <c r="D69" s="12"/>
      <c r="E69" s="12"/>
      <c r="F69" s="12"/>
      <c r="G69" s="12"/>
      <c r="H69" s="12"/>
      <c r="I69" s="10"/>
    </row>
    <row r="70" spans="1:9" x14ac:dyDescent="0.15">
      <c r="A70" s="9"/>
      <c r="B70" s="8"/>
      <c r="C70" s="8"/>
      <c r="D70" s="8"/>
      <c r="E70" s="8"/>
      <c r="F70" s="8"/>
      <c r="G70" s="8"/>
      <c r="H70" s="8"/>
      <c r="I70" s="10"/>
    </row>
    <row r="71" spans="1:9" x14ac:dyDescent="0.15">
      <c r="A71" s="11" t="s">
        <v>6</v>
      </c>
      <c r="B71" s="8"/>
      <c r="C71" s="8"/>
      <c r="D71" s="8"/>
      <c r="E71" s="8"/>
      <c r="F71" s="8"/>
      <c r="G71" s="8"/>
      <c r="H71" s="8"/>
      <c r="I71" s="10"/>
    </row>
    <row r="72" spans="1:9" x14ac:dyDescent="0.15">
      <c r="A72" s="9"/>
      <c r="B72" s="8"/>
      <c r="C72" s="8"/>
      <c r="D72" s="8"/>
      <c r="E72" s="8"/>
      <c r="F72" s="8"/>
      <c r="G72" s="8"/>
      <c r="H72" s="8"/>
      <c r="I72" s="10"/>
    </row>
    <row r="73" spans="1:9" x14ac:dyDescent="0.15">
      <c r="A73" s="9"/>
      <c r="B73" s="8" t="s">
        <v>7</v>
      </c>
      <c r="C73" s="8"/>
      <c r="D73" s="8"/>
      <c r="E73" s="8"/>
      <c r="F73" s="8"/>
      <c r="G73" s="8"/>
      <c r="H73" s="8"/>
      <c r="I73" s="10"/>
    </row>
    <row r="74" spans="1:9" x14ac:dyDescent="0.15">
      <c r="A74" s="9"/>
      <c r="B74" s="8"/>
      <c r="C74" s="8"/>
      <c r="D74" s="8"/>
      <c r="E74" s="8"/>
      <c r="F74" s="8"/>
      <c r="G74" s="8"/>
      <c r="H74" s="8"/>
      <c r="I74" s="10"/>
    </row>
    <row r="75" spans="1:9" x14ac:dyDescent="0.15">
      <c r="A75" s="9"/>
      <c r="B75" s="8" t="s">
        <v>8</v>
      </c>
      <c r="C75" s="8"/>
      <c r="D75" s="8"/>
      <c r="E75" s="8"/>
      <c r="F75" s="8"/>
      <c r="G75" s="8"/>
      <c r="H75" s="8"/>
      <c r="I75" s="10"/>
    </row>
    <row r="76" spans="1:9" x14ac:dyDescent="0.15">
      <c r="A76" s="9"/>
      <c r="B76" s="8"/>
      <c r="C76" s="8"/>
      <c r="D76" s="8"/>
      <c r="E76" s="8"/>
      <c r="F76" s="8"/>
      <c r="G76" s="8"/>
      <c r="H76" s="8"/>
      <c r="I76" s="10"/>
    </row>
    <row r="77" spans="1:9" x14ac:dyDescent="0.15">
      <c r="A77" s="9"/>
      <c r="B77" s="8" t="s">
        <v>9</v>
      </c>
      <c r="C77" s="8"/>
      <c r="D77" s="8"/>
      <c r="E77" s="8"/>
      <c r="F77" s="8"/>
      <c r="G77" s="8"/>
      <c r="H77" s="8"/>
      <c r="I77" s="10"/>
    </row>
    <row r="78" spans="1:9" x14ac:dyDescent="0.15">
      <c r="A78" s="9"/>
      <c r="B78" s="15" t="s">
        <v>10</v>
      </c>
      <c r="C78" s="8"/>
      <c r="D78" s="8"/>
      <c r="E78" s="8"/>
      <c r="F78" s="8"/>
      <c r="G78" s="8"/>
      <c r="H78" s="8"/>
      <c r="I78" s="10"/>
    </row>
    <row r="79" spans="1:9" x14ac:dyDescent="0.15">
      <c r="A79" s="9"/>
      <c r="B79" s="8"/>
      <c r="C79" s="16" t="s">
        <v>11</v>
      </c>
      <c r="D79" s="17" t="s">
        <v>12</v>
      </c>
      <c r="E79" s="18" t="s">
        <v>13</v>
      </c>
      <c r="F79" s="18" t="s">
        <v>14</v>
      </c>
      <c r="G79" s="18" t="s">
        <v>15</v>
      </c>
      <c r="H79" s="18" t="s">
        <v>16</v>
      </c>
      <c r="I79" s="10"/>
    </row>
    <row r="80" spans="1:9" x14ac:dyDescent="0.15">
      <c r="A80" s="9"/>
      <c r="B80" s="8"/>
      <c r="C80" s="19"/>
      <c r="D80" s="19"/>
      <c r="E80" s="18"/>
      <c r="F80" s="18"/>
      <c r="G80" s="18"/>
      <c r="H80" s="18"/>
      <c r="I80" s="10"/>
    </row>
    <row r="81" spans="1:9" x14ac:dyDescent="0.15">
      <c r="A81" s="9"/>
      <c r="B81" s="8" t="s">
        <v>17</v>
      </c>
      <c r="C81" s="8"/>
      <c r="D81" s="8"/>
      <c r="E81" s="8"/>
      <c r="F81" s="8"/>
      <c r="G81" s="8"/>
      <c r="H81" s="8"/>
      <c r="I81" s="10"/>
    </row>
    <row r="82" spans="1:9" ht="14.25" thickBot="1" x14ac:dyDescent="0.2">
      <c r="A82" s="9"/>
      <c r="B82" s="8"/>
      <c r="C82" s="8"/>
      <c r="D82" s="8"/>
      <c r="E82" s="8"/>
      <c r="F82" s="8"/>
      <c r="G82" s="8"/>
      <c r="H82" s="8"/>
      <c r="I82" s="10"/>
    </row>
    <row r="83" spans="1:9" ht="14.25" thickBot="1" x14ac:dyDescent="0.2">
      <c r="A83" s="9"/>
      <c r="B83" s="20" t="s">
        <v>18</v>
      </c>
      <c r="C83" s="21" t="s">
        <v>368</v>
      </c>
      <c r="D83" s="20" t="s">
        <v>18</v>
      </c>
      <c r="E83" s="21" t="s">
        <v>369</v>
      </c>
      <c r="F83" s="81" t="s">
        <v>18</v>
      </c>
      <c r="G83" s="21" t="s">
        <v>369</v>
      </c>
      <c r="H83" s="8"/>
      <c r="I83" s="10"/>
    </row>
    <row r="84" spans="1:9" x14ac:dyDescent="0.15">
      <c r="A84" s="9"/>
      <c r="B84" s="22" t="s">
        <v>19</v>
      </c>
      <c r="C84" s="23">
        <v>4</v>
      </c>
      <c r="D84" s="22" t="s">
        <v>393</v>
      </c>
      <c r="E84" s="23">
        <v>18</v>
      </c>
      <c r="F84" s="24" t="s">
        <v>185</v>
      </c>
      <c r="G84" s="23">
        <v>30</v>
      </c>
      <c r="H84" s="8"/>
      <c r="I84" s="10"/>
    </row>
    <row r="85" spans="1:9" x14ac:dyDescent="0.15">
      <c r="A85" s="9"/>
      <c r="B85" s="25" t="s">
        <v>20</v>
      </c>
      <c r="C85" s="26">
        <v>5</v>
      </c>
      <c r="D85" s="25" t="s">
        <v>40</v>
      </c>
      <c r="E85" s="26">
        <v>19</v>
      </c>
      <c r="F85" s="27" t="s">
        <v>396</v>
      </c>
      <c r="G85" s="23">
        <v>31</v>
      </c>
      <c r="H85" s="8"/>
      <c r="I85" s="10"/>
    </row>
    <row r="86" spans="1:9" x14ac:dyDescent="0.15">
      <c r="A86" s="9"/>
      <c r="B86" s="25" t="s">
        <v>21</v>
      </c>
      <c r="C86" s="26">
        <v>6</v>
      </c>
      <c r="D86" s="25" t="s">
        <v>387</v>
      </c>
      <c r="E86" s="26">
        <v>20</v>
      </c>
      <c r="F86" s="27" t="s">
        <v>397</v>
      </c>
      <c r="G86" s="23">
        <v>32</v>
      </c>
      <c r="H86" s="8"/>
      <c r="I86" s="10"/>
    </row>
    <row r="87" spans="1:9" x14ac:dyDescent="0.15">
      <c r="A87" s="9"/>
      <c r="B87" s="25" t="s">
        <v>22</v>
      </c>
      <c r="C87" s="26">
        <v>8</v>
      </c>
      <c r="D87" s="25" t="s">
        <v>389</v>
      </c>
      <c r="E87" s="26">
        <v>21</v>
      </c>
      <c r="F87" s="27" t="s">
        <v>398</v>
      </c>
      <c r="G87" s="23">
        <v>33</v>
      </c>
      <c r="H87" s="8"/>
      <c r="I87" s="10"/>
    </row>
    <row r="88" spans="1:9" x14ac:dyDescent="0.15">
      <c r="A88" s="9"/>
      <c r="B88" s="25" t="s">
        <v>383</v>
      </c>
      <c r="C88" s="26">
        <v>10</v>
      </c>
      <c r="D88" s="25" t="s">
        <v>394</v>
      </c>
      <c r="E88" s="26">
        <v>23</v>
      </c>
      <c r="F88" s="27" t="s">
        <v>56</v>
      </c>
      <c r="G88" s="23">
        <v>34</v>
      </c>
      <c r="H88" s="8"/>
      <c r="I88" s="10"/>
    </row>
    <row r="89" spans="1:9" x14ac:dyDescent="0.15">
      <c r="A89" s="9"/>
      <c r="B89" s="25" t="s">
        <v>31</v>
      </c>
      <c r="C89" s="26">
        <v>12</v>
      </c>
      <c r="D89" s="25" t="s">
        <v>45</v>
      </c>
      <c r="E89" s="26">
        <v>24</v>
      </c>
      <c r="F89" s="27" t="s">
        <v>399</v>
      </c>
      <c r="G89" s="23">
        <v>35</v>
      </c>
      <c r="H89" s="8"/>
      <c r="I89" s="10"/>
    </row>
    <row r="90" spans="1:9" x14ac:dyDescent="0.15">
      <c r="A90" s="9"/>
      <c r="B90" s="25" t="s">
        <v>385</v>
      </c>
      <c r="C90" s="26">
        <v>13</v>
      </c>
      <c r="D90" s="25" t="s">
        <v>46</v>
      </c>
      <c r="E90" s="26">
        <v>25</v>
      </c>
      <c r="F90" s="27" t="s">
        <v>400</v>
      </c>
      <c r="G90" s="23">
        <v>36</v>
      </c>
      <c r="H90" s="8"/>
      <c r="I90" s="10"/>
    </row>
    <row r="91" spans="1:9" x14ac:dyDescent="0.15">
      <c r="A91" s="9"/>
      <c r="B91" s="25" t="s">
        <v>33</v>
      </c>
      <c r="C91" s="26">
        <v>14</v>
      </c>
      <c r="D91" s="25" t="s">
        <v>47</v>
      </c>
      <c r="E91" s="26">
        <v>26</v>
      </c>
      <c r="F91" s="27" t="s">
        <v>401</v>
      </c>
      <c r="G91" s="23">
        <v>27</v>
      </c>
      <c r="H91" s="8"/>
      <c r="I91" s="10"/>
    </row>
    <row r="92" spans="1:9" x14ac:dyDescent="0.15">
      <c r="A92" s="9"/>
      <c r="B92" s="25" t="s">
        <v>391</v>
      </c>
      <c r="C92" s="26">
        <v>15</v>
      </c>
      <c r="D92" s="25" t="s">
        <v>48</v>
      </c>
      <c r="E92" s="26">
        <v>27</v>
      </c>
      <c r="F92" s="27" t="s">
        <v>402</v>
      </c>
      <c r="G92" s="23">
        <v>38</v>
      </c>
      <c r="H92" s="8"/>
      <c r="I92" s="10"/>
    </row>
    <row r="93" spans="1:9" x14ac:dyDescent="0.15">
      <c r="A93" s="9"/>
      <c r="B93" s="25" t="s">
        <v>36</v>
      </c>
      <c r="C93" s="26">
        <v>16</v>
      </c>
      <c r="D93" s="25" t="s">
        <v>49</v>
      </c>
      <c r="E93" s="26">
        <v>28</v>
      </c>
      <c r="F93" s="27" t="s">
        <v>61</v>
      </c>
      <c r="G93" s="23">
        <v>39</v>
      </c>
      <c r="H93" s="8"/>
      <c r="I93" s="10"/>
    </row>
    <row r="94" spans="1:9" ht="14.25" thickBot="1" x14ac:dyDescent="0.2">
      <c r="A94" s="9"/>
      <c r="B94" s="28" t="s">
        <v>392</v>
      </c>
      <c r="C94" s="29">
        <v>17</v>
      </c>
      <c r="D94" s="28" t="s">
        <v>395</v>
      </c>
      <c r="E94" s="29">
        <v>29</v>
      </c>
      <c r="F94" s="30" t="s">
        <v>403</v>
      </c>
      <c r="G94" s="29">
        <v>40</v>
      </c>
      <c r="H94" s="8"/>
      <c r="I94" s="10"/>
    </row>
    <row r="95" spans="1:9" x14ac:dyDescent="0.15">
      <c r="A95" s="9"/>
      <c r="I95" s="10"/>
    </row>
    <row r="96" spans="1:9" x14ac:dyDescent="0.15">
      <c r="A96" s="9"/>
      <c r="B96" s="8" t="s">
        <v>23</v>
      </c>
      <c r="C96" s="8"/>
      <c r="D96" s="8"/>
      <c r="E96" s="8"/>
      <c r="F96" s="8"/>
      <c r="G96" s="8"/>
      <c r="H96" s="8"/>
      <c r="I96" s="10"/>
    </row>
    <row r="97" spans="1:9" x14ac:dyDescent="0.15">
      <c r="A97" s="9"/>
      <c r="B97" s="8" t="s">
        <v>24</v>
      </c>
      <c r="C97" s="8"/>
      <c r="D97" s="8"/>
      <c r="E97" s="8"/>
      <c r="F97" s="8"/>
      <c r="G97" s="8"/>
      <c r="H97" s="8"/>
      <c r="I97" s="10"/>
    </row>
    <row r="98" spans="1:9" ht="13.15" customHeight="1" thickBot="1" x14ac:dyDescent="0.2">
      <c r="A98" s="9"/>
      <c r="B98" s="8"/>
      <c r="C98" s="8"/>
      <c r="D98" s="8"/>
      <c r="E98" s="8"/>
      <c r="F98" s="8"/>
      <c r="G98" s="8"/>
      <c r="H98" s="8"/>
      <c r="I98" s="10"/>
    </row>
    <row r="99" spans="1:9" ht="14.25" thickBot="1" x14ac:dyDescent="0.2">
      <c r="A99" s="9"/>
      <c r="B99" s="272" t="s">
        <v>25</v>
      </c>
      <c r="C99" s="273"/>
      <c r="D99" s="274" t="s">
        <v>26</v>
      </c>
      <c r="E99" s="274"/>
      <c r="F99" s="274"/>
      <c r="G99" s="274"/>
      <c r="H99" s="275"/>
      <c r="I99" s="10"/>
    </row>
    <row r="100" spans="1:9" ht="13.15" customHeight="1" x14ac:dyDescent="0.15">
      <c r="A100" s="9"/>
      <c r="B100" s="276" t="s">
        <v>201</v>
      </c>
      <c r="C100" s="277"/>
      <c r="D100" s="54" t="s">
        <v>19</v>
      </c>
      <c r="E100" s="54"/>
      <c r="F100" s="54"/>
      <c r="G100" s="54"/>
      <c r="H100" s="55"/>
      <c r="I100" s="31"/>
    </row>
    <row r="101" spans="1:9" x14ac:dyDescent="0.15">
      <c r="A101" s="9"/>
      <c r="B101" s="278"/>
      <c r="C101" s="279"/>
      <c r="D101" s="56"/>
      <c r="E101" s="56"/>
      <c r="F101" s="56"/>
      <c r="G101" s="56"/>
      <c r="H101" s="57"/>
      <c r="I101" s="10"/>
    </row>
    <row r="102" spans="1:9" x14ac:dyDescent="0.15">
      <c r="A102" s="9"/>
      <c r="B102" s="278"/>
      <c r="C102" s="279"/>
      <c r="D102" s="58" t="s">
        <v>20</v>
      </c>
      <c r="E102" s="58"/>
      <c r="F102" s="58"/>
      <c r="G102" s="58"/>
      <c r="H102" s="59"/>
      <c r="I102" s="10"/>
    </row>
    <row r="103" spans="1:9" x14ac:dyDescent="0.15">
      <c r="A103" s="9"/>
      <c r="B103" s="278"/>
      <c r="C103" s="279"/>
      <c r="D103" s="56"/>
      <c r="E103" s="56"/>
      <c r="F103" s="56"/>
      <c r="G103" s="56"/>
      <c r="H103" s="57"/>
      <c r="I103" s="10"/>
    </row>
    <row r="104" spans="1:9" x14ac:dyDescent="0.15">
      <c r="A104" s="9"/>
      <c r="B104" s="278"/>
      <c r="C104" s="279"/>
      <c r="D104" s="58" t="s">
        <v>27</v>
      </c>
      <c r="E104" s="58"/>
      <c r="F104" s="58"/>
      <c r="G104" s="58"/>
      <c r="H104" s="59"/>
      <c r="I104" s="10"/>
    </row>
    <row r="105" spans="1:9" x14ac:dyDescent="0.15">
      <c r="A105" s="9"/>
      <c r="B105" s="280"/>
      <c r="C105" s="281"/>
      <c r="D105" s="56"/>
      <c r="E105" s="56"/>
      <c r="F105" s="56"/>
      <c r="G105" s="56"/>
      <c r="H105" s="57"/>
      <c r="I105" s="10"/>
    </row>
    <row r="106" spans="1:9" x14ac:dyDescent="0.15">
      <c r="A106" s="9"/>
      <c r="B106" s="282" t="s">
        <v>28</v>
      </c>
      <c r="C106" s="283"/>
      <c r="D106" s="58" t="s">
        <v>29</v>
      </c>
      <c r="E106" s="58" t="s">
        <v>30</v>
      </c>
      <c r="F106" s="58" t="s">
        <v>31</v>
      </c>
      <c r="G106" s="58" t="s">
        <v>32</v>
      </c>
      <c r="H106" s="59" t="s">
        <v>33</v>
      </c>
      <c r="I106" s="10"/>
    </row>
    <row r="107" spans="1:9" x14ac:dyDescent="0.15">
      <c r="A107" s="9"/>
      <c r="B107" s="280"/>
      <c r="C107" s="281"/>
      <c r="D107" s="56"/>
      <c r="E107" s="56"/>
      <c r="F107" s="56"/>
      <c r="G107" s="56"/>
      <c r="H107" s="57"/>
      <c r="I107" s="10"/>
    </row>
    <row r="108" spans="1:9" x14ac:dyDescent="0.15">
      <c r="A108" s="9"/>
      <c r="B108" s="282" t="s">
        <v>34</v>
      </c>
      <c r="C108" s="283"/>
      <c r="D108" s="58" t="s">
        <v>35</v>
      </c>
      <c r="E108" s="58" t="s">
        <v>36</v>
      </c>
      <c r="F108" s="58" t="s">
        <v>37</v>
      </c>
      <c r="G108" s="58"/>
      <c r="H108" s="59"/>
      <c r="I108" s="10"/>
    </row>
    <row r="109" spans="1:9" x14ac:dyDescent="0.15">
      <c r="A109" s="9"/>
      <c r="B109" s="280"/>
      <c r="C109" s="281"/>
      <c r="D109" s="56"/>
      <c r="E109" s="56"/>
      <c r="F109" s="56"/>
      <c r="G109" s="56"/>
      <c r="H109" s="57"/>
      <c r="I109" s="10"/>
    </row>
    <row r="110" spans="1:9" x14ac:dyDescent="0.15">
      <c r="A110" s="9"/>
      <c r="B110" s="282" t="s">
        <v>38</v>
      </c>
      <c r="C110" s="283"/>
      <c r="D110" s="58" t="s">
        <v>39</v>
      </c>
      <c r="E110" s="58" t="s">
        <v>40</v>
      </c>
      <c r="F110" s="58" t="s">
        <v>41</v>
      </c>
      <c r="G110" s="58" t="s">
        <v>42</v>
      </c>
      <c r="H110" s="59" t="s">
        <v>43</v>
      </c>
      <c r="I110" s="10"/>
    </row>
    <row r="111" spans="1:9" x14ac:dyDescent="0.15">
      <c r="A111" s="9"/>
      <c r="B111" s="280"/>
      <c r="C111" s="281"/>
      <c r="D111" s="56"/>
      <c r="E111" s="56"/>
      <c r="F111" s="56"/>
      <c r="G111" s="56"/>
      <c r="H111" s="57"/>
      <c r="I111" s="10"/>
    </row>
    <row r="112" spans="1:9" x14ac:dyDescent="0.15">
      <c r="A112" s="9"/>
      <c r="B112" s="282" t="s">
        <v>44</v>
      </c>
      <c r="C112" s="283"/>
      <c r="D112" s="58" t="s">
        <v>45</v>
      </c>
      <c r="E112" s="58" t="s">
        <v>46</v>
      </c>
      <c r="F112" s="58" t="s">
        <v>47</v>
      </c>
      <c r="G112" s="58" t="s">
        <v>48</v>
      </c>
      <c r="H112" s="59" t="s">
        <v>49</v>
      </c>
      <c r="I112" s="10"/>
    </row>
    <row r="113" spans="1:9" x14ac:dyDescent="0.15">
      <c r="A113" s="9"/>
      <c r="B113" s="280"/>
      <c r="C113" s="281"/>
      <c r="D113" s="56" t="s">
        <v>50</v>
      </c>
      <c r="E113" s="56" t="s">
        <v>51</v>
      </c>
      <c r="F113" s="56"/>
      <c r="G113" s="56"/>
      <c r="H113" s="57"/>
      <c r="I113" s="10"/>
    </row>
    <row r="114" spans="1:9" x14ac:dyDescent="0.15">
      <c r="A114" s="9"/>
      <c r="B114" s="278" t="s">
        <v>52</v>
      </c>
      <c r="C114" s="279"/>
      <c r="D114" s="60" t="s">
        <v>53</v>
      </c>
      <c r="E114" s="60" t="s">
        <v>54</v>
      </c>
      <c r="F114" s="60" t="s">
        <v>55</v>
      </c>
      <c r="G114" s="60" t="s">
        <v>56</v>
      </c>
      <c r="H114" s="61" t="s">
        <v>57</v>
      </c>
      <c r="I114" s="10"/>
    </row>
    <row r="115" spans="1:9" ht="14.25" thickBot="1" x14ac:dyDescent="0.2">
      <c r="A115" s="9"/>
      <c r="B115" s="284"/>
      <c r="C115" s="285"/>
      <c r="D115" s="62" t="s">
        <v>58</v>
      </c>
      <c r="E115" s="62" t="s">
        <v>59</v>
      </c>
      <c r="F115" s="62" t="s">
        <v>60</v>
      </c>
      <c r="G115" s="62" t="s">
        <v>61</v>
      </c>
      <c r="H115" s="63" t="s">
        <v>62</v>
      </c>
      <c r="I115" s="10"/>
    </row>
    <row r="116" spans="1:9" x14ac:dyDescent="0.15">
      <c r="A116" s="9"/>
      <c r="I116" s="10"/>
    </row>
    <row r="117" spans="1:9" x14ac:dyDescent="0.15">
      <c r="A117" s="9"/>
      <c r="C117" s="8"/>
      <c r="D117" s="8"/>
      <c r="E117" s="8"/>
      <c r="F117" s="8"/>
      <c r="G117" s="8"/>
      <c r="H117" s="8"/>
      <c r="I117" s="10"/>
    </row>
    <row r="118" spans="1:9" ht="14.25" thickBot="1" x14ac:dyDescent="0.2">
      <c r="A118" s="32"/>
      <c r="B118" s="33"/>
      <c r="C118" s="33"/>
      <c r="D118" s="33"/>
      <c r="E118" s="33"/>
      <c r="F118" s="33"/>
      <c r="G118" s="33"/>
      <c r="H118" s="33"/>
      <c r="I118" s="34"/>
    </row>
    <row r="119" spans="1:9" ht="13.5" customHeight="1" thickTop="1" x14ac:dyDescent="0.15">
      <c r="A119" s="146" t="s">
        <v>63</v>
      </c>
      <c r="B119" s="146"/>
      <c r="C119" s="146"/>
      <c r="D119" s="146"/>
      <c r="E119" s="146"/>
      <c r="F119" s="146"/>
      <c r="G119" s="146"/>
      <c r="H119" s="146"/>
      <c r="I119" s="146"/>
    </row>
    <row r="120" spans="1:9" ht="13.5" customHeight="1" x14ac:dyDescent="0.15">
      <c r="A120" s="146"/>
      <c r="B120" s="146"/>
      <c r="C120" s="146"/>
      <c r="D120" s="146"/>
      <c r="E120" s="146"/>
      <c r="F120" s="146"/>
      <c r="G120" s="146"/>
      <c r="H120" s="146"/>
      <c r="I120" s="146"/>
    </row>
    <row r="123" spans="1:9" x14ac:dyDescent="0.15">
      <c r="A123" s="35" t="str">
        <f>IF(B123="","","名称")</f>
        <v>名称</v>
      </c>
      <c r="B123" s="122" t="s">
        <v>64</v>
      </c>
      <c r="C123" s="122"/>
      <c r="D123" s="122"/>
      <c r="E123" s="122"/>
      <c r="F123" s="122"/>
      <c r="G123" s="122"/>
      <c r="H123" s="122"/>
      <c r="I123" s="122"/>
    </row>
    <row r="124" spans="1:9" x14ac:dyDescent="0.15">
      <c r="A124" s="123" t="str">
        <f>IF(B123="","","内容")</f>
        <v>内容</v>
      </c>
      <c r="B124" s="125" t="s">
        <v>65</v>
      </c>
      <c r="C124" s="126"/>
      <c r="D124" s="129"/>
      <c r="E124" s="129"/>
      <c r="F124" s="129"/>
      <c r="G124" s="129"/>
      <c r="H124" s="129"/>
      <c r="I124" s="131"/>
    </row>
    <row r="125" spans="1:9" x14ac:dyDescent="0.15">
      <c r="A125" s="124"/>
      <c r="B125" s="127"/>
      <c r="C125" s="189"/>
      <c r="D125" s="190"/>
      <c r="E125" s="190"/>
      <c r="F125" s="190"/>
      <c r="G125" s="190"/>
      <c r="H125" s="190"/>
      <c r="I125" s="132"/>
    </row>
    <row r="126" spans="1:9" x14ac:dyDescent="0.15">
      <c r="A126" s="36" t="str">
        <f>IF(B123="","","（備考）")</f>
        <v>（備考）</v>
      </c>
      <c r="B126" s="135"/>
      <c r="C126" s="136"/>
      <c r="D126" s="114"/>
      <c r="E126" s="114"/>
      <c r="F126" s="114"/>
      <c r="G126" s="114"/>
      <c r="H126" s="114"/>
      <c r="I126" s="115"/>
    </row>
    <row r="127" spans="1:9" x14ac:dyDescent="0.15">
      <c r="A127" s="35" t="str">
        <f>IF(B123="","","連絡先")</f>
        <v>連絡先</v>
      </c>
      <c r="B127" s="37" t="s">
        <v>66</v>
      </c>
      <c r="C127" s="38"/>
      <c r="D127" s="38" t="s">
        <v>67</v>
      </c>
      <c r="E127" s="38"/>
      <c r="F127" s="38"/>
      <c r="G127" s="38"/>
      <c r="H127" s="38"/>
      <c r="I127" s="39"/>
    </row>
    <row r="128" spans="1:9" x14ac:dyDescent="0.15">
      <c r="A128" s="116" t="str">
        <f>IF(B123="","","URL")</f>
        <v>URL</v>
      </c>
      <c r="B128" s="118" t="s">
        <v>68</v>
      </c>
      <c r="C128" s="118"/>
      <c r="D128" s="118"/>
      <c r="E128" s="118"/>
      <c r="F128" s="118"/>
      <c r="G128" s="118"/>
      <c r="H128" s="118"/>
      <c r="I128" s="118"/>
    </row>
    <row r="129" spans="1:9" x14ac:dyDescent="0.15">
      <c r="A129" s="117"/>
      <c r="B129" s="119"/>
      <c r="C129" s="120"/>
      <c r="D129" s="120"/>
      <c r="E129" s="120"/>
      <c r="F129" s="120"/>
      <c r="G129" s="120"/>
      <c r="H129" s="120"/>
      <c r="I129" s="121"/>
    </row>
    <row r="132" spans="1:9" x14ac:dyDescent="0.15">
      <c r="A132" s="35" t="str">
        <f>IF(B132="","","名称")</f>
        <v>名称</v>
      </c>
      <c r="B132" s="122" t="s">
        <v>69</v>
      </c>
      <c r="C132" s="122"/>
      <c r="D132" s="122"/>
      <c r="E132" s="122"/>
      <c r="F132" s="122"/>
      <c r="G132" s="122"/>
      <c r="H132" s="122"/>
      <c r="I132" s="122"/>
    </row>
    <row r="133" spans="1:9" x14ac:dyDescent="0.15">
      <c r="A133" s="123" t="str">
        <f>IF(B132="","","内容")</f>
        <v>内容</v>
      </c>
      <c r="B133" s="125" t="s">
        <v>11</v>
      </c>
      <c r="C133" s="126"/>
      <c r="D133" s="129"/>
      <c r="E133" s="129"/>
      <c r="F133" s="129"/>
      <c r="G133" s="129"/>
      <c r="H133" s="129"/>
      <c r="I133" s="131"/>
    </row>
    <row r="134" spans="1:9" x14ac:dyDescent="0.15">
      <c r="A134" s="124"/>
      <c r="B134" s="127"/>
      <c r="C134" s="189"/>
      <c r="D134" s="190"/>
      <c r="E134" s="190"/>
      <c r="F134" s="190"/>
      <c r="G134" s="190"/>
      <c r="H134" s="190"/>
      <c r="I134" s="132"/>
    </row>
    <row r="135" spans="1:9" x14ac:dyDescent="0.15">
      <c r="A135" s="36" t="str">
        <f>IF(B132="","","（備考）")</f>
        <v>（備考）</v>
      </c>
      <c r="B135" s="145" t="s">
        <v>70</v>
      </c>
      <c r="C135" s="144"/>
      <c r="D135" s="114"/>
      <c r="E135" s="114"/>
      <c r="F135" s="114"/>
      <c r="G135" s="114"/>
      <c r="H135" s="114"/>
      <c r="I135" s="115"/>
    </row>
    <row r="136" spans="1:9" x14ac:dyDescent="0.15">
      <c r="A136" s="35" t="str">
        <f>IF(B132="","","連絡先")</f>
        <v>連絡先</v>
      </c>
      <c r="B136" s="40" t="s">
        <v>71</v>
      </c>
      <c r="C136" s="38"/>
      <c r="D136" s="38"/>
      <c r="E136" s="38"/>
      <c r="F136" s="38"/>
      <c r="G136" s="38"/>
      <c r="H136" s="38"/>
      <c r="I136" s="39"/>
    </row>
    <row r="137" spans="1:9" x14ac:dyDescent="0.15">
      <c r="A137" s="116" t="str">
        <f>IF(B132="","","URL")</f>
        <v>URL</v>
      </c>
      <c r="B137" s="118" t="s">
        <v>68</v>
      </c>
      <c r="C137" s="118"/>
      <c r="D137" s="118"/>
      <c r="E137" s="118"/>
      <c r="F137" s="118"/>
      <c r="G137" s="118"/>
      <c r="H137" s="118"/>
      <c r="I137" s="118"/>
    </row>
    <row r="138" spans="1:9" x14ac:dyDescent="0.15">
      <c r="A138" s="117"/>
      <c r="B138" s="119"/>
      <c r="C138" s="120"/>
      <c r="D138" s="120"/>
      <c r="E138" s="120"/>
      <c r="F138" s="120"/>
      <c r="G138" s="120"/>
      <c r="H138" s="120"/>
      <c r="I138" s="121"/>
    </row>
    <row r="141" spans="1:9" x14ac:dyDescent="0.15">
      <c r="A141" s="35" t="str">
        <f>IF(B141="","","名称")</f>
        <v>名称</v>
      </c>
      <c r="B141" s="122" t="s">
        <v>72</v>
      </c>
      <c r="C141" s="122"/>
      <c r="D141" s="122"/>
      <c r="E141" s="122"/>
      <c r="F141" s="122"/>
      <c r="G141" s="122"/>
      <c r="H141" s="122"/>
      <c r="I141" s="122"/>
    </row>
    <row r="142" spans="1:9" x14ac:dyDescent="0.15">
      <c r="A142" s="123" t="str">
        <f>IF(B141="","","内容")</f>
        <v>内容</v>
      </c>
      <c r="B142" s="125" t="s">
        <v>11</v>
      </c>
      <c r="C142" s="126"/>
      <c r="D142" s="129"/>
      <c r="E142" s="129"/>
      <c r="F142" s="129"/>
      <c r="G142" s="129"/>
      <c r="H142" s="129"/>
      <c r="I142" s="131"/>
    </row>
    <row r="143" spans="1:9" x14ac:dyDescent="0.15">
      <c r="A143" s="124"/>
      <c r="B143" s="127"/>
      <c r="C143" s="189"/>
      <c r="D143" s="190"/>
      <c r="E143" s="190"/>
      <c r="F143" s="190"/>
      <c r="G143" s="190"/>
      <c r="H143" s="190"/>
      <c r="I143" s="132"/>
    </row>
    <row r="144" spans="1:9" x14ac:dyDescent="0.15">
      <c r="A144" s="36" t="str">
        <f>IF(B141="","","（備考）")</f>
        <v>（備考）</v>
      </c>
      <c r="B144" s="145" t="s">
        <v>73</v>
      </c>
      <c r="C144" s="144"/>
      <c r="D144" s="114"/>
      <c r="E144" s="114"/>
      <c r="F144" s="114"/>
      <c r="G144" s="114"/>
      <c r="H144" s="114"/>
      <c r="I144" s="115"/>
    </row>
    <row r="145" spans="1:9" x14ac:dyDescent="0.15">
      <c r="A145" s="35" t="str">
        <f>IF(B141="","","連絡先")</f>
        <v>連絡先</v>
      </c>
      <c r="B145" s="80" t="s">
        <v>66</v>
      </c>
      <c r="C145" s="38"/>
      <c r="D145" s="38" t="s">
        <v>74</v>
      </c>
      <c r="E145" s="38"/>
      <c r="F145" s="38"/>
      <c r="G145" s="38"/>
      <c r="H145" s="38"/>
      <c r="I145" s="39"/>
    </row>
    <row r="146" spans="1:9" ht="13.5" customHeight="1" x14ac:dyDescent="0.15">
      <c r="A146" s="116" t="str">
        <f>IF(B141="","","URL")</f>
        <v>URL</v>
      </c>
      <c r="B146" s="266" t="s">
        <v>75</v>
      </c>
      <c r="C146" s="267"/>
      <c r="D146" s="267"/>
      <c r="E146" s="267"/>
      <c r="F146" s="267"/>
      <c r="G146" s="267"/>
      <c r="H146" s="267"/>
      <c r="I146" s="268"/>
    </row>
    <row r="147" spans="1:9" x14ac:dyDescent="0.15">
      <c r="A147" s="117"/>
      <c r="B147" s="269"/>
      <c r="C147" s="270"/>
      <c r="D147" s="270"/>
      <c r="E147" s="270"/>
      <c r="F147" s="270"/>
      <c r="G147" s="270"/>
      <c r="H147" s="270"/>
      <c r="I147" s="271"/>
    </row>
    <row r="150" spans="1:9" x14ac:dyDescent="0.15">
      <c r="A150" s="35" t="str">
        <f>IF(B150="","","名称")</f>
        <v/>
      </c>
      <c r="B150" s="122"/>
      <c r="C150" s="122"/>
      <c r="D150" s="122"/>
      <c r="E150" s="122"/>
      <c r="F150" s="122"/>
      <c r="G150" s="122"/>
      <c r="H150" s="122"/>
      <c r="I150" s="122"/>
    </row>
    <row r="151" spans="1:9" x14ac:dyDescent="0.15">
      <c r="A151" s="123" t="str">
        <f>IF(B150="","","内容")</f>
        <v/>
      </c>
      <c r="B151" s="125"/>
      <c r="C151" s="126"/>
      <c r="D151" s="129"/>
      <c r="E151" s="129"/>
      <c r="F151" s="129"/>
      <c r="G151" s="129"/>
      <c r="H151" s="129"/>
      <c r="I151" s="131"/>
    </row>
    <row r="152" spans="1:9" x14ac:dyDescent="0.15">
      <c r="A152" s="124"/>
      <c r="B152" s="127"/>
      <c r="C152" s="189"/>
      <c r="D152" s="190"/>
      <c r="E152" s="190"/>
      <c r="F152" s="190"/>
      <c r="G152" s="190"/>
      <c r="H152" s="190"/>
      <c r="I152" s="132"/>
    </row>
    <row r="153" spans="1:9" x14ac:dyDescent="0.15">
      <c r="A153" s="36" t="str">
        <f>IF(B150="","","（備考）")</f>
        <v/>
      </c>
      <c r="B153" s="265"/>
      <c r="C153" s="114"/>
      <c r="D153" s="114"/>
      <c r="E153" s="114"/>
      <c r="F153" s="114"/>
      <c r="G153" s="114"/>
      <c r="H153" s="114"/>
      <c r="I153" s="115"/>
    </row>
    <row r="154" spans="1:9" x14ac:dyDescent="0.15">
      <c r="A154" s="35" t="str">
        <f>IF(B150="","","連絡先")</f>
        <v/>
      </c>
      <c r="B154" s="40"/>
      <c r="C154" s="38"/>
      <c r="D154" s="38"/>
      <c r="E154" s="38"/>
      <c r="F154" s="38"/>
      <c r="G154" s="38"/>
      <c r="H154" s="38"/>
      <c r="I154" s="39"/>
    </row>
    <row r="155" spans="1:9" x14ac:dyDescent="0.15">
      <c r="A155" s="116" t="str">
        <f>IF(B150="","","URL")</f>
        <v/>
      </c>
      <c r="B155" s="118"/>
      <c r="C155" s="118"/>
      <c r="D155" s="118"/>
      <c r="E155" s="118"/>
      <c r="F155" s="118"/>
      <c r="G155" s="118"/>
      <c r="H155" s="118"/>
      <c r="I155" s="118"/>
    </row>
    <row r="156" spans="1:9" x14ac:dyDescent="0.15">
      <c r="A156" s="117"/>
      <c r="B156" s="119"/>
      <c r="C156" s="120"/>
      <c r="D156" s="120"/>
      <c r="E156" s="120"/>
      <c r="F156" s="120"/>
      <c r="G156" s="120"/>
      <c r="H156" s="120"/>
      <c r="I156" s="121"/>
    </row>
    <row r="159" spans="1:9" x14ac:dyDescent="0.15">
      <c r="A159" s="35" t="str">
        <f>IF(B159="","","名称")</f>
        <v/>
      </c>
      <c r="B159" s="122"/>
      <c r="C159" s="122"/>
      <c r="D159" s="122"/>
      <c r="E159" s="122"/>
      <c r="F159" s="122"/>
      <c r="G159" s="122"/>
      <c r="H159" s="122"/>
      <c r="I159" s="122"/>
    </row>
    <row r="160" spans="1:9" x14ac:dyDescent="0.15">
      <c r="A160" s="123" t="str">
        <f>IF(B159="","","内容")</f>
        <v/>
      </c>
      <c r="B160" s="125"/>
      <c r="C160" s="126"/>
      <c r="D160" s="129"/>
      <c r="E160" s="129"/>
      <c r="F160" s="129"/>
      <c r="G160" s="129"/>
      <c r="H160" s="129"/>
      <c r="I160" s="131"/>
    </row>
    <row r="161" spans="1:9" x14ac:dyDescent="0.15">
      <c r="A161" s="124"/>
      <c r="B161" s="127"/>
      <c r="C161" s="189"/>
      <c r="D161" s="190"/>
      <c r="E161" s="190"/>
      <c r="F161" s="190"/>
      <c r="G161" s="190"/>
      <c r="H161" s="190"/>
      <c r="I161" s="132"/>
    </row>
    <row r="162" spans="1:9" x14ac:dyDescent="0.15">
      <c r="A162" s="36" t="str">
        <f>IF(B159="","","（備考）")</f>
        <v/>
      </c>
      <c r="B162" s="265"/>
      <c r="C162" s="114"/>
      <c r="D162" s="114"/>
      <c r="E162" s="114"/>
      <c r="F162" s="114"/>
      <c r="G162" s="114"/>
      <c r="H162" s="114"/>
      <c r="I162" s="115"/>
    </row>
    <row r="163" spans="1:9" x14ac:dyDescent="0.15">
      <c r="A163" s="35" t="str">
        <f>IF(B159="","","連絡先")</f>
        <v/>
      </c>
      <c r="B163" s="41"/>
      <c r="C163" s="42"/>
      <c r="D163" s="42"/>
      <c r="E163" s="42"/>
      <c r="F163" s="42"/>
      <c r="G163" s="42"/>
      <c r="H163" s="42"/>
      <c r="I163" s="43"/>
    </row>
    <row r="164" spans="1:9" x14ac:dyDescent="0.15">
      <c r="A164" s="116" t="str">
        <f>IF(B159="","","URL")</f>
        <v/>
      </c>
      <c r="B164" s="118"/>
      <c r="C164" s="118"/>
      <c r="D164" s="118"/>
      <c r="E164" s="118"/>
      <c r="F164" s="118"/>
      <c r="G164" s="118"/>
      <c r="H164" s="118"/>
      <c r="I164" s="118"/>
    </row>
    <row r="165" spans="1:9" x14ac:dyDescent="0.15">
      <c r="A165" s="117"/>
      <c r="B165" s="119"/>
      <c r="C165" s="120"/>
      <c r="D165" s="120"/>
      <c r="E165" s="120"/>
      <c r="F165" s="120"/>
      <c r="G165" s="120"/>
      <c r="H165" s="120"/>
      <c r="I165" s="121"/>
    </row>
    <row r="168" spans="1:9" x14ac:dyDescent="0.15">
      <c r="A168" s="35" t="str">
        <f>IF(B168="","","名称")</f>
        <v/>
      </c>
      <c r="B168" s="122"/>
      <c r="C168" s="122"/>
      <c r="D168" s="122"/>
      <c r="E168" s="122"/>
      <c r="F168" s="122"/>
      <c r="G168" s="122"/>
      <c r="H168" s="122"/>
      <c r="I168" s="122"/>
    </row>
    <row r="169" spans="1:9" ht="13.5" customHeight="1" x14ac:dyDescent="0.15">
      <c r="A169" s="123" t="str">
        <f>IF(B168="","","内容")</f>
        <v/>
      </c>
      <c r="B169" s="125"/>
      <c r="C169" s="126"/>
      <c r="D169" s="129"/>
      <c r="E169" s="129"/>
      <c r="F169" s="129"/>
      <c r="G169" s="129"/>
      <c r="H169" s="129"/>
      <c r="I169" s="131"/>
    </row>
    <row r="170" spans="1:9" ht="13.5" customHeight="1" x14ac:dyDescent="0.15">
      <c r="A170" s="124"/>
      <c r="B170" s="127"/>
      <c r="C170" s="189"/>
      <c r="D170" s="190"/>
      <c r="E170" s="190"/>
      <c r="F170" s="190"/>
      <c r="G170" s="190"/>
      <c r="H170" s="190"/>
      <c r="I170" s="132"/>
    </row>
    <row r="171" spans="1:9" ht="13.5" customHeight="1" x14ac:dyDescent="0.15">
      <c r="A171" s="36" t="str">
        <f>IF(B168="","","（備考）")</f>
        <v/>
      </c>
      <c r="B171" s="265"/>
      <c r="C171" s="114"/>
      <c r="D171" s="114"/>
      <c r="E171" s="114"/>
      <c r="F171" s="114"/>
      <c r="G171" s="114"/>
      <c r="H171" s="114"/>
      <c r="I171" s="115"/>
    </row>
    <row r="172" spans="1:9" ht="13.5" customHeight="1" x14ac:dyDescent="0.15">
      <c r="A172" s="35" t="str">
        <f>IF(B168="","","連絡先")</f>
        <v/>
      </c>
      <c r="B172" s="41"/>
      <c r="C172" s="42"/>
      <c r="D172" s="42"/>
      <c r="E172" s="42"/>
      <c r="F172" s="42"/>
      <c r="G172" s="42"/>
      <c r="H172" s="42"/>
      <c r="I172" s="43"/>
    </row>
    <row r="173" spans="1:9" ht="13.5" customHeight="1" x14ac:dyDescent="0.15">
      <c r="A173" s="116" t="str">
        <f>IF(B168="","","URL")</f>
        <v/>
      </c>
      <c r="B173" s="118"/>
      <c r="C173" s="118"/>
      <c r="D173" s="118"/>
      <c r="E173" s="118"/>
      <c r="F173" s="118"/>
      <c r="G173" s="118"/>
      <c r="H173" s="118"/>
      <c r="I173" s="118"/>
    </row>
    <row r="174" spans="1:9" ht="13.5" customHeight="1" x14ac:dyDescent="0.15">
      <c r="A174" s="117"/>
      <c r="B174" s="119"/>
      <c r="C174" s="120"/>
      <c r="D174" s="120"/>
      <c r="E174" s="120"/>
      <c r="F174" s="120"/>
      <c r="G174" s="120"/>
      <c r="H174" s="120"/>
      <c r="I174" s="121"/>
    </row>
    <row r="178" spans="1:9" ht="13.5" customHeight="1" x14ac:dyDescent="0.15">
      <c r="A178" s="146" t="s">
        <v>19</v>
      </c>
      <c r="B178" s="146"/>
      <c r="C178" s="146"/>
      <c r="D178" s="146"/>
      <c r="E178" s="146"/>
      <c r="F178" s="146"/>
      <c r="G178" s="146"/>
      <c r="H178" s="146"/>
      <c r="I178" s="146"/>
    </row>
    <row r="179" spans="1:9" ht="13.5" customHeight="1" x14ac:dyDescent="0.15">
      <c r="A179" s="146"/>
      <c r="B179" s="146"/>
      <c r="C179" s="146"/>
      <c r="D179" s="146"/>
      <c r="E179" s="146"/>
      <c r="F179" s="146"/>
      <c r="G179" s="146"/>
      <c r="H179" s="146"/>
      <c r="I179" s="146"/>
    </row>
    <row r="180" spans="1:9" x14ac:dyDescent="0.15">
      <c r="A180" s="94"/>
      <c r="B180" s="94"/>
      <c r="C180" s="94"/>
      <c r="D180" s="94"/>
      <c r="E180" s="94"/>
      <c r="F180" s="94"/>
      <c r="G180" s="94"/>
      <c r="H180" s="94"/>
      <c r="I180" s="94"/>
    </row>
    <row r="181" spans="1:9" x14ac:dyDescent="0.15">
      <c r="A181" s="95"/>
      <c r="B181" s="95"/>
      <c r="C181" s="95"/>
      <c r="D181" s="95"/>
      <c r="E181" s="95"/>
      <c r="F181" s="95"/>
      <c r="G181" s="95"/>
      <c r="H181" s="95"/>
      <c r="I181" s="95"/>
    </row>
    <row r="182" spans="1:9" x14ac:dyDescent="0.15">
      <c r="A182" s="35" t="str">
        <f>IF(B182="","","名称")</f>
        <v>名称</v>
      </c>
      <c r="B182" s="122" t="s">
        <v>293</v>
      </c>
      <c r="C182" s="122"/>
      <c r="D182" s="122"/>
      <c r="E182" s="122"/>
      <c r="F182" s="122"/>
      <c r="G182" s="122"/>
      <c r="H182" s="122"/>
      <c r="I182" s="122"/>
    </row>
    <row r="183" spans="1:9" x14ac:dyDescent="0.15">
      <c r="A183" s="123" t="str">
        <f>IF(B182="","","内容")</f>
        <v>内容</v>
      </c>
      <c r="B183" s="125" t="s">
        <v>76</v>
      </c>
      <c r="C183" s="126"/>
      <c r="D183" s="129" t="s">
        <v>77</v>
      </c>
      <c r="E183" s="129"/>
      <c r="F183" s="129" t="s">
        <v>78</v>
      </c>
      <c r="G183" s="129"/>
      <c r="H183" s="129"/>
      <c r="I183" s="131"/>
    </row>
    <row r="184" spans="1:9" x14ac:dyDescent="0.15">
      <c r="A184" s="124"/>
      <c r="B184" s="127"/>
      <c r="C184" s="189"/>
      <c r="D184" s="190"/>
      <c r="E184" s="190"/>
      <c r="F184" s="190"/>
      <c r="G184" s="190"/>
      <c r="H184" s="190"/>
      <c r="I184" s="132"/>
    </row>
    <row r="185" spans="1:9" x14ac:dyDescent="0.15">
      <c r="A185" s="36" t="str">
        <f>IF(B182="","","（備考）")</f>
        <v>（備考）</v>
      </c>
      <c r="B185" s="145"/>
      <c r="C185" s="144"/>
      <c r="D185" s="154"/>
      <c r="E185" s="154"/>
      <c r="F185" s="136"/>
      <c r="G185" s="136"/>
      <c r="H185" s="114"/>
      <c r="I185" s="115"/>
    </row>
    <row r="186" spans="1:9" x14ac:dyDescent="0.15">
      <c r="A186" s="35" t="str">
        <f>IF(B182="","","連絡先")</f>
        <v>連絡先</v>
      </c>
      <c r="B186" s="258" t="s">
        <v>79</v>
      </c>
      <c r="C186" s="259"/>
      <c r="D186" s="259"/>
      <c r="E186" s="259"/>
      <c r="F186" s="259"/>
      <c r="G186" s="259"/>
      <c r="H186" s="259"/>
      <c r="I186" s="260"/>
    </row>
    <row r="187" spans="1:9" ht="13.5" customHeight="1" x14ac:dyDescent="0.15">
      <c r="A187" s="116" t="str">
        <f>IF(B182="","","URL")</f>
        <v>URL</v>
      </c>
      <c r="B187" s="147" t="str">
        <f>HYPERLINK("https://www.city.yokohama.lg.jp/kenko-iryo-fukushi/fukushi-kaigo/fukushi/annai/madoguchi/sogo/mado1.html","https://www.city.yokohama.lg.jp/kenko-iryo-fukushi/fukushi-kaigo/fukushi/annai/madoguchi/sogo/mado1.html")</f>
        <v>https://www.city.yokohama.lg.jp/kenko-iryo-fukushi/fukushi-kaigo/fukushi/annai/madoguchi/sogo/mado1.html</v>
      </c>
      <c r="C187" s="261"/>
      <c r="D187" s="261"/>
      <c r="E187" s="261"/>
      <c r="F187" s="261"/>
      <c r="G187" s="261"/>
      <c r="H187" s="261"/>
      <c r="I187" s="261"/>
    </row>
    <row r="188" spans="1:9" x14ac:dyDescent="0.15">
      <c r="A188" s="117"/>
      <c r="B188" s="262"/>
      <c r="C188" s="263"/>
      <c r="D188" s="263"/>
      <c r="E188" s="263"/>
      <c r="F188" s="263"/>
      <c r="G188" s="263"/>
      <c r="H188" s="263"/>
      <c r="I188" s="264"/>
    </row>
    <row r="191" spans="1:9" x14ac:dyDescent="0.15">
      <c r="A191" s="35" t="str">
        <f>IF(B191="","","名称")</f>
        <v>名称</v>
      </c>
      <c r="B191" s="122" t="s">
        <v>426</v>
      </c>
      <c r="C191" s="122"/>
      <c r="D191" s="122"/>
      <c r="E191" s="122"/>
      <c r="F191" s="122"/>
      <c r="G191" s="122"/>
      <c r="H191" s="122"/>
      <c r="I191" s="122"/>
    </row>
    <row r="192" spans="1:9" x14ac:dyDescent="0.15">
      <c r="A192" s="123" t="str">
        <f>IF(B191="","","内容")</f>
        <v>内容</v>
      </c>
      <c r="B192" s="129" t="s">
        <v>78</v>
      </c>
      <c r="C192" s="129"/>
      <c r="D192" s="129"/>
      <c r="E192" s="129"/>
      <c r="F192" s="129"/>
      <c r="G192" s="129"/>
      <c r="H192" s="129"/>
      <c r="I192" s="131"/>
    </row>
    <row r="193" spans="1:9" x14ac:dyDescent="0.15">
      <c r="A193" s="124"/>
      <c r="B193" s="190"/>
      <c r="C193" s="190"/>
      <c r="D193" s="190"/>
      <c r="E193" s="190"/>
      <c r="F193" s="190"/>
      <c r="G193" s="190"/>
      <c r="H193" s="190"/>
      <c r="I193" s="132"/>
    </row>
    <row r="194" spans="1:9" x14ac:dyDescent="0.15">
      <c r="A194" s="36" t="str">
        <f>IF(B191="","","（備考）")</f>
        <v>（備考）</v>
      </c>
      <c r="B194" s="136"/>
      <c r="C194" s="136"/>
      <c r="D194" s="114"/>
      <c r="E194" s="114"/>
      <c r="F194" s="114"/>
      <c r="G194" s="114"/>
      <c r="H194" s="114"/>
      <c r="I194" s="115"/>
    </row>
    <row r="195" spans="1:9" x14ac:dyDescent="0.15">
      <c r="A195" s="35" t="str">
        <f>IF(B191="","","連絡先")</f>
        <v>連絡先</v>
      </c>
      <c r="B195" s="40" t="s">
        <v>427</v>
      </c>
      <c r="C195" s="38"/>
      <c r="D195" s="38"/>
      <c r="E195" s="38"/>
      <c r="F195" s="38"/>
      <c r="G195" s="38"/>
      <c r="H195" s="38"/>
      <c r="I195" s="39"/>
    </row>
    <row r="196" spans="1:9" x14ac:dyDescent="0.15">
      <c r="A196" s="116" t="str">
        <f>IF(B191="","","URL")</f>
        <v>URL</v>
      </c>
      <c r="B196" s="147" t="str">
        <f>HYPERLINK("https://www.city.yokohama.lg.jp/kosodate-kyoiku/oyakokenko/shogaihoken/iryorenkei/shiensokushin/ikeacoordinator.html","https://www.city.yokohama.lg.jp/kosodate-kyoiku/oyakokenko/shogaihoken/iryorenkei/shiensokushin/ikeacoordinator.html")</f>
        <v>https://www.city.yokohama.lg.jp/kosodate-kyoiku/oyakokenko/shogaihoken/iryorenkei/shiensokushin/ikeacoordinator.html</v>
      </c>
      <c r="C196" s="147"/>
      <c r="D196" s="147"/>
      <c r="E196" s="147"/>
      <c r="F196" s="147"/>
      <c r="G196" s="147"/>
      <c r="H196" s="147"/>
      <c r="I196" s="147"/>
    </row>
    <row r="197" spans="1:9" x14ac:dyDescent="0.15">
      <c r="A197" s="117"/>
      <c r="B197" s="166"/>
      <c r="C197" s="167"/>
      <c r="D197" s="167"/>
      <c r="E197" s="167"/>
      <c r="F197" s="167"/>
      <c r="G197" s="167"/>
      <c r="H197" s="167"/>
      <c r="I197" s="168"/>
    </row>
    <row r="237" spans="1:9" ht="13.5" customHeight="1" x14ac:dyDescent="0.15">
      <c r="A237" s="146" t="s">
        <v>379</v>
      </c>
      <c r="B237" s="146"/>
      <c r="C237" s="146"/>
      <c r="D237" s="146"/>
      <c r="E237" s="146"/>
      <c r="F237" s="146"/>
      <c r="G237" s="146"/>
      <c r="H237" s="146"/>
      <c r="I237" s="146"/>
    </row>
    <row r="238" spans="1:9" ht="13.5" customHeight="1" x14ac:dyDescent="0.15">
      <c r="A238" s="146"/>
      <c r="B238" s="146"/>
      <c r="C238" s="146"/>
      <c r="D238" s="146"/>
      <c r="E238" s="146"/>
      <c r="F238" s="146"/>
      <c r="G238" s="146"/>
      <c r="H238" s="146"/>
      <c r="I238" s="146"/>
    </row>
    <row r="241" spans="1:9" ht="13.15" customHeight="1" x14ac:dyDescent="0.15">
      <c r="A241" s="116" t="str">
        <f>IF(B241="","","名称")</f>
        <v>名称</v>
      </c>
      <c r="B241" s="243" t="s">
        <v>429</v>
      </c>
      <c r="C241" s="244"/>
      <c r="D241" s="244"/>
      <c r="E241" s="244"/>
      <c r="F241" s="244"/>
      <c r="G241" s="244"/>
      <c r="H241" s="244"/>
      <c r="I241" s="245"/>
    </row>
    <row r="242" spans="1:9" ht="13.15" customHeight="1" x14ac:dyDescent="0.15">
      <c r="A242" s="242"/>
      <c r="B242" s="246"/>
      <c r="C242" s="247"/>
      <c r="D242" s="247"/>
      <c r="E242" s="247"/>
      <c r="F242" s="247"/>
      <c r="G242" s="247"/>
      <c r="H242" s="247"/>
      <c r="I242" s="248"/>
    </row>
    <row r="243" spans="1:9" x14ac:dyDescent="0.15">
      <c r="A243" s="117"/>
      <c r="B243" s="249"/>
      <c r="C243" s="250"/>
      <c r="D243" s="250"/>
      <c r="E243" s="250"/>
      <c r="F243" s="250"/>
      <c r="G243" s="250"/>
      <c r="H243" s="250"/>
      <c r="I243" s="251"/>
    </row>
    <row r="244" spans="1:9" ht="13.15" customHeight="1" x14ac:dyDescent="0.15">
      <c r="A244" s="123" t="str">
        <f>IF(B241="","","内容")</f>
        <v>内容</v>
      </c>
      <c r="B244" s="238" t="s">
        <v>65</v>
      </c>
      <c r="C244" s="239"/>
      <c r="D244" s="129"/>
      <c r="E244" s="129"/>
      <c r="F244" s="129"/>
      <c r="G244" s="129"/>
      <c r="H244" s="129"/>
      <c r="I244" s="131"/>
    </row>
    <row r="245" spans="1:9" x14ac:dyDescent="0.15">
      <c r="A245" s="124"/>
      <c r="B245" s="240"/>
      <c r="C245" s="241"/>
      <c r="D245" s="190"/>
      <c r="E245" s="190"/>
      <c r="F245" s="190"/>
      <c r="G245" s="190"/>
      <c r="H245" s="190"/>
      <c r="I245" s="132"/>
    </row>
    <row r="246" spans="1:9" x14ac:dyDescent="0.15">
      <c r="A246" s="110" t="str">
        <f>IF(B241="","","（備考）")</f>
        <v>（備考）</v>
      </c>
      <c r="B246" s="252" t="s">
        <v>428</v>
      </c>
      <c r="C246" s="253"/>
      <c r="D246" s="256"/>
      <c r="E246" s="256"/>
      <c r="F246" s="256"/>
      <c r="G246" s="256"/>
      <c r="H246" s="256"/>
      <c r="I246" s="257"/>
    </row>
    <row r="247" spans="1:9" x14ac:dyDescent="0.15">
      <c r="A247" s="110"/>
      <c r="B247" s="252"/>
      <c r="C247" s="253"/>
      <c r="D247" s="256"/>
      <c r="E247" s="256"/>
      <c r="F247" s="256"/>
      <c r="G247" s="256"/>
      <c r="H247" s="256"/>
      <c r="I247" s="257"/>
    </row>
    <row r="248" spans="1:9" x14ac:dyDescent="0.15">
      <c r="A248" s="111"/>
      <c r="B248" s="254"/>
      <c r="C248" s="255"/>
      <c r="D248" s="114"/>
      <c r="E248" s="114"/>
      <c r="F248" s="114"/>
      <c r="G248" s="114"/>
      <c r="H248" s="114"/>
      <c r="I248" s="115"/>
    </row>
    <row r="249" spans="1:9" x14ac:dyDescent="0.15">
      <c r="A249" s="88" t="str">
        <f>IF(B241="","","連絡先")</f>
        <v>連絡先</v>
      </c>
      <c r="B249" s="40" t="s">
        <v>431</v>
      </c>
      <c r="C249" s="38"/>
      <c r="D249" s="38"/>
      <c r="E249" s="38"/>
      <c r="F249" s="38"/>
      <c r="G249" s="38"/>
      <c r="H249" s="38"/>
      <c r="I249" s="39"/>
    </row>
    <row r="250" spans="1:9" x14ac:dyDescent="0.15">
      <c r="A250" s="116" t="str">
        <f>IF(B241="","","URL")</f>
        <v>URL</v>
      </c>
      <c r="B250" s="118" t="str">
        <f>HYPERLINK("https://www.city.kawasaki.jp/350/page/0000131869.html","https://www.city.kawasaki.jp/350/page/0000131869.html")</f>
        <v>https://www.city.kawasaki.jp/350/page/0000131869.html</v>
      </c>
      <c r="C250" s="118"/>
      <c r="D250" s="118"/>
      <c r="E250" s="118"/>
      <c r="F250" s="118"/>
      <c r="G250" s="118"/>
      <c r="H250" s="118"/>
      <c r="I250" s="118"/>
    </row>
    <row r="251" spans="1:9" ht="13.15" customHeight="1" x14ac:dyDescent="0.15">
      <c r="A251" s="117"/>
      <c r="B251" s="119"/>
      <c r="C251" s="120"/>
      <c r="D251" s="120"/>
      <c r="E251" s="120"/>
      <c r="F251" s="120"/>
      <c r="G251" s="120"/>
      <c r="H251" s="120"/>
      <c r="I251" s="121"/>
    </row>
    <row r="254" spans="1:9" x14ac:dyDescent="0.15">
      <c r="A254" s="116" t="str">
        <f>IF(B254="","","名称")</f>
        <v>名称</v>
      </c>
      <c r="B254" s="243" t="s">
        <v>432</v>
      </c>
      <c r="C254" s="244"/>
      <c r="D254" s="244"/>
      <c r="E254" s="244"/>
      <c r="F254" s="244"/>
      <c r="G254" s="244"/>
      <c r="H254" s="244"/>
      <c r="I254" s="245"/>
    </row>
    <row r="255" spans="1:9" x14ac:dyDescent="0.15">
      <c r="A255" s="242"/>
      <c r="B255" s="246"/>
      <c r="C255" s="247"/>
      <c r="D255" s="247"/>
      <c r="E255" s="247"/>
      <c r="F255" s="247"/>
      <c r="G255" s="247"/>
      <c r="H255" s="247"/>
      <c r="I255" s="248"/>
    </row>
    <row r="256" spans="1:9" ht="13.15" customHeight="1" x14ac:dyDescent="0.15">
      <c r="A256" s="117"/>
      <c r="B256" s="249"/>
      <c r="C256" s="250"/>
      <c r="D256" s="250"/>
      <c r="E256" s="250"/>
      <c r="F256" s="250"/>
      <c r="G256" s="250"/>
      <c r="H256" s="250"/>
      <c r="I256" s="251"/>
    </row>
    <row r="257" spans="1:9" x14ac:dyDescent="0.15">
      <c r="A257" s="123" t="str">
        <f>IF(B254="","","内容")</f>
        <v>内容</v>
      </c>
      <c r="B257" s="238" t="s">
        <v>65</v>
      </c>
      <c r="C257" s="239"/>
      <c r="D257" s="129"/>
      <c r="E257" s="129"/>
      <c r="F257" s="129"/>
      <c r="G257" s="129"/>
      <c r="H257" s="129"/>
      <c r="I257" s="131"/>
    </row>
    <row r="258" spans="1:9" x14ac:dyDescent="0.15">
      <c r="A258" s="124"/>
      <c r="B258" s="240"/>
      <c r="C258" s="241"/>
      <c r="D258" s="190"/>
      <c r="E258" s="190"/>
      <c r="F258" s="190"/>
      <c r="G258" s="190"/>
      <c r="H258" s="190"/>
      <c r="I258" s="132"/>
    </row>
    <row r="259" spans="1:9" x14ac:dyDescent="0.15">
      <c r="A259" s="110" t="str">
        <f>IF(B254="","","（備考）")</f>
        <v>（備考）</v>
      </c>
      <c r="B259" s="252" t="s">
        <v>428</v>
      </c>
      <c r="C259" s="253"/>
      <c r="D259" s="96"/>
      <c r="E259" s="96"/>
      <c r="F259" s="96"/>
      <c r="G259" s="96"/>
      <c r="H259" s="96"/>
      <c r="I259" s="97"/>
    </row>
    <row r="260" spans="1:9" x14ac:dyDescent="0.15">
      <c r="A260" s="110"/>
      <c r="B260" s="252"/>
      <c r="C260" s="253"/>
      <c r="D260" s="96"/>
      <c r="E260" s="96"/>
      <c r="F260" s="96"/>
      <c r="G260" s="96"/>
      <c r="H260" s="96"/>
      <c r="I260" s="97"/>
    </row>
    <row r="261" spans="1:9" x14ac:dyDescent="0.15">
      <c r="A261" s="111"/>
      <c r="B261" s="254"/>
      <c r="C261" s="255"/>
      <c r="D261" s="114"/>
      <c r="E261" s="114"/>
      <c r="F261" s="114"/>
      <c r="G261" s="114"/>
      <c r="H261" s="114"/>
      <c r="I261" s="115"/>
    </row>
    <row r="262" spans="1:9" ht="13.15" customHeight="1" x14ac:dyDescent="0.15">
      <c r="A262" s="88" t="str">
        <f>IF(B254="","","連絡先")</f>
        <v>連絡先</v>
      </c>
      <c r="B262" s="40" t="s">
        <v>430</v>
      </c>
      <c r="C262" s="38"/>
      <c r="D262" s="38"/>
      <c r="E262" s="38"/>
      <c r="F262" s="38"/>
      <c r="G262" s="38"/>
      <c r="H262" s="38"/>
      <c r="I262" s="39"/>
    </row>
    <row r="263" spans="1:9" x14ac:dyDescent="0.15">
      <c r="A263" s="116" t="str">
        <f>IF(B254="","","URL")</f>
        <v>URL</v>
      </c>
      <c r="B263" s="118" t="str">
        <f>HYPERLINK("https://www.city.kawasaki.jp/350/page/0000131869.html","https://www.city.kawasaki.jp/350/page/0000131869.html")</f>
        <v>https://www.city.kawasaki.jp/350/page/0000131869.html</v>
      </c>
      <c r="C263" s="118"/>
      <c r="D263" s="118"/>
      <c r="E263" s="118"/>
      <c r="F263" s="118"/>
      <c r="G263" s="118"/>
      <c r="H263" s="118"/>
      <c r="I263" s="118"/>
    </row>
    <row r="264" spans="1:9" x14ac:dyDescent="0.15">
      <c r="A264" s="117"/>
      <c r="B264" s="119"/>
      <c r="C264" s="120"/>
      <c r="D264" s="120"/>
      <c r="E264" s="120"/>
      <c r="F264" s="120"/>
      <c r="G264" s="120"/>
      <c r="H264" s="120"/>
      <c r="I264" s="121"/>
    </row>
    <row r="275" ht="13.15" customHeight="1" x14ac:dyDescent="0.15"/>
    <row r="276" ht="13.15" customHeight="1" x14ac:dyDescent="0.15"/>
    <row r="284" ht="13.15" customHeight="1" x14ac:dyDescent="0.15"/>
    <row r="293" spans="1:9" ht="13.5" customHeight="1" x14ac:dyDescent="0.15"/>
    <row r="297" spans="1:9" ht="13.5" customHeight="1" x14ac:dyDescent="0.15">
      <c r="A297" s="146" t="s">
        <v>380</v>
      </c>
      <c r="B297" s="146"/>
      <c r="C297" s="146"/>
      <c r="D297" s="146"/>
      <c r="E297" s="146"/>
      <c r="F297" s="146"/>
      <c r="G297" s="146"/>
      <c r="H297" s="146"/>
      <c r="I297" s="146"/>
    </row>
    <row r="298" spans="1:9" ht="13.5" customHeight="1" x14ac:dyDescent="0.15">
      <c r="A298" s="146"/>
      <c r="B298" s="146"/>
      <c r="C298" s="146"/>
      <c r="D298" s="146"/>
      <c r="E298" s="146"/>
      <c r="F298" s="146"/>
      <c r="G298" s="146"/>
      <c r="H298" s="146"/>
      <c r="I298" s="146"/>
    </row>
    <row r="301" spans="1:9" x14ac:dyDescent="0.15">
      <c r="A301" s="35" t="str">
        <f>IF(B301="","","名称")</f>
        <v>名称</v>
      </c>
      <c r="B301" s="122" t="s">
        <v>422</v>
      </c>
      <c r="C301" s="122"/>
      <c r="D301" s="122"/>
      <c r="E301" s="122"/>
      <c r="F301" s="122"/>
      <c r="G301" s="122"/>
      <c r="H301" s="122"/>
      <c r="I301" s="122"/>
    </row>
    <row r="302" spans="1:9" x14ac:dyDescent="0.15">
      <c r="A302" s="123" t="str">
        <f>IF(B301="","","内容")</f>
        <v>内容</v>
      </c>
      <c r="B302" s="129" t="s">
        <v>16</v>
      </c>
      <c r="C302" s="129"/>
      <c r="D302" s="129"/>
      <c r="E302" s="129"/>
      <c r="F302" s="129"/>
      <c r="G302" s="129"/>
      <c r="H302" s="129"/>
      <c r="I302" s="131"/>
    </row>
    <row r="303" spans="1:9" x14ac:dyDescent="0.15">
      <c r="A303" s="124"/>
      <c r="B303" s="130"/>
      <c r="C303" s="130"/>
      <c r="D303" s="130"/>
      <c r="E303" s="130"/>
      <c r="F303" s="130"/>
      <c r="G303" s="130"/>
      <c r="H303" s="130"/>
      <c r="I303" s="132"/>
    </row>
    <row r="304" spans="1:9" x14ac:dyDescent="0.15">
      <c r="A304" s="110" t="str">
        <f>IF(B301="","","（備考）")</f>
        <v>（備考）</v>
      </c>
      <c r="B304" s="339" t="s">
        <v>423</v>
      </c>
      <c r="C304" s="340"/>
      <c r="D304" s="336"/>
      <c r="E304" s="336"/>
      <c r="F304" s="336"/>
      <c r="G304" s="336"/>
      <c r="H304" s="336"/>
      <c r="I304" s="257"/>
    </row>
    <row r="305" spans="1:9" x14ac:dyDescent="0.15">
      <c r="A305" s="111"/>
      <c r="B305" s="341"/>
      <c r="C305" s="342"/>
      <c r="D305" s="114"/>
      <c r="E305" s="114"/>
      <c r="F305" s="114"/>
      <c r="G305" s="114"/>
      <c r="H305" s="114"/>
      <c r="I305" s="115"/>
    </row>
    <row r="306" spans="1:9" ht="13.5" customHeight="1" x14ac:dyDescent="0.15">
      <c r="A306" s="35" t="str">
        <f>IF(B301="","","連絡先")</f>
        <v>連絡先</v>
      </c>
      <c r="B306" s="40"/>
      <c r="C306" s="38"/>
      <c r="D306" s="38"/>
      <c r="E306" s="38"/>
      <c r="F306" s="38"/>
      <c r="G306" s="38"/>
      <c r="H306" s="38"/>
      <c r="I306" s="39"/>
    </row>
    <row r="307" spans="1:9" x14ac:dyDescent="0.15">
      <c r="A307" s="116" t="str">
        <f>IF(B301="","","URL")</f>
        <v>URL</v>
      </c>
      <c r="B307" s="147" t="str">
        <f>HYPERLINK("https://www.city.sagamihara.kanagawa.jp/kosodate/1026602/kosodate/1026606/jyoho/1034569.html","https://www.city.sagamihara.kanagawa.jp/kosodate/1026602/kosodate/1026606/jyoho/1034569.html")</f>
        <v>https://www.city.sagamihara.kanagawa.jp/kosodate/1026602/kosodate/1026606/jyoho/1034569.html</v>
      </c>
      <c r="C307" s="147"/>
      <c r="D307" s="147"/>
      <c r="E307" s="147"/>
      <c r="F307" s="147"/>
      <c r="G307" s="147"/>
      <c r="H307" s="147"/>
      <c r="I307" s="147"/>
    </row>
    <row r="308" spans="1:9" x14ac:dyDescent="0.15">
      <c r="A308" s="117"/>
      <c r="B308" s="166"/>
      <c r="C308" s="167"/>
      <c r="D308" s="167"/>
      <c r="E308" s="167"/>
      <c r="F308" s="167"/>
      <c r="G308" s="167"/>
      <c r="H308" s="167"/>
      <c r="I308" s="168"/>
    </row>
    <row r="311" spans="1:9" x14ac:dyDescent="0.15">
      <c r="A311" s="35" t="str">
        <f>IF(B311="","","名称")</f>
        <v>名称</v>
      </c>
      <c r="B311" s="122" t="s">
        <v>237</v>
      </c>
      <c r="C311" s="122"/>
      <c r="D311" s="122"/>
      <c r="E311" s="122"/>
      <c r="F311" s="122"/>
      <c r="G311" s="122"/>
      <c r="H311" s="122"/>
      <c r="I311" s="122"/>
    </row>
    <row r="312" spans="1:9" x14ac:dyDescent="0.15">
      <c r="A312" s="123" t="str">
        <f>IF(B311="","","内容")</f>
        <v>内容</v>
      </c>
      <c r="B312" s="125" t="s">
        <v>11</v>
      </c>
      <c r="C312" s="126"/>
      <c r="D312" s="129" t="s">
        <v>13</v>
      </c>
      <c r="E312" s="129"/>
      <c r="F312" s="129"/>
      <c r="G312" s="129"/>
      <c r="H312" s="129"/>
      <c r="I312" s="131"/>
    </row>
    <row r="313" spans="1:9" x14ac:dyDescent="0.15">
      <c r="A313" s="124"/>
      <c r="B313" s="127"/>
      <c r="C313" s="128"/>
      <c r="D313" s="130"/>
      <c r="E313" s="130"/>
      <c r="F313" s="130"/>
      <c r="G313" s="130"/>
      <c r="H313" s="130"/>
      <c r="I313" s="132"/>
    </row>
    <row r="314" spans="1:9" x14ac:dyDescent="0.15">
      <c r="A314" s="36" t="str">
        <f>IF(B311="","","（備考）")</f>
        <v>（備考）</v>
      </c>
      <c r="B314" s="145"/>
      <c r="C314" s="144"/>
      <c r="D314" s="154"/>
      <c r="E314" s="154"/>
      <c r="F314" s="114"/>
      <c r="G314" s="114"/>
      <c r="H314" s="114"/>
      <c r="I314" s="115"/>
    </row>
    <row r="315" spans="1:9" ht="13.15" customHeight="1" x14ac:dyDescent="0.15">
      <c r="A315" s="35" t="str">
        <f>IF(B311="","","連絡先")</f>
        <v>連絡先</v>
      </c>
      <c r="B315" s="40" t="s">
        <v>84</v>
      </c>
      <c r="C315" s="38"/>
      <c r="D315" s="38"/>
      <c r="E315" s="38"/>
      <c r="F315" s="38"/>
      <c r="G315" s="38"/>
      <c r="H315" s="38"/>
      <c r="I315" s="39"/>
    </row>
    <row r="316" spans="1:9" x14ac:dyDescent="0.15">
      <c r="A316" s="116" t="str">
        <f>IF(B311="","","URL")</f>
        <v>URL</v>
      </c>
      <c r="B316" s="147" t="str">
        <f>HYPERLINK("https://www.city.sagamihara.kanagawa.jp/kosodate/fukushi/1026641/shogai/index.html","https://www.city.sagamihara.kanagawa.jp/kosodate/fukushi/1026641/shogai/index.html")</f>
        <v>https://www.city.sagamihara.kanagawa.jp/kosodate/fukushi/1026641/shogai/index.html</v>
      </c>
      <c r="C316" s="234"/>
      <c r="D316" s="234"/>
      <c r="E316" s="234"/>
      <c r="F316" s="234"/>
      <c r="G316" s="234"/>
      <c r="H316" s="234"/>
      <c r="I316" s="234"/>
    </row>
    <row r="317" spans="1:9" x14ac:dyDescent="0.15">
      <c r="A317" s="117"/>
      <c r="B317" s="235"/>
      <c r="C317" s="236"/>
      <c r="D317" s="236"/>
      <c r="E317" s="236"/>
      <c r="F317" s="236"/>
      <c r="G317" s="236"/>
      <c r="H317" s="236"/>
      <c r="I317" s="237"/>
    </row>
    <row r="320" spans="1:9" x14ac:dyDescent="0.15">
      <c r="A320" s="35" t="str">
        <f>IF(B320="","","名称")</f>
        <v>名称</v>
      </c>
      <c r="B320" s="122" t="s">
        <v>294</v>
      </c>
      <c r="C320" s="122"/>
      <c r="D320" s="122"/>
      <c r="E320" s="122"/>
      <c r="F320" s="122"/>
      <c r="G320" s="122"/>
      <c r="H320" s="122"/>
      <c r="I320" s="122"/>
    </row>
    <row r="321" spans="1:9" x14ac:dyDescent="0.15">
      <c r="A321" s="123" t="str">
        <f>IF(B320="","","内容")</f>
        <v>内容</v>
      </c>
      <c r="B321" s="185" t="s">
        <v>225</v>
      </c>
      <c r="C321" s="186"/>
      <c r="D321" s="129"/>
      <c r="E321" s="129"/>
      <c r="F321" s="129"/>
      <c r="G321" s="129"/>
      <c r="H321" s="129"/>
      <c r="I321" s="131"/>
    </row>
    <row r="322" spans="1:9" x14ac:dyDescent="0.15">
      <c r="A322" s="124"/>
      <c r="B322" s="187"/>
      <c r="C322" s="188"/>
      <c r="D322" s="130"/>
      <c r="E322" s="130"/>
      <c r="F322" s="130"/>
      <c r="G322" s="130"/>
      <c r="H322" s="130"/>
      <c r="I322" s="132"/>
    </row>
    <row r="323" spans="1:9" x14ac:dyDescent="0.15">
      <c r="A323" s="36" t="str">
        <f>IF(B320="","","（備考）")</f>
        <v>（備考）</v>
      </c>
      <c r="B323" s="135" t="s">
        <v>408</v>
      </c>
      <c r="C323" s="136"/>
      <c r="D323" s="114"/>
      <c r="E323" s="114"/>
      <c r="F323" s="114"/>
      <c r="G323" s="114"/>
      <c r="H323" s="114"/>
      <c r="I323" s="115"/>
    </row>
    <row r="324" spans="1:9" ht="13.15" customHeight="1" x14ac:dyDescent="0.15">
      <c r="A324" s="35" t="str">
        <f>IF(B320="","","連絡先")</f>
        <v>連絡先</v>
      </c>
      <c r="B324" s="40" t="s">
        <v>84</v>
      </c>
      <c r="C324" s="38"/>
      <c r="D324" s="38"/>
      <c r="E324" s="38"/>
      <c r="F324" s="38"/>
      <c r="G324" s="38"/>
      <c r="H324" s="38"/>
      <c r="I324" s="39"/>
    </row>
    <row r="325" spans="1:9" x14ac:dyDescent="0.15">
      <c r="A325" s="116" t="str">
        <f>IF(B320="","","URL")</f>
        <v>URL</v>
      </c>
      <c r="B325" s="147" t="str">
        <f>HYPERLINK("https://www.city.sagamihara.kanagawa.jp/kurashi/sodan/1006066.html","https://www.city.sagamihara.kanagawa.jp/kurashi/sodan/1006066.html")</f>
        <v>https://www.city.sagamihara.kanagawa.jp/kurashi/sodan/1006066.html</v>
      </c>
      <c r="C325" s="147"/>
      <c r="D325" s="147"/>
      <c r="E325" s="147"/>
      <c r="F325" s="147"/>
      <c r="G325" s="147"/>
      <c r="H325" s="147"/>
      <c r="I325" s="147"/>
    </row>
    <row r="326" spans="1:9" x14ac:dyDescent="0.15">
      <c r="A326" s="117"/>
      <c r="B326" s="166"/>
      <c r="C326" s="167"/>
      <c r="D326" s="167"/>
      <c r="E326" s="167"/>
      <c r="F326" s="167"/>
      <c r="G326" s="167"/>
      <c r="H326" s="167"/>
      <c r="I326" s="168"/>
    </row>
    <row r="329" spans="1:9" x14ac:dyDescent="0.15">
      <c r="A329" s="35" t="str">
        <f>IF(B329="","","名称")</f>
        <v>名称</v>
      </c>
      <c r="B329" s="205" t="s">
        <v>295</v>
      </c>
      <c r="C329" s="205"/>
      <c r="D329" s="205"/>
      <c r="E329" s="205"/>
      <c r="F329" s="205"/>
      <c r="G329" s="205"/>
      <c r="H329" s="205"/>
      <c r="I329" s="205"/>
    </row>
    <row r="330" spans="1:9" x14ac:dyDescent="0.15">
      <c r="A330" s="123" t="str">
        <f>IF(B329="","","内容")</f>
        <v>内容</v>
      </c>
      <c r="B330" s="125" t="s">
        <v>13</v>
      </c>
      <c r="C330" s="126"/>
      <c r="D330" s="129"/>
      <c r="E330" s="129"/>
      <c r="F330" s="129"/>
      <c r="G330" s="129"/>
      <c r="H330" s="129"/>
      <c r="I330" s="131"/>
    </row>
    <row r="331" spans="1:9" x14ac:dyDescent="0.15">
      <c r="A331" s="124"/>
      <c r="B331" s="127"/>
      <c r="C331" s="128"/>
      <c r="D331" s="130"/>
      <c r="E331" s="130"/>
      <c r="F331" s="130"/>
      <c r="G331" s="130"/>
      <c r="H331" s="130"/>
      <c r="I331" s="132"/>
    </row>
    <row r="332" spans="1:9" x14ac:dyDescent="0.15">
      <c r="A332" s="36" t="str">
        <f>IF(B329="","","（備考）")</f>
        <v>（備考）</v>
      </c>
      <c r="B332" s="221" t="s">
        <v>193</v>
      </c>
      <c r="C332" s="154"/>
      <c r="D332" s="114"/>
      <c r="E332" s="114"/>
      <c r="F332" s="114"/>
      <c r="G332" s="114"/>
      <c r="H332" s="114"/>
      <c r="I332" s="115"/>
    </row>
    <row r="333" spans="1:9" ht="13.5" customHeight="1" x14ac:dyDescent="0.15">
      <c r="A333" s="35" t="str">
        <f>IF(B329="","","連絡先")</f>
        <v>連絡先</v>
      </c>
      <c r="B333" s="40" t="s">
        <v>84</v>
      </c>
      <c r="C333" s="38"/>
      <c r="D333" s="38"/>
      <c r="E333" s="38"/>
      <c r="F333" s="38"/>
      <c r="G333" s="38"/>
      <c r="H333" s="38"/>
      <c r="I333" s="39"/>
    </row>
    <row r="334" spans="1:9" ht="13.5" customHeight="1" x14ac:dyDescent="0.15">
      <c r="A334" s="116" t="str">
        <f>IF(B329="","","URL")</f>
        <v>URL</v>
      </c>
      <c r="B334" s="138" t="str">
        <f>HYPERLINK("https://www.city.sagamihara.kanagawa.jp/kosodate/1026602/kosodate/1026604/1018607/index.html","https://www.city.sagamihara.kanagawa.jp/kosodate/1026602/kosodate/1026604/1018607/index.html")</f>
        <v>https://www.city.sagamihara.kanagawa.jp/kosodate/1026602/kosodate/1026604/1018607/index.html</v>
      </c>
      <c r="C334" s="286"/>
      <c r="D334" s="286"/>
      <c r="E334" s="286"/>
      <c r="F334" s="286"/>
      <c r="G334" s="286"/>
      <c r="H334" s="286"/>
      <c r="I334" s="287"/>
    </row>
    <row r="335" spans="1:9" x14ac:dyDescent="0.15">
      <c r="A335" s="117"/>
      <c r="B335" s="288"/>
      <c r="C335" s="289"/>
      <c r="D335" s="289"/>
      <c r="E335" s="289"/>
      <c r="F335" s="289"/>
      <c r="G335" s="289"/>
      <c r="H335" s="289"/>
      <c r="I335" s="290"/>
    </row>
    <row r="338" spans="1:9" x14ac:dyDescent="0.15">
      <c r="A338" s="35" t="str">
        <f>IF(B338="","","名称")</f>
        <v>名称</v>
      </c>
      <c r="B338" s="122" t="s">
        <v>213</v>
      </c>
      <c r="C338" s="122"/>
      <c r="D338" s="122"/>
      <c r="E338" s="122"/>
      <c r="F338" s="122"/>
      <c r="G338" s="122"/>
      <c r="H338" s="122"/>
      <c r="I338" s="122"/>
    </row>
    <row r="339" spans="1:9" x14ac:dyDescent="0.15">
      <c r="A339" s="123" t="str">
        <f>IF(B338="","","内容")</f>
        <v>内容</v>
      </c>
      <c r="B339" s="125" t="s">
        <v>16</v>
      </c>
      <c r="C339" s="126"/>
      <c r="D339" s="129"/>
      <c r="E339" s="129"/>
      <c r="F339" s="129"/>
      <c r="G339" s="129"/>
      <c r="H339" s="129"/>
      <c r="I339" s="131"/>
    </row>
    <row r="340" spans="1:9" x14ac:dyDescent="0.15">
      <c r="A340" s="124"/>
      <c r="B340" s="127"/>
      <c r="C340" s="128"/>
      <c r="D340" s="130"/>
      <c r="E340" s="130"/>
      <c r="F340" s="130"/>
      <c r="G340" s="130"/>
      <c r="H340" s="130"/>
      <c r="I340" s="132"/>
    </row>
    <row r="341" spans="1:9" x14ac:dyDescent="0.15">
      <c r="A341" s="36" t="str">
        <f>IF(B338="","","（備考）")</f>
        <v>（備考）</v>
      </c>
      <c r="B341" s="291" t="s">
        <v>214</v>
      </c>
      <c r="C341" s="292"/>
      <c r="D341" s="114"/>
      <c r="E341" s="114"/>
      <c r="F341" s="114"/>
      <c r="G341" s="114"/>
      <c r="H341" s="114"/>
      <c r="I341" s="115"/>
    </row>
    <row r="342" spans="1:9" x14ac:dyDescent="0.15">
      <c r="A342" s="116" t="str">
        <f>IF(B338="","","連絡先")</f>
        <v>連絡先</v>
      </c>
      <c r="B342" s="41" t="s">
        <v>424</v>
      </c>
      <c r="C342" s="38"/>
      <c r="D342" s="38"/>
      <c r="E342" s="42" t="s">
        <v>425</v>
      </c>
      <c r="F342" s="38"/>
      <c r="G342" s="38"/>
      <c r="H342" s="38"/>
      <c r="I342" s="39"/>
    </row>
    <row r="343" spans="1:9" ht="13.5" customHeight="1" x14ac:dyDescent="0.15">
      <c r="A343" s="117"/>
      <c r="B343" s="41" t="s">
        <v>377</v>
      </c>
      <c r="C343" s="38"/>
      <c r="D343" s="38"/>
      <c r="E343" s="42" t="s">
        <v>378</v>
      </c>
      <c r="F343" s="38"/>
      <c r="G343" s="38"/>
      <c r="H343" s="38"/>
      <c r="I343" s="39"/>
    </row>
    <row r="344" spans="1:9" x14ac:dyDescent="0.15">
      <c r="A344" s="116" t="str">
        <f>IF(B338="","","URL")</f>
        <v>URL</v>
      </c>
      <c r="B344" s="147" t="str">
        <f>HYPERLINK("https://www.city.sagamihara.kanagawa.jp/kosodate/1026602/kosodate/1026606/hoikuen/1025044.html","https://www.city.sagamihara.kanagawa.jp/kosodate/1026602/kosodate/1026606/hoikuen/1025044.html")</f>
        <v>https://www.city.sagamihara.kanagawa.jp/kosodate/1026602/kosodate/1026606/hoikuen/1025044.html</v>
      </c>
      <c r="C344" s="147"/>
      <c r="D344" s="147"/>
      <c r="E344" s="147"/>
      <c r="F344" s="147"/>
      <c r="G344" s="147"/>
      <c r="H344" s="147"/>
      <c r="I344" s="147"/>
    </row>
    <row r="345" spans="1:9" x14ac:dyDescent="0.15">
      <c r="A345" s="117"/>
      <c r="B345" s="166"/>
      <c r="C345" s="167"/>
      <c r="D345" s="167"/>
      <c r="E345" s="167"/>
      <c r="F345" s="167"/>
      <c r="G345" s="167"/>
      <c r="H345" s="167"/>
      <c r="I345" s="168"/>
    </row>
    <row r="348" spans="1:9" x14ac:dyDescent="0.15">
      <c r="A348" s="35" t="str">
        <f>IF(B348="","","名称")</f>
        <v>名称</v>
      </c>
      <c r="B348" s="215" t="s">
        <v>371</v>
      </c>
      <c r="C348" s="205"/>
      <c r="D348" s="205"/>
      <c r="E348" s="205"/>
      <c r="F348" s="205"/>
      <c r="G348" s="205"/>
      <c r="H348" s="205"/>
      <c r="I348" s="205"/>
    </row>
    <row r="349" spans="1:9" x14ac:dyDescent="0.15">
      <c r="A349" s="123" t="str">
        <f>IF(B348="","","内容")</f>
        <v>内容</v>
      </c>
      <c r="B349" s="125" t="s">
        <v>14</v>
      </c>
      <c r="C349" s="126"/>
      <c r="D349" s="129"/>
      <c r="E349" s="129"/>
      <c r="F349" s="129"/>
      <c r="G349" s="129"/>
      <c r="H349" s="129"/>
      <c r="I349" s="131"/>
    </row>
    <row r="350" spans="1:9" x14ac:dyDescent="0.15">
      <c r="A350" s="124"/>
      <c r="B350" s="127"/>
      <c r="C350" s="128"/>
      <c r="D350" s="130"/>
      <c r="E350" s="130"/>
      <c r="F350" s="130"/>
      <c r="G350" s="130"/>
      <c r="H350" s="130"/>
      <c r="I350" s="132"/>
    </row>
    <row r="351" spans="1:9" x14ac:dyDescent="0.15">
      <c r="A351" s="36" t="str">
        <f>IF(B348="","","（備考）")</f>
        <v>（備考）</v>
      </c>
      <c r="B351" s="164" t="s">
        <v>85</v>
      </c>
      <c r="C351" s="165"/>
      <c r="D351" s="114"/>
      <c r="E351" s="114"/>
      <c r="F351" s="114"/>
      <c r="G351" s="114"/>
      <c r="H351" s="114"/>
      <c r="I351" s="115"/>
    </row>
    <row r="352" spans="1:9" ht="13.5" customHeight="1" x14ac:dyDescent="0.15">
      <c r="A352" s="35" t="str">
        <f>IF(B348="","","連絡先")</f>
        <v>連絡先</v>
      </c>
      <c r="B352" s="65" t="s">
        <v>349</v>
      </c>
      <c r="C352" s="42"/>
      <c r="D352" s="45" t="s">
        <v>350</v>
      </c>
      <c r="E352" s="42"/>
      <c r="F352" s="42"/>
      <c r="G352" s="42"/>
      <c r="H352" s="42"/>
      <c r="I352" s="43"/>
    </row>
    <row r="353" spans="1:9" x14ac:dyDescent="0.15">
      <c r="A353" s="116" t="str">
        <f>IF(B348="","","URL")</f>
        <v>URL</v>
      </c>
      <c r="B353" s="118" t="str">
        <f>HYPERLINK("https://www.city.sagamihara.kanagawa.jp/kurashi/sodan/1006056.html","https://www.city.sagamihara.kanagawa.jp/kurashi/sodan/1006056.html")</f>
        <v>https://www.city.sagamihara.kanagawa.jp/kurashi/sodan/1006056.html</v>
      </c>
      <c r="C353" s="118"/>
      <c r="D353" s="118"/>
      <c r="E353" s="118"/>
      <c r="F353" s="118"/>
      <c r="G353" s="118"/>
      <c r="H353" s="118"/>
      <c r="I353" s="118"/>
    </row>
    <row r="354" spans="1:9" x14ac:dyDescent="0.15">
      <c r="A354" s="117"/>
      <c r="B354" s="119"/>
      <c r="C354" s="120"/>
      <c r="D354" s="120"/>
      <c r="E354" s="120"/>
      <c r="F354" s="120"/>
      <c r="G354" s="120"/>
      <c r="H354" s="120"/>
      <c r="I354" s="121"/>
    </row>
    <row r="356" spans="1:9" ht="13.5" customHeight="1" x14ac:dyDescent="0.15"/>
    <row r="357" spans="1:9" ht="13.5" customHeight="1" x14ac:dyDescent="0.15">
      <c r="A357" s="35" t="str">
        <f>IF(B357="","","名称")</f>
        <v>名称</v>
      </c>
      <c r="B357" s="215" t="s">
        <v>296</v>
      </c>
      <c r="C357" s="205"/>
      <c r="D357" s="205"/>
      <c r="E357" s="205"/>
      <c r="F357" s="205"/>
      <c r="G357" s="205"/>
      <c r="H357" s="205"/>
      <c r="I357" s="205"/>
    </row>
    <row r="358" spans="1:9" x14ac:dyDescent="0.15">
      <c r="A358" s="123" t="str">
        <f>IF(B357="","","内容")</f>
        <v>内容</v>
      </c>
      <c r="B358" s="227" t="s">
        <v>14</v>
      </c>
      <c r="C358" s="228"/>
      <c r="D358" s="129"/>
      <c r="E358" s="129"/>
      <c r="F358" s="129"/>
      <c r="G358" s="129"/>
      <c r="H358" s="129"/>
      <c r="I358" s="131"/>
    </row>
    <row r="359" spans="1:9" x14ac:dyDescent="0.15">
      <c r="A359" s="124"/>
      <c r="B359" s="229"/>
      <c r="C359" s="343"/>
      <c r="D359" s="130"/>
      <c r="E359" s="130"/>
      <c r="F359" s="130"/>
      <c r="G359" s="130"/>
      <c r="H359" s="130"/>
      <c r="I359" s="132"/>
    </row>
    <row r="360" spans="1:9" x14ac:dyDescent="0.15">
      <c r="A360" s="36" t="str">
        <f>IF(B357="","","（備考）")</f>
        <v>（備考）</v>
      </c>
      <c r="B360" s="112" t="s">
        <v>238</v>
      </c>
      <c r="C360" s="113"/>
      <c r="D360" s="114"/>
      <c r="E360" s="114"/>
      <c r="F360" s="114"/>
      <c r="G360" s="114"/>
      <c r="H360" s="114"/>
      <c r="I360" s="115"/>
    </row>
    <row r="361" spans="1:9" ht="13.5" customHeight="1" x14ac:dyDescent="0.15">
      <c r="A361" s="35" t="str">
        <f>IF(B357="","","連絡先")</f>
        <v>連絡先</v>
      </c>
      <c r="B361" s="65" t="s">
        <v>287</v>
      </c>
      <c r="C361" s="42"/>
      <c r="D361" s="45" t="s">
        <v>112</v>
      </c>
      <c r="E361" s="42"/>
      <c r="F361" s="42"/>
      <c r="G361" s="42"/>
      <c r="H361" s="42"/>
      <c r="I361" s="43"/>
    </row>
    <row r="362" spans="1:9" x14ac:dyDescent="0.15">
      <c r="A362" s="116" t="str">
        <f>IF(B357="","","URL")</f>
        <v>URL</v>
      </c>
      <c r="B362" s="147" t="str">
        <f>HYPERLINK("https://www.city.sagamihara.kanagawa.jp/kosodate/1026602/kosodate/1026604/1018656/1018707.html","https://www.city.sagamihara.kanagawa.jp/kosodate/1026602/kosodate/1026604/1018656/1018707.html")</f>
        <v>https://www.city.sagamihara.kanagawa.jp/kosodate/1026602/kosodate/1026604/1018656/1018707.html</v>
      </c>
      <c r="C362" s="147"/>
      <c r="D362" s="147"/>
      <c r="E362" s="147"/>
      <c r="F362" s="147"/>
      <c r="G362" s="147"/>
      <c r="H362" s="147"/>
      <c r="I362" s="147"/>
    </row>
    <row r="363" spans="1:9" x14ac:dyDescent="0.15">
      <c r="A363" s="117"/>
      <c r="B363" s="166"/>
      <c r="C363" s="167"/>
      <c r="D363" s="167"/>
      <c r="E363" s="167"/>
      <c r="F363" s="167"/>
      <c r="G363" s="167"/>
      <c r="H363" s="167"/>
      <c r="I363" s="168"/>
    </row>
    <row r="365" spans="1:9" ht="13.15" customHeight="1" x14ac:dyDescent="0.15"/>
    <row r="366" spans="1:9" x14ac:dyDescent="0.15">
      <c r="A366" s="35" t="str">
        <f>IF(B366="","","名称")</f>
        <v>名称</v>
      </c>
      <c r="B366" s="122" t="s">
        <v>272</v>
      </c>
      <c r="C366" s="122"/>
      <c r="D366" s="122"/>
      <c r="E366" s="122"/>
      <c r="F366" s="122"/>
      <c r="G366" s="122"/>
      <c r="H366" s="122"/>
      <c r="I366" s="122"/>
    </row>
    <row r="367" spans="1:9" x14ac:dyDescent="0.15">
      <c r="A367" s="123" t="str">
        <f>IF(B366="","","内容")</f>
        <v>内容</v>
      </c>
      <c r="B367" s="125" t="s">
        <v>65</v>
      </c>
      <c r="C367" s="126"/>
      <c r="D367" s="129"/>
      <c r="E367" s="129"/>
      <c r="F367" s="129"/>
      <c r="G367" s="129"/>
      <c r="H367" s="129"/>
      <c r="I367" s="131"/>
    </row>
    <row r="368" spans="1:9" x14ac:dyDescent="0.15">
      <c r="A368" s="124"/>
      <c r="B368" s="127"/>
      <c r="C368" s="128"/>
      <c r="D368" s="130"/>
      <c r="E368" s="130"/>
      <c r="F368" s="130"/>
      <c r="G368" s="130"/>
      <c r="H368" s="130"/>
      <c r="I368" s="132"/>
    </row>
    <row r="369" spans="1:9" x14ac:dyDescent="0.15">
      <c r="A369" s="36" t="str">
        <f>IF(B366="","","（備考）")</f>
        <v>（備考）</v>
      </c>
      <c r="B369" s="135"/>
      <c r="C369" s="136"/>
      <c r="D369" s="114"/>
      <c r="E369" s="114"/>
      <c r="F369" s="114"/>
      <c r="G369" s="114"/>
      <c r="H369" s="114"/>
      <c r="I369" s="115"/>
    </row>
    <row r="370" spans="1:9" ht="13.5" customHeight="1" x14ac:dyDescent="0.15">
      <c r="A370" s="35" t="str">
        <f>IF(B366="","","連絡先")</f>
        <v>連絡先</v>
      </c>
      <c r="B370" s="40" t="s">
        <v>84</v>
      </c>
      <c r="C370" s="42"/>
      <c r="D370" s="45"/>
      <c r="E370" s="42"/>
      <c r="F370" s="42"/>
      <c r="G370" s="42"/>
      <c r="H370" s="42"/>
      <c r="I370" s="43"/>
    </row>
    <row r="371" spans="1:9" x14ac:dyDescent="0.15">
      <c r="A371" s="116" t="str">
        <f>IF(B366="","","URL")</f>
        <v>URL</v>
      </c>
      <c r="B371" s="147" t="str">
        <f>HYPERLINK("https://www.city.sagamihara.kanagawa.jp/kosodate/1026602/kosodate/1026606/jyoho/1025051.html","https://www.city.sagamihara.kanagawa.jp/kosodate/1026602/kosodate/1026606/jyoho/1025051.html")</f>
        <v>https://www.city.sagamihara.kanagawa.jp/kosodate/1026602/kosodate/1026606/jyoho/1025051.html</v>
      </c>
      <c r="C371" s="230"/>
      <c r="D371" s="230"/>
      <c r="E371" s="230"/>
      <c r="F371" s="230"/>
      <c r="G371" s="230"/>
      <c r="H371" s="230"/>
      <c r="I371" s="230"/>
    </row>
    <row r="372" spans="1:9" x14ac:dyDescent="0.15">
      <c r="A372" s="117"/>
      <c r="B372" s="231"/>
      <c r="C372" s="232"/>
      <c r="D372" s="232"/>
      <c r="E372" s="232"/>
      <c r="F372" s="232"/>
      <c r="G372" s="232"/>
      <c r="H372" s="232"/>
      <c r="I372" s="233"/>
    </row>
    <row r="415" spans="1:9" ht="13.5" customHeight="1" x14ac:dyDescent="0.15">
      <c r="A415" s="146" t="s">
        <v>381</v>
      </c>
      <c r="B415" s="146"/>
      <c r="C415" s="146"/>
      <c r="D415" s="146"/>
      <c r="E415" s="146"/>
      <c r="F415" s="146"/>
      <c r="G415" s="146"/>
      <c r="H415" s="146"/>
      <c r="I415" s="146"/>
    </row>
    <row r="416" spans="1:9" ht="13.5" customHeight="1" x14ac:dyDescent="0.15">
      <c r="A416" s="146"/>
      <c r="B416" s="146"/>
      <c r="C416" s="146"/>
      <c r="D416" s="146"/>
      <c r="E416" s="146"/>
      <c r="F416" s="146"/>
      <c r="G416" s="146"/>
      <c r="H416" s="146"/>
      <c r="I416" s="146"/>
    </row>
    <row r="419" spans="1:9" x14ac:dyDescent="0.15">
      <c r="A419" s="35" t="str">
        <f>IF(B419="","","名称")</f>
        <v>名称</v>
      </c>
      <c r="B419" s="296" t="s">
        <v>321</v>
      </c>
      <c r="C419" s="294"/>
      <c r="D419" s="294"/>
      <c r="E419" s="294"/>
      <c r="F419" s="294"/>
      <c r="G419" s="294"/>
      <c r="H419" s="294"/>
      <c r="I419" s="295"/>
    </row>
    <row r="420" spans="1:9" x14ac:dyDescent="0.15">
      <c r="A420" s="123" t="str">
        <f>IF(B419="","","内容")</f>
        <v>内容</v>
      </c>
      <c r="B420" s="185" t="s">
        <v>80</v>
      </c>
      <c r="C420" s="186"/>
      <c r="D420" s="297"/>
      <c r="E420" s="297"/>
      <c r="F420" s="297"/>
      <c r="G420" s="297"/>
      <c r="H420" s="129"/>
      <c r="I420" s="131"/>
    </row>
    <row r="421" spans="1:9" x14ac:dyDescent="0.15">
      <c r="A421" s="124"/>
      <c r="B421" s="187"/>
      <c r="C421" s="206"/>
      <c r="D421" s="298"/>
      <c r="E421" s="298"/>
      <c r="F421" s="298"/>
      <c r="G421" s="298"/>
      <c r="H421" s="190"/>
      <c r="I421" s="132"/>
    </row>
    <row r="422" spans="1:9" x14ac:dyDescent="0.15">
      <c r="A422" s="36" t="str">
        <f>IF(B419="","","（備考）")</f>
        <v>（備考）</v>
      </c>
      <c r="B422" s="299"/>
      <c r="C422" s="300"/>
      <c r="D422" s="301"/>
      <c r="E422" s="301"/>
      <c r="F422" s="301"/>
      <c r="G422" s="301"/>
      <c r="H422" s="114"/>
      <c r="I422" s="115"/>
    </row>
    <row r="423" spans="1:9" x14ac:dyDescent="0.15">
      <c r="A423" s="72" t="str">
        <f>IF(B419="","","連絡先")</f>
        <v>連絡先</v>
      </c>
      <c r="B423" s="73" t="s">
        <v>322</v>
      </c>
      <c r="C423" s="66"/>
      <c r="D423" s="67"/>
      <c r="E423" s="66"/>
      <c r="F423" s="66"/>
      <c r="G423" s="66"/>
      <c r="H423" s="42"/>
      <c r="I423" s="43"/>
    </row>
    <row r="424" spans="1:9" x14ac:dyDescent="0.15">
      <c r="A424" s="116" t="str">
        <f>IF(B419="","","URL")</f>
        <v>URL</v>
      </c>
      <c r="B424" s="158" t="str">
        <f>HYPERLINK("https://www.city.yokosuka.kanagawa.jp/2625/iryoutekikea/ikeajitoushien.html","https://www.city.yokosuka.kanagawa.jp/2625/iryoutekikea/ikeajitoushien.html")</f>
        <v>https://www.city.yokosuka.kanagawa.jp/2625/iryoutekikea/ikeajitoushien.html</v>
      </c>
      <c r="C424" s="159"/>
      <c r="D424" s="159"/>
      <c r="E424" s="159"/>
      <c r="F424" s="159"/>
      <c r="G424" s="159"/>
      <c r="H424" s="159"/>
      <c r="I424" s="160"/>
    </row>
    <row r="425" spans="1:9" x14ac:dyDescent="0.15">
      <c r="A425" s="117"/>
      <c r="B425" s="161"/>
      <c r="C425" s="162"/>
      <c r="D425" s="162"/>
      <c r="E425" s="162"/>
      <c r="F425" s="162"/>
      <c r="G425" s="162"/>
      <c r="H425" s="162"/>
      <c r="I425" s="163"/>
    </row>
    <row r="428" spans="1:9" x14ac:dyDescent="0.15">
      <c r="A428" s="35" t="str">
        <f>IF(B428="","","名称")</f>
        <v>名称</v>
      </c>
      <c r="B428" s="155" t="s">
        <v>451</v>
      </c>
      <c r="C428" s="156"/>
      <c r="D428" s="156"/>
      <c r="E428" s="156"/>
      <c r="F428" s="156"/>
      <c r="G428" s="156"/>
      <c r="H428" s="156"/>
      <c r="I428" s="157"/>
    </row>
    <row r="429" spans="1:9" x14ac:dyDescent="0.15">
      <c r="A429" s="123" t="str">
        <f>IF(B428="","","内容")</f>
        <v>内容</v>
      </c>
      <c r="B429" s="125" t="s">
        <v>11</v>
      </c>
      <c r="C429" s="126"/>
      <c r="D429" s="129"/>
      <c r="E429" s="129"/>
      <c r="F429" s="129"/>
      <c r="G429" s="129"/>
      <c r="H429" s="129"/>
      <c r="I429" s="131"/>
    </row>
    <row r="430" spans="1:9" x14ac:dyDescent="0.15">
      <c r="A430" s="124"/>
      <c r="B430" s="127"/>
      <c r="C430" s="189"/>
      <c r="D430" s="190"/>
      <c r="E430" s="190"/>
      <c r="F430" s="190"/>
      <c r="G430" s="190"/>
      <c r="H430" s="190"/>
      <c r="I430" s="132"/>
    </row>
    <row r="431" spans="1:9" x14ac:dyDescent="0.15">
      <c r="A431" s="36" t="str">
        <f>IF(B428="","","（備考）")</f>
        <v>（備考）</v>
      </c>
      <c r="B431" s="145"/>
      <c r="C431" s="144"/>
      <c r="D431" s="114"/>
      <c r="E431" s="114"/>
      <c r="F431" s="114"/>
      <c r="G431" s="114"/>
      <c r="H431" s="114"/>
      <c r="I431" s="115"/>
    </row>
    <row r="432" spans="1:9" x14ac:dyDescent="0.15">
      <c r="A432" s="35" t="str">
        <f>IF(B428="","","連絡先")</f>
        <v>連絡先</v>
      </c>
      <c r="B432" s="41" t="s">
        <v>351</v>
      </c>
      <c r="C432" s="42"/>
      <c r="D432" s="45" t="s">
        <v>74</v>
      </c>
      <c r="E432" s="42"/>
      <c r="F432" s="42"/>
      <c r="G432" s="42"/>
      <c r="H432" s="42"/>
      <c r="I432" s="43"/>
    </row>
    <row r="433" spans="1:9" x14ac:dyDescent="0.15">
      <c r="A433" s="116" t="str">
        <f>IF(B428="","","URL")</f>
        <v>URL</v>
      </c>
      <c r="B433" s="158" t="str">
        <f>HYPERLINK("https://www.city.yokosuka.kanagawa.jp/2625/index.html","https://www.city.yokosuka.kanagawa.jp/2625/index.html")</f>
        <v>https://www.city.yokosuka.kanagawa.jp/2625/index.html</v>
      </c>
      <c r="C433" s="159"/>
      <c r="D433" s="159"/>
      <c r="E433" s="159"/>
      <c r="F433" s="159"/>
      <c r="G433" s="159"/>
      <c r="H433" s="159"/>
      <c r="I433" s="160"/>
    </row>
    <row r="434" spans="1:9" x14ac:dyDescent="0.15">
      <c r="A434" s="117"/>
      <c r="B434" s="161"/>
      <c r="C434" s="162"/>
      <c r="D434" s="162"/>
      <c r="E434" s="162"/>
      <c r="F434" s="162"/>
      <c r="G434" s="162"/>
      <c r="H434" s="162"/>
      <c r="I434" s="163"/>
    </row>
    <row r="437" spans="1:9" x14ac:dyDescent="0.15">
      <c r="A437" s="35" t="str">
        <f>IF(B437="","","名称")</f>
        <v>名称</v>
      </c>
      <c r="B437" s="89" t="s">
        <v>452</v>
      </c>
      <c r="C437" s="90"/>
      <c r="D437" s="90"/>
      <c r="E437" s="90"/>
      <c r="F437" s="90"/>
      <c r="G437" s="90"/>
      <c r="H437" s="90"/>
      <c r="I437" s="91"/>
    </row>
    <row r="438" spans="1:9" x14ac:dyDescent="0.15">
      <c r="A438" s="123" t="str">
        <f>IF(B437="","","内容")</f>
        <v>内容</v>
      </c>
      <c r="B438" s="125" t="s">
        <v>78</v>
      </c>
      <c r="C438" s="126"/>
      <c r="D438" s="82"/>
      <c r="E438" s="82"/>
      <c r="F438" s="82"/>
      <c r="G438" s="82"/>
      <c r="H438" s="82"/>
      <c r="I438" s="84"/>
    </row>
    <row r="439" spans="1:9" x14ac:dyDescent="0.15">
      <c r="A439" s="124"/>
      <c r="B439" s="127"/>
      <c r="C439" s="189"/>
      <c r="D439" s="83"/>
      <c r="E439" s="83"/>
      <c r="F439" s="83"/>
      <c r="G439" s="83"/>
      <c r="H439" s="83"/>
      <c r="I439" s="85"/>
    </row>
    <row r="440" spans="1:9" x14ac:dyDescent="0.15">
      <c r="A440" s="36" t="str">
        <f>IF(B437="","","（備考）")</f>
        <v>（備考）</v>
      </c>
      <c r="B440" s="135" t="s">
        <v>86</v>
      </c>
      <c r="C440" s="136"/>
      <c r="D440" s="86"/>
      <c r="E440" s="86"/>
      <c r="F440" s="86"/>
      <c r="G440" s="86"/>
      <c r="H440" s="86"/>
      <c r="I440" s="87"/>
    </row>
    <row r="441" spans="1:9" x14ac:dyDescent="0.15">
      <c r="A441" s="35" t="str">
        <f>IF(B437="","","連絡先")</f>
        <v>連絡先</v>
      </c>
      <c r="B441" s="41" t="s">
        <v>87</v>
      </c>
      <c r="C441" s="42"/>
      <c r="D441" s="45" t="s">
        <v>74</v>
      </c>
      <c r="E441" s="42"/>
      <c r="F441" s="42"/>
      <c r="G441" s="42"/>
      <c r="H441" s="42"/>
      <c r="I441" s="43"/>
    </row>
    <row r="442" spans="1:9" x14ac:dyDescent="0.15">
      <c r="A442" s="116" t="str">
        <f>IF(B437="","","URL")</f>
        <v>URL</v>
      </c>
      <c r="B442" s="158" t="str">
        <f>HYPERLINK("https://www.city.yokosuka.kanagawa.jp/3920/index.html","https://www.city.yokosuka.kanagawa.jp/3920/index.html")</f>
        <v>https://www.city.yokosuka.kanagawa.jp/3920/index.html</v>
      </c>
      <c r="C442" s="159"/>
      <c r="D442" s="159"/>
      <c r="E442" s="159"/>
      <c r="F442" s="159"/>
      <c r="G442" s="159"/>
      <c r="H442" s="159"/>
      <c r="I442" s="160"/>
    </row>
    <row r="443" spans="1:9" x14ac:dyDescent="0.15">
      <c r="A443" s="117"/>
      <c r="B443" s="161"/>
      <c r="C443" s="162"/>
      <c r="D443" s="162"/>
      <c r="E443" s="162"/>
      <c r="F443" s="162"/>
      <c r="G443" s="162"/>
      <c r="H443" s="162"/>
      <c r="I443" s="163"/>
    </row>
    <row r="446" spans="1:9" x14ac:dyDescent="0.15">
      <c r="A446" s="35" t="str">
        <f>IF(B446="","","名称")</f>
        <v>名称</v>
      </c>
      <c r="B446" s="89" t="s">
        <v>453</v>
      </c>
      <c r="C446" s="90"/>
      <c r="D446" s="90"/>
      <c r="E446" s="90"/>
      <c r="F446" s="90"/>
      <c r="G446" s="90"/>
      <c r="H446" s="90"/>
      <c r="I446" s="91"/>
    </row>
    <row r="447" spans="1:9" x14ac:dyDescent="0.15">
      <c r="A447" s="123" t="str">
        <f>IF(B446="","","内容")</f>
        <v>内容</v>
      </c>
      <c r="B447" s="125" t="s">
        <v>83</v>
      </c>
      <c r="C447" s="126"/>
      <c r="D447" s="82"/>
      <c r="E447" s="82"/>
      <c r="F447" s="82"/>
      <c r="G447" s="82"/>
      <c r="H447" s="82"/>
      <c r="I447" s="84"/>
    </row>
    <row r="448" spans="1:9" x14ac:dyDescent="0.15">
      <c r="A448" s="124"/>
      <c r="B448" s="127"/>
      <c r="C448" s="189"/>
      <c r="D448" s="83"/>
      <c r="E448" s="83"/>
      <c r="F448" s="83"/>
      <c r="G448" s="83"/>
      <c r="H448" s="83"/>
      <c r="I448" s="85"/>
    </row>
    <row r="449" spans="1:9" x14ac:dyDescent="0.15">
      <c r="A449" s="36" t="str">
        <f>IF(B446="","","（備考）")</f>
        <v>（備考）</v>
      </c>
      <c r="B449" s="164" t="s">
        <v>85</v>
      </c>
      <c r="C449" s="165"/>
      <c r="D449" s="86"/>
      <c r="E449" s="86"/>
      <c r="F449" s="86"/>
      <c r="G449" s="86"/>
      <c r="H449" s="86"/>
      <c r="I449" s="87"/>
    </row>
    <row r="450" spans="1:9" x14ac:dyDescent="0.15">
      <c r="A450" s="35" t="str">
        <f>IF(B446="","","連絡先")</f>
        <v>連絡先</v>
      </c>
      <c r="B450" s="41" t="s">
        <v>88</v>
      </c>
      <c r="C450" s="42"/>
      <c r="D450" s="45" t="s">
        <v>74</v>
      </c>
      <c r="E450" s="42"/>
      <c r="F450" s="42"/>
      <c r="G450" s="42"/>
      <c r="H450" s="42"/>
      <c r="I450" s="43"/>
    </row>
    <row r="451" spans="1:9" x14ac:dyDescent="0.15">
      <c r="A451" s="116" t="str">
        <f>IF(B446="","","URL")</f>
        <v>URL</v>
      </c>
      <c r="B451" s="158" t="str">
        <f>HYPERLINK("https://www.city.yokosuka.kanagawa.jp/8320/index.html","https://www.city.yokosuka.kanagawa.jp/8320/index.html")</f>
        <v>https://www.city.yokosuka.kanagawa.jp/8320/index.html</v>
      </c>
      <c r="C451" s="159"/>
      <c r="D451" s="159"/>
      <c r="E451" s="159"/>
      <c r="F451" s="159"/>
      <c r="G451" s="159"/>
      <c r="H451" s="159"/>
      <c r="I451" s="160"/>
    </row>
    <row r="452" spans="1:9" x14ac:dyDescent="0.15">
      <c r="A452" s="117"/>
      <c r="B452" s="161"/>
      <c r="C452" s="162"/>
      <c r="D452" s="162"/>
      <c r="E452" s="162"/>
      <c r="F452" s="162"/>
      <c r="G452" s="162"/>
      <c r="H452" s="162"/>
      <c r="I452" s="163"/>
    </row>
    <row r="455" spans="1:9" x14ac:dyDescent="0.15">
      <c r="A455" s="35" t="str">
        <f>IF(B455="","","名称")</f>
        <v>名称</v>
      </c>
      <c r="B455" s="89" t="s">
        <v>454</v>
      </c>
      <c r="C455" s="90"/>
      <c r="D455" s="90"/>
      <c r="E455" s="90"/>
      <c r="F455" s="90"/>
      <c r="G455" s="90"/>
      <c r="H455" s="90"/>
      <c r="I455" s="91"/>
    </row>
    <row r="456" spans="1:9" x14ac:dyDescent="0.15">
      <c r="A456" s="123" t="str">
        <f>IF(B455="","","内容")</f>
        <v>内容</v>
      </c>
      <c r="B456" s="125" t="s">
        <v>81</v>
      </c>
      <c r="C456" s="126"/>
      <c r="D456" s="82"/>
      <c r="E456" s="82"/>
      <c r="F456" s="82"/>
      <c r="G456" s="82"/>
      <c r="H456" s="82"/>
      <c r="I456" s="84"/>
    </row>
    <row r="457" spans="1:9" x14ac:dyDescent="0.15">
      <c r="A457" s="124"/>
      <c r="B457" s="127"/>
      <c r="C457" s="189"/>
      <c r="D457" s="83"/>
      <c r="E457" s="83"/>
      <c r="F457" s="83"/>
      <c r="G457" s="83"/>
      <c r="H457" s="83"/>
      <c r="I457" s="85"/>
    </row>
    <row r="458" spans="1:9" x14ac:dyDescent="0.15">
      <c r="A458" s="36" t="str">
        <f>IF(B455="","","（備考）")</f>
        <v>（備考）</v>
      </c>
      <c r="B458" s="92"/>
      <c r="C458" s="93"/>
      <c r="D458" s="86"/>
      <c r="E458" s="86"/>
      <c r="F458" s="86"/>
      <c r="G458" s="86"/>
      <c r="H458" s="86"/>
      <c r="I458" s="87"/>
    </row>
    <row r="459" spans="1:9" x14ac:dyDescent="0.15">
      <c r="A459" s="35" t="str">
        <f>IF(B455="","","連絡先")</f>
        <v>連絡先</v>
      </c>
      <c r="B459" s="41" t="s">
        <v>89</v>
      </c>
      <c r="C459" s="42"/>
      <c r="D459" s="45" t="s">
        <v>74</v>
      </c>
      <c r="E459" s="42"/>
      <c r="F459" s="42"/>
      <c r="G459" s="42"/>
      <c r="H459" s="42"/>
      <c r="I459" s="43"/>
    </row>
    <row r="460" spans="1:9" x14ac:dyDescent="0.15">
      <c r="A460" s="116" t="str">
        <f>IF(B455="","","URL")</f>
        <v>URL</v>
      </c>
      <c r="B460" s="158" t="str">
        <f>HYPERLINK("https://www.city.yokosuka.kanagawa.jp/3145/index.html","https://www.city.yokosuka.kanagawa.jp/3145/index.html")</f>
        <v>https://www.city.yokosuka.kanagawa.jp/3145/index.html</v>
      </c>
      <c r="C460" s="159"/>
      <c r="D460" s="159"/>
      <c r="E460" s="159"/>
      <c r="F460" s="159"/>
      <c r="G460" s="159"/>
      <c r="H460" s="159"/>
      <c r="I460" s="160"/>
    </row>
    <row r="461" spans="1:9" x14ac:dyDescent="0.15">
      <c r="A461" s="117"/>
      <c r="B461" s="161"/>
      <c r="C461" s="162"/>
      <c r="D461" s="162"/>
      <c r="E461" s="162"/>
      <c r="F461" s="162"/>
      <c r="G461" s="162"/>
      <c r="H461" s="162"/>
      <c r="I461" s="163"/>
    </row>
    <row r="464" spans="1:9" x14ac:dyDescent="0.15">
      <c r="A464" s="35" t="str">
        <f>IF(B464="","","名称")</f>
        <v>名称</v>
      </c>
      <c r="B464" s="89" t="s">
        <v>455</v>
      </c>
      <c r="C464" s="90"/>
      <c r="D464" s="90"/>
      <c r="E464" s="90"/>
      <c r="F464" s="90"/>
      <c r="G464" s="90"/>
      <c r="H464" s="90"/>
      <c r="I464" s="91"/>
    </row>
    <row r="465" spans="1:9" x14ac:dyDescent="0.15">
      <c r="A465" s="123" t="str">
        <f>IF(B464="","","内容")</f>
        <v>内容</v>
      </c>
      <c r="B465" s="125" t="s">
        <v>81</v>
      </c>
      <c r="C465" s="126"/>
      <c r="D465" s="82"/>
      <c r="E465" s="82"/>
      <c r="F465" s="82"/>
      <c r="G465" s="82"/>
      <c r="H465" s="82"/>
      <c r="I465" s="84"/>
    </row>
    <row r="466" spans="1:9" x14ac:dyDescent="0.15">
      <c r="A466" s="124"/>
      <c r="B466" s="127"/>
      <c r="C466" s="189"/>
      <c r="D466" s="83"/>
      <c r="E466" s="83"/>
      <c r="F466" s="83"/>
      <c r="G466" s="83"/>
      <c r="H466" s="83"/>
      <c r="I466" s="85"/>
    </row>
    <row r="467" spans="1:9" x14ac:dyDescent="0.15">
      <c r="A467" s="36" t="str">
        <f>IF(B464="","","（備考）")</f>
        <v>（備考）</v>
      </c>
      <c r="B467" s="92"/>
      <c r="C467" s="93"/>
      <c r="D467" s="86"/>
      <c r="E467" s="86"/>
      <c r="F467" s="86"/>
      <c r="G467" s="86"/>
      <c r="H467" s="86"/>
      <c r="I467" s="87"/>
    </row>
    <row r="468" spans="1:9" x14ac:dyDescent="0.15">
      <c r="A468" s="35" t="str">
        <f>IF(B464="","","連絡先")</f>
        <v>連絡先</v>
      </c>
      <c r="B468" s="68" t="s">
        <v>323</v>
      </c>
      <c r="C468" s="42"/>
      <c r="D468" s="44"/>
      <c r="E468" s="44"/>
      <c r="F468" s="42"/>
      <c r="G468" s="42"/>
      <c r="H468" s="42"/>
      <c r="I468" s="42"/>
    </row>
    <row r="469" spans="1:9" x14ac:dyDescent="0.15">
      <c r="A469" s="116" t="str">
        <f>IF(B464="","","URL")</f>
        <v>URL</v>
      </c>
      <c r="B469" s="158" t="str">
        <f>HYPERLINK("https://www.city.yokosuka.kanagawa.jp/3145/index.html","https://www.city.yokosuka.kanagawa.jp/3145/index.html")</f>
        <v>https://www.city.yokosuka.kanagawa.jp/3145/index.html</v>
      </c>
      <c r="C469" s="159"/>
      <c r="D469" s="159"/>
      <c r="E469" s="159"/>
      <c r="F469" s="159"/>
      <c r="G469" s="159"/>
      <c r="H469" s="159"/>
      <c r="I469" s="160"/>
    </row>
    <row r="470" spans="1:9" x14ac:dyDescent="0.15">
      <c r="A470" s="117"/>
      <c r="B470" s="161"/>
      <c r="C470" s="162"/>
      <c r="D470" s="162"/>
      <c r="E470" s="162"/>
      <c r="F470" s="162"/>
      <c r="G470" s="162"/>
      <c r="H470" s="162"/>
      <c r="I470" s="163"/>
    </row>
    <row r="474" spans="1:9" ht="13.5" customHeight="1" x14ac:dyDescent="0.15">
      <c r="A474" s="35" t="str">
        <f>IF(B474="","","名称")</f>
        <v>名称</v>
      </c>
      <c r="B474" s="293" t="s">
        <v>324</v>
      </c>
      <c r="C474" s="294"/>
      <c r="D474" s="294"/>
      <c r="E474" s="294"/>
      <c r="F474" s="294"/>
      <c r="G474" s="294"/>
      <c r="H474" s="294"/>
      <c r="I474" s="295"/>
    </row>
    <row r="475" spans="1:9" ht="13.5" customHeight="1" x14ac:dyDescent="0.15">
      <c r="A475" s="123" t="str">
        <f>IF(B474="","","内容")</f>
        <v>内容</v>
      </c>
      <c r="B475" s="125" t="s">
        <v>65</v>
      </c>
      <c r="C475" s="126"/>
      <c r="D475" s="129"/>
      <c r="E475" s="129"/>
      <c r="F475" s="129"/>
      <c r="G475" s="129"/>
      <c r="H475" s="129"/>
      <c r="I475" s="131"/>
    </row>
    <row r="476" spans="1:9" x14ac:dyDescent="0.15">
      <c r="A476" s="124"/>
      <c r="B476" s="127"/>
      <c r="C476" s="189"/>
      <c r="D476" s="190"/>
      <c r="E476" s="190"/>
      <c r="F476" s="190"/>
      <c r="G476" s="190"/>
      <c r="H476" s="190"/>
      <c r="I476" s="132"/>
    </row>
    <row r="477" spans="1:9" x14ac:dyDescent="0.15">
      <c r="A477" s="36" t="str">
        <f>IF(B474="","","（備考）")</f>
        <v>（備考）</v>
      </c>
      <c r="B477" s="135" t="s">
        <v>227</v>
      </c>
      <c r="C477" s="136"/>
      <c r="D477" s="114"/>
      <c r="E477" s="114"/>
      <c r="F477" s="114"/>
      <c r="G477" s="114"/>
      <c r="H477" s="114"/>
      <c r="I477" s="115"/>
    </row>
    <row r="478" spans="1:9" x14ac:dyDescent="0.15">
      <c r="A478" s="35" t="str">
        <f>IF(B474="","","連絡先")</f>
        <v>連絡先</v>
      </c>
      <c r="B478" s="41" t="s">
        <v>325</v>
      </c>
      <c r="C478" s="42"/>
      <c r="D478" s="45" t="s">
        <v>90</v>
      </c>
      <c r="E478" s="44"/>
      <c r="F478" s="42"/>
      <c r="G478" s="42"/>
      <c r="H478" s="42"/>
      <c r="I478" s="43"/>
    </row>
    <row r="479" spans="1:9" x14ac:dyDescent="0.15">
      <c r="A479" s="116" t="str">
        <f>IF(B474="","","URL")</f>
        <v>URL</v>
      </c>
      <c r="B479" s="191" t="str">
        <f>HYPERLINK("https://ygmc.jp/","https://ygmc.jp/")</f>
        <v>https://ygmc.jp/</v>
      </c>
      <c r="C479" s="192"/>
      <c r="D479" s="192"/>
      <c r="E479" s="192"/>
      <c r="F479" s="192"/>
      <c r="G479" s="192"/>
      <c r="H479" s="192"/>
      <c r="I479" s="193"/>
    </row>
    <row r="480" spans="1:9" x14ac:dyDescent="0.15">
      <c r="A480" s="117"/>
      <c r="B480" s="194"/>
      <c r="C480" s="195"/>
      <c r="D480" s="195"/>
      <c r="E480" s="195"/>
      <c r="F480" s="195"/>
      <c r="G480" s="195"/>
      <c r="H480" s="195"/>
      <c r="I480" s="196"/>
    </row>
    <row r="483" spans="1:9" x14ac:dyDescent="0.15">
      <c r="A483" s="35" t="str">
        <f>IF(B483="","","名称")</f>
        <v>名称</v>
      </c>
      <c r="B483" s="215" t="s">
        <v>326</v>
      </c>
      <c r="C483" s="205"/>
      <c r="D483" s="205"/>
      <c r="E483" s="205"/>
      <c r="F483" s="205"/>
      <c r="G483" s="205"/>
      <c r="H483" s="205"/>
      <c r="I483" s="205"/>
    </row>
    <row r="484" spans="1:9" x14ac:dyDescent="0.15">
      <c r="A484" s="123" t="str">
        <f>IF(B483="","","内容")</f>
        <v>内容</v>
      </c>
      <c r="B484" s="125" t="s">
        <v>225</v>
      </c>
      <c r="C484" s="126"/>
      <c r="D484" s="129"/>
      <c r="E484" s="129"/>
      <c r="F484" s="129"/>
      <c r="G484" s="129"/>
      <c r="H484" s="129"/>
      <c r="I484" s="131"/>
    </row>
    <row r="485" spans="1:9" x14ac:dyDescent="0.15">
      <c r="A485" s="124"/>
      <c r="B485" s="127"/>
      <c r="C485" s="189"/>
      <c r="D485" s="190"/>
      <c r="E485" s="190"/>
      <c r="F485" s="190"/>
      <c r="G485" s="190"/>
      <c r="H485" s="190"/>
      <c r="I485" s="132"/>
    </row>
    <row r="486" spans="1:9" x14ac:dyDescent="0.15">
      <c r="A486" s="36" t="str">
        <f>IF(B483="","","（備考）")</f>
        <v>（備考）</v>
      </c>
      <c r="B486" s="135" t="s">
        <v>91</v>
      </c>
      <c r="C486" s="136"/>
      <c r="D486" s="114"/>
      <c r="E486" s="114"/>
      <c r="F486" s="114"/>
      <c r="G486" s="114"/>
      <c r="H486" s="114"/>
      <c r="I486" s="115"/>
    </row>
    <row r="487" spans="1:9" x14ac:dyDescent="0.15">
      <c r="A487" s="35" t="str">
        <f>IF(B483="","","連絡先")</f>
        <v>連絡先</v>
      </c>
      <c r="B487" s="41" t="s">
        <v>352</v>
      </c>
      <c r="C487" s="38"/>
      <c r="D487" s="38" t="s">
        <v>353</v>
      </c>
      <c r="E487" s="38"/>
      <c r="F487" s="38"/>
      <c r="G487" s="38"/>
      <c r="H487" s="38"/>
      <c r="I487" s="39"/>
    </row>
    <row r="488" spans="1:9" x14ac:dyDescent="0.15">
      <c r="A488" s="116" t="str">
        <f>IF(B483="","","URL")</f>
        <v>URL</v>
      </c>
      <c r="B488" s="118" t="str">
        <f>HYPERLINK("https://www.aoitori-y.jp/yokosuka-ryoiku/","https://www.aoitori-y.jp/yokosuka-ryoiku/")</f>
        <v>https://www.aoitori-y.jp/yokosuka-ryoiku/</v>
      </c>
      <c r="C488" s="118"/>
      <c r="D488" s="118"/>
      <c r="E488" s="118"/>
      <c r="F488" s="118"/>
      <c r="G488" s="118"/>
      <c r="H488" s="118"/>
      <c r="I488" s="118"/>
    </row>
    <row r="489" spans="1:9" x14ac:dyDescent="0.15">
      <c r="A489" s="117"/>
      <c r="B489" s="119"/>
      <c r="C489" s="120"/>
      <c r="D489" s="120"/>
      <c r="E489" s="120"/>
      <c r="F489" s="120"/>
      <c r="G489" s="120"/>
      <c r="H489" s="120"/>
      <c r="I489" s="121"/>
    </row>
    <row r="533" spans="1:9" ht="13.5" customHeight="1" x14ac:dyDescent="0.15">
      <c r="A533" s="146" t="s">
        <v>383</v>
      </c>
      <c r="B533" s="146"/>
      <c r="C533" s="146"/>
      <c r="D533" s="146"/>
      <c r="E533" s="146"/>
      <c r="F533" s="146"/>
      <c r="G533" s="146"/>
      <c r="H533" s="146"/>
      <c r="I533" s="146"/>
    </row>
    <row r="534" spans="1:9" ht="13.5" customHeight="1" x14ac:dyDescent="0.15">
      <c r="A534" s="146"/>
      <c r="B534" s="146"/>
      <c r="C534" s="146"/>
      <c r="D534" s="146"/>
      <c r="E534" s="146"/>
      <c r="F534" s="146"/>
      <c r="G534" s="146"/>
      <c r="H534" s="146"/>
      <c r="I534" s="146"/>
    </row>
    <row r="537" spans="1:9" x14ac:dyDescent="0.15">
      <c r="A537" s="35" t="str">
        <f>IF(B537="","","名称")</f>
        <v>名称</v>
      </c>
      <c r="B537" s="122" t="s">
        <v>224</v>
      </c>
      <c r="C537" s="122"/>
      <c r="D537" s="122"/>
      <c r="E537" s="122"/>
      <c r="F537" s="122"/>
      <c r="G537" s="122"/>
      <c r="H537" s="122"/>
      <c r="I537" s="122"/>
    </row>
    <row r="538" spans="1:9" x14ac:dyDescent="0.15">
      <c r="A538" s="123" t="str">
        <f>IF(B537="","","内容")</f>
        <v>内容</v>
      </c>
      <c r="B538" s="125" t="s">
        <v>225</v>
      </c>
      <c r="C538" s="126"/>
      <c r="D538" s="129"/>
      <c r="E538" s="129"/>
      <c r="F538" s="129"/>
      <c r="G538" s="129"/>
      <c r="H538" s="129"/>
      <c r="I538" s="131"/>
    </row>
    <row r="539" spans="1:9" x14ac:dyDescent="0.15">
      <c r="A539" s="124"/>
      <c r="B539" s="127"/>
      <c r="C539" s="189"/>
      <c r="D539" s="190"/>
      <c r="E539" s="190"/>
      <c r="F539" s="190"/>
      <c r="G539" s="190"/>
      <c r="H539" s="190"/>
      <c r="I539" s="132"/>
    </row>
    <row r="540" spans="1:9" x14ac:dyDescent="0.15">
      <c r="A540" s="36" t="str">
        <f>IF(B537="","","（備考）")</f>
        <v>（備考）</v>
      </c>
      <c r="B540" s="135"/>
      <c r="C540" s="136"/>
      <c r="D540" s="114"/>
      <c r="E540" s="114"/>
      <c r="F540" s="114"/>
      <c r="G540" s="114"/>
      <c r="H540" s="114"/>
      <c r="I540" s="115"/>
    </row>
    <row r="541" spans="1:9" x14ac:dyDescent="0.15">
      <c r="A541" s="35" t="str">
        <f>IF(B537="","","連絡先")</f>
        <v>連絡先</v>
      </c>
      <c r="B541" s="41" t="s">
        <v>226</v>
      </c>
      <c r="C541" s="38"/>
      <c r="D541" s="38" t="s">
        <v>74</v>
      </c>
      <c r="E541" s="38"/>
      <c r="F541" s="38"/>
      <c r="G541" s="38"/>
      <c r="H541" s="38"/>
      <c r="I541" s="39"/>
    </row>
    <row r="542" spans="1:9" x14ac:dyDescent="0.15">
      <c r="A542" s="116" t="str">
        <f>IF(B537="","","URL")</f>
        <v>URL</v>
      </c>
      <c r="B542" s="118" t="str">
        <f>HYPERLINK("https://www.chiisaki.com/","https://www.chiisaki.com/")</f>
        <v>https://www.chiisaki.com/</v>
      </c>
      <c r="C542" s="118"/>
      <c r="D542" s="118"/>
      <c r="E542" s="118"/>
      <c r="F542" s="118"/>
      <c r="G542" s="118"/>
      <c r="H542" s="118"/>
      <c r="I542" s="118"/>
    </row>
    <row r="543" spans="1:9" x14ac:dyDescent="0.15">
      <c r="A543" s="117"/>
      <c r="B543" s="119"/>
      <c r="C543" s="120"/>
      <c r="D543" s="120"/>
      <c r="E543" s="120"/>
      <c r="F543" s="120"/>
      <c r="G543" s="120"/>
      <c r="H543" s="120"/>
      <c r="I543" s="121"/>
    </row>
    <row r="546" spans="1:9" x14ac:dyDescent="0.15">
      <c r="A546" s="35" t="str">
        <f>IF(B546="","","名称")</f>
        <v>名称</v>
      </c>
      <c r="B546" s="122" t="s">
        <v>456</v>
      </c>
      <c r="C546" s="122"/>
      <c r="D546" s="122"/>
      <c r="E546" s="122"/>
      <c r="F546" s="122"/>
      <c r="G546" s="122"/>
      <c r="H546" s="122"/>
      <c r="I546" s="122"/>
    </row>
    <row r="547" spans="1:9" x14ac:dyDescent="0.15">
      <c r="A547" s="123" t="str">
        <f>IF(B546="","","内容")</f>
        <v>内容</v>
      </c>
      <c r="B547" s="125" t="s">
        <v>76</v>
      </c>
      <c r="C547" s="126"/>
      <c r="D547" s="129"/>
      <c r="E547" s="129"/>
      <c r="F547" s="129"/>
      <c r="G547" s="129"/>
      <c r="H547" s="129"/>
      <c r="I547" s="131"/>
    </row>
    <row r="548" spans="1:9" x14ac:dyDescent="0.15">
      <c r="A548" s="124"/>
      <c r="B548" s="127"/>
      <c r="C548" s="189"/>
      <c r="D548" s="190"/>
      <c r="E548" s="190"/>
      <c r="F548" s="190"/>
      <c r="G548" s="190"/>
      <c r="H548" s="190"/>
      <c r="I548" s="132"/>
    </row>
    <row r="549" spans="1:9" x14ac:dyDescent="0.15">
      <c r="A549" s="36" t="str">
        <f>IF(B546="","","（備考）")</f>
        <v>（備考）</v>
      </c>
      <c r="B549" s="145"/>
      <c r="C549" s="144"/>
      <c r="D549" s="114"/>
      <c r="E549" s="114"/>
      <c r="F549" s="114"/>
      <c r="G549" s="114"/>
      <c r="H549" s="114"/>
      <c r="I549" s="115"/>
    </row>
    <row r="550" spans="1:9" x14ac:dyDescent="0.15">
      <c r="A550" s="35" t="str">
        <f>IF(B546="","","連絡先")</f>
        <v>連絡先</v>
      </c>
      <c r="B550" s="41" t="s">
        <v>284</v>
      </c>
      <c r="C550" s="38"/>
      <c r="D550" s="38" t="s">
        <v>437</v>
      </c>
      <c r="E550" s="50"/>
      <c r="F550" s="38"/>
      <c r="G550" s="38"/>
      <c r="H550" s="38"/>
      <c r="I550" s="39"/>
    </row>
    <row r="551" spans="1:9" x14ac:dyDescent="0.15">
      <c r="A551" s="116" t="str">
        <f>IF(B546="","","URL")</f>
        <v>URL</v>
      </c>
      <c r="B551" s="118" t="str">
        <f>HYPERLINK("http://www.city.kamakura.kanagawa.jp/kenkou/fukushi/shougaisha/index.html","http://www.city.kamakura.kanagawa.jp/kenkou/fukushi/shougaisha/index.html")</f>
        <v>http://www.city.kamakura.kanagawa.jp/kenkou/fukushi/shougaisha/index.html</v>
      </c>
      <c r="C551" s="118"/>
      <c r="D551" s="118"/>
      <c r="E551" s="118"/>
      <c r="F551" s="118"/>
      <c r="G551" s="118"/>
      <c r="H551" s="118"/>
      <c r="I551" s="118"/>
    </row>
    <row r="552" spans="1:9" x14ac:dyDescent="0.15">
      <c r="A552" s="117"/>
      <c r="B552" s="119"/>
      <c r="C552" s="120"/>
      <c r="D552" s="120"/>
      <c r="E552" s="120"/>
      <c r="F552" s="120"/>
      <c r="G552" s="120"/>
      <c r="H552" s="120"/>
      <c r="I552" s="121"/>
    </row>
    <row r="555" spans="1:9" x14ac:dyDescent="0.15">
      <c r="A555" s="35" t="str">
        <f>IF(B555="","","名称")</f>
        <v>名称</v>
      </c>
      <c r="B555" s="122" t="s">
        <v>457</v>
      </c>
      <c r="C555" s="122"/>
      <c r="D555" s="122"/>
      <c r="E555" s="122"/>
      <c r="F555" s="122"/>
      <c r="G555" s="122"/>
      <c r="H555" s="122"/>
      <c r="I555" s="122"/>
    </row>
    <row r="556" spans="1:9" x14ac:dyDescent="0.15">
      <c r="A556" s="123" t="str">
        <f>IF(B555="","","内容")</f>
        <v>内容</v>
      </c>
      <c r="B556" s="125" t="s">
        <v>297</v>
      </c>
      <c r="C556" s="126"/>
      <c r="D556" s="129"/>
      <c r="E556" s="129"/>
      <c r="F556" s="129"/>
      <c r="G556" s="129"/>
      <c r="H556" s="129"/>
      <c r="I556" s="131"/>
    </row>
    <row r="557" spans="1:9" x14ac:dyDescent="0.15">
      <c r="A557" s="124"/>
      <c r="B557" s="127"/>
      <c r="C557" s="189"/>
      <c r="D557" s="190"/>
      <c r="E557" s="190"/>
      <c r="F557" s="190"/>
      <c r="G557" s="190"/>
      <c r="H557" s="190"/>
      <c r="I557" s="132"/>
    </row>
    <row r="558" spans="1:9" x14ac:dyDescent="0.15">
      <c r="A558" s="36" t="str">
        <f>IF(B555="","","（備考）")</f>
        <v>（備考）</v>
      </c>
      <c r="B558" s="135"/>
      <c r="C558" s="136"/>
      <c r="D558" s="114"/>
      <c r="E558" s="114"/>
      <c r="F558" s="114"/>
      <c r="G558" s="114"/>
      <c r="H558" s="114"/>
      <c r="I558" s="115"/>
    </row>
    <row r="559" spans="1:9" x14ac:dyDescent="0.15">
      <c r="A559" s="35" t="str">
        <f>IF(B555="","","連絡先")</f>
        <v>連絡先</v>
      </c>
      <c r="B559" s="41" t="s">
        <v>285</v>
      </c>
      <c r="C559" s="38"/>
      <c r="D559" s="38" t="s">
        <v>74</v>
      </c>
      <c r="E559" s="38"/>
      <c r="F559" s="38"/>
      <c r="G559" s="38"/>
      <c r="H559" s="38"/>
      <c r="I559" s="39"/>
    </row>
    <row r="560" spans="1:9" x14ac:dyDescent="0.15">
      <c r="A560" s="116" t="str">
        <f>IF(B555="","","URL")</f>
        <v>URL</v>
      </c>
      <c r="B560" s="118" t="str">
        <f>HYPERLINK("https://www.city.kamakura.kanagawa.jp/hattatsu/soudanmoushikomi.html","https://www.city.kamakura.kanagawa.jp/hattatsu/soudanmoushikomi.html")</f>
        <v>https://www.city.kamakura.kanagawa.jp/hattatsu/soudanmoushikomi.html</v>
      </c>
      <c r="C560" s="118"/>
      <c r="D560" s="118"/>
      <c r="E560" s="118"/>
      <c r="F560" s="118"/>
      <c r="G560" s="118"/>
      <c r="H560" s="118"/>
      <c r="I560" s="118"/>
    </row>
    <row r="561" spans="1:9" x14ac:dyDescent="0.15">
      <c r="A561" s="117"/>
      <c r="B561" s="119"/>
      <c r="C561" s="120"/>
      <c r="D561" s="120"/>
      <c r="E561" s="120"/>
      <c r="F561" s="120"/>
      <c r="G561" s="120"/>
      <c r="H561" s="120"/>
      <c r="I561" s="121"/>
    </row>
    <row r="564" spans="1:9" x14ac:dyDescent="0.15">
      <c r="A564" s="35" t="str">
        <f>IF(B564="","","名称")</f>
        <v>名称</v>
      </c>
      <c r="B564" s="122" t="s">
        <v>438</v>
      </c>
      <c r="C564" s="122"/>
      <c r="D564" s="122"/>
      <c r="E564" s="122"/>
      <c r="F564" s="122"/>
      <c r="G564" s="122"/>
      <c r="H564" s="122"/>
      <c r="I564" s="122"/>
    </row>
    <row r="565" spans="1:9" x14ac:dyDescent="0.15">
      <c r="A565" s="123" t="str">
        <f>IF(B564="","","内容")</f>
        <v>内容</v>
      </c>
      <c r="B565" s="125" t="s">
        <v>81</v>
      </c>
      <c r="C565" s="126"/>
      <c r="D565" s="129"/>
      <c r="E565" s="129"/>
      <c r="F565" s="129"/>
      <c r="G565" s="129"/>
      <c r="H565" s="129"/>
      <c r="I565" s="131"/>
    </row>
    <row r="566" spans="1:9" x14ac:dyDescent="0.15">
      <c r="A566" s="124"/>
      <c r="B566" s="127"/>
      <c r="C566" s="189"/>
      <c r="D566" s="190"/>
      <c r="E566" s="190"/>
      <c r="F566" s="190"/>
      <c r="G566" s="190"/>
      <c r="H566" s="190"/>
      <c r="I566" s="132"/>
    </row>
    <row r="567" spans="1:9" x14ac:dyDescent="0.15">
      <c r="A567" s="36" t="str">
        <f>IF(B564="","","（備考）")</f>
        <v>（備考）</v>
      </c>
      <c r="B567" s="152" t="s">
        <v>196</v>
      </c>
      <c r="C567" s="153"/>
      <c r="D567" s="114"/>
      <c r="E567" s="114"/>
      <c r="F567" s="114"/>
      <c r="G567" s="114"/>
      <c r="H567" s="114"/>
      <c r="I567" s="115"/>
    </row>
    <row r="568" spans="1:9" x14ac:dyDescent="0.15">
      <c r="A568" s="35" t="str">
        <f>IF(B564="","","連絡先")</f>
        <v>連絡先</v>
      </c>
      <c r="B568" s="42" t="s">
        <v>494</v>
      </c>
      <c r="C568" s="38"/>
      <c r="D568" s="38" t="s">
        <v>112</v>
      </c>
      <c r="E568" s="38"/>
      <c r="F568" s="42"/>
      <c r="G568" s="38"/>
      <c r="H568" s="38"/>
      <c r="I568" s="39"/>
    </row>
    <row r="569" spans="1:9" ht="13.5" customHeight="1" x14ac:dyDescent="0.15">
      <c r="A569" s="116" t="str">
        <f>IF(B564="","","URL")</f>
        <v>URL</v>
      </c>
      <c r="B569" s="118" t="str">
        <f>HYPERLINK("https://www.city.kamakura.kanagawa.jp/boshi/soudan35.html","https://www.city.kamakura.kanagawa.jp/boshi/soudan35.html")</f>
        <v>https://www.city.kamakura.kanagawa.jp/boshi/soudan35.html</v>
      </c>
      <c r="C569" s="118"/>
      <c r="D569" s="118"/>
      <c r="E569" s="118"/>
      <c r="F569" s="118"/>
      <c r="G569" s="118"/>
      <c r="H569" s="118"/>
      <c r="I569" s="118"/>
    </row>
    <row r="570" spans="1:9" x14ac:dyDescent="0.15">
      <c r="A570" s="117"/>
      <c r="B570" s="119"/>
      <c r="C570" s="120"/>
      <c r="D570" s="120"/>
      <c r="E570" s="120"/>
      <c r="F570" s="120"/>
      <c r="G570" s="120"/>
      <c r="H570" s="120"/>
      <c r="I570" s="121"/>
    </row>
    <row r="573" spans="1:9" x14ac:dyDescent="0.15">
      <c r="A573" s="35" t="str">
        <f>IF(B573="","","名称")</f>
        <v>名称</v>
      </c>
      <c r="B573" s="122" t="s">
        <v>417</v>
      </c>
      <c r="C573" s="122"/>
      <c r="D573" s="122"/>
      <c r="E573" s="122"/>
      <c r="F573" s="122"/>
      <c r="G573" s="122"/>
      <c r="H573" s="122"/>
      <c r="I573" s="122"/>
    </row>
    <row r="574" spans="1:9" x14ac:dyDescent="0.15">
      <c r="A574" s="123" t="str">
        <f>IF(B573="","","内容")</f>
        <v>内容</v>
      </c>
      <c r="B574" s="125" t="s">
        <v>13</v>
      </c>
      <c r="C574" s="126"/>
      <c r="D574" s="129"/>
      <c r="E574" s="129"/>
      <c r="F574" s="129"/>
      <c r="G574" s="129"/>
      <c r="H574" s="129"/>
      <c r="I574" s="131"/>
    </row>
    <row r="575" spans="1:9" x14ac:dyDescent="0.15">
      <c r="A575" s="124"/>
      <c r="B575" s="127"/>
      <c r="C575" s="189"/>
      <c r="D575" s="190"/>
      <c r="E575" s="190"/>
      <c r="F575" s="190"/>
      <c r="G575" s="190"/>
      <c r="H575" s="190"/>
      <c r="I575" s="132"/>
    </row>
    <row r="576" spans="1:9" x14ac:dyDescent="0.15">
      <c r="A576" s="36" t="str">
        <f>IF(B573="","","（備考）")</f>
        <v>（備考）</v>
      </c>
      <c r="B576" s="221" t="s">
        <v>202</v>
      </c>
      <c r="C576" s="154"/>
      <c r="D576" s="114"/>
      <c r="E576" s="114"/>
      <c r="F576" s="114"/>
      <c r="G576" s="114"/>
      <c r="H576" s="114"/>
      <c r="I576" s="115"/>
    </row>
    <row r="577" spans="1:9" x14ac:dyDescent="0.15">
      <c r="A577" s="35" t="str">
        <f>IF(B573="","","連絡先")</f>
        <v>連絡先</v>
      </c>
      <c r="B577" s="41" t="s">
        <v>439</v>
      </c>
      <c r="C577" s="38"/>
      <c r="D577" s="38" t="s">
        <v>112</v>
      </c>
      <c r="E577" s="38"/>
      <c r="F577" s="38"/>
      <c r="G577" s="38"/>
      <c r="H577" s="38"/>
      <c r="I577" s="39"/>
    </row>
    <row r="578" spans="1:9" x14ac:dyDescent="0.15">
      <c r="A578" s="116" t="str">
        <f>IF(B573="","","URL")</f>
        <v>URL</v>
      </c>
      <c r="B578" s="118" t="str">
        <f>HYPERLINK("https://www.city.kamakura.kanagawa.jp/kosodate/tokuji.html","https://www.city.kamakura.kanagawa.jp/kosodate/tokuji.html")</f>
        <v>https://www.city.kamakura.kanagawa.jp/kosodate/tokuji.html</v>
      </c>
      <c r="C578" s="118"/>
      <c r="D578" s="118"/>
      <c r="E578" s="118"/>
      <c r="F578" s="118"/>
      <c r="G578" s="118"/>
      <c r="H578" s="118"/>
      <c r="I578" s="118"/>
    </row>
    <row r="579" spans="1:9" x14ac:dyDescent="0.15">
      <c r="A579" s="117"/>
      <c r="B579" s="119"/>
      <c r="C579" s="120"/>
      <c r="D579" s="120"/>
      <c r="E579" s="120"/>
      <c r="F579" s="120"/>
      <c r="G579" s="120"/>
      <c r="H579" s="120"/>
      <c r="I579" s="121"/>
    </row>
    <row r="582" spans="1:9" x14ac:dyDescent="0.15">
      <c r="A582" s="35" t="str">
        <f>IF(B582="","","名称")</f>
        <v>名称</v>
      </c>
      <c r="B582" s="122" t="s">
        <v>440</v>
      </c>
      <c r="C582" s="122"/>
      <c r="D582" s="122"/>
      <c r="E582" s="122"/>
      <c r="F582" s="122"/>
      <c r="G582" s="122"/>
      <c r="H582" s="122"/>
      <c r="I582" s="122"/>
    </row>
    <row r="583" spans="1:9" x14ac:dyDescent="0.15">
      <c r="A583" s="123" t="str">
        <f>IF(B582="","","内容")</f>
        <v>内容</v>
      </c>
      <c r="B583" s="125" t="s">
        <v>16</v>
      </c>
      <c r="C583" s="126"/>
      <c r="D583" s="129"/>
      <c r="E583" s="129"/>
      <c r="F583" s="129"/>
      <c r="G583" s="129"/>
      <c r="H583" s="129"/>
      <c r="I583" s="131"/>
    </row>
    <row r="584" spans="1:9" x14ac:dyDescent="0.15">
      <c r="A584" s="124"/>
      <c r="B584" s="127"/>
      <c r="C584" s="189"/>
      <c r="D584" s="190"/>
      <c r="E584" s="190"/>
      <c r="F584" s="190"/>
      <c r="G584" s="190"/>
      <c r="H584" s="190"/>
      <c r="I584" s="132"/>
    </row>
    <row r="585" spans="1:9" x14ac:dyDescent="0.15">
      <c r="A585" s="36" t="str">
        <f>IF(B582="","","（備考）")</f>
        <v>（備考）</v>
      </c>
      <c r="B585" s="179" t="s">
        <v>230</v>
      </c>
      <c r="C585" s="180"/>
      <c r="D585" s="114"/>
      <c r="E585" s="114"/>
      <c r="F585" s="114"/>
      <c r="G585" s="114"/>
      <c r="H585" s="114"/>
      <c r="I585" s="115"/>
    </row>
    <row r="586" spans="1:9" x14ac:dyDescent="0.15">
      <c r="A586" s="35" t="str">
        <f>IF(B582="","","連絡先")</f>
        <v>連絡先</v>
      </c>
      <c r="B586" s="41" t="s">
        <v>283</v>
      </c>
      <c r="C586" s="38"/>
      <c r="D586" s="38" t="s">
        <v>437</v>
      </c>
      <c r="E586" s="38"/>
      <c r="F586" s="38"/>
      <c r="G586" s="38"/>
      <c r="H586" s="38"/>
      <c r="I586" s="39"/>
    </row>
    <row r="587" spans="1:9" x14ac:dyDescent="0.15">
      <c r="A587" s="116" t="str">
        <f>IF(B582="","","URL")</f>
        <v>URL</v>
      </c>
      <c r="B587" s="118" t="str">
        <f>HYPERLINK("https://www.city.kamakura.kanagawa.jp/kenkou/kosodate/shisetsu/index.html","https://www.city.kamakura.kanagawa.jp/kenkou/kosodate/shisetsu/index.html")</f>
        <v>https://www.city.kamakura.kanagawa.jp/kenkou/kosodate/shisetsu/index.html</v>
      </c>
      <c r="C587" s="118"/>
      <c r="D587" s="118"/>
      <c r="E587" s="118"/>
      <c r="F587" s="118"/>
      <c r="G587" s="118"/>
      <c r="H587" s="118"/>
      <c r="I587" s="118"/>
    </row>
    <row r="588" spans="1:9" x14ac:dyDescent="0.15">
      <c r="A588" s="117"/>
      <c r="B588" s="119"/>
      <c r="C588" s="120"/>
      <c r="D588" s="120"/>
      <c r="E588" s="120"/>
      <c r="F588" s="120"/>
      <c r="G588" s="120"/>
      <c r="H588" s="120"/>
      <c r="I588" s="121"/>
    </row>
    <row r="592" spans="1:9" ht="13.5" customHeight="1" x14ac:dyDescent="0.15">
      <c r="A592" s="35" t="str">
        <f>IF(B592="","","名称")</f>
        <v>名称</v>
      </c>
      <c r="B592" s="122" t="s">
        <v>441</v>
      </c>
      <c r="C592" s="122"/>
      <c r="D592" s="122"/>
      <c r="E592" s="122"/>
      <c r="F592" s="122"/>
      <c r="G592" s="122"/>
      <c r="H592" s="122"/>
      <c r="I592" s="122"/>
    </row>
    <row r="593" spans="1:9" ht="13.5" customHeight="1" x14ac:dyDescent="0.15">
      <c r="A593" s="123" t="str">
        <f>IF(B592="","","内容")</f>
        <v>内容</v>
      </c>
      <c r="B593" s="125" t="s">
        <v>83</v>
      </c>
      <c r="C593" s="126"/>
      <c r="D593" s="129"/>
      <c r="E593" s="129"/>
      <c r="F593" s="129"/>
      <c r="G593" s="129"/>
      <c r="H593" s="129"/>
      <c r="I593" s="131"/>
    </row>
    <row r="594" spans="1:9" x14ac:dyDescent="0.15">
      <c r="A594" s="124"/>
      <c r="B594" s="127"/>
      <c r="C594" s="189"/>
      <c r="D594" s="190"/>
      <c r="E594" s="190"/>
      <c r="F594" s="190"/>
      <c r="G594" s="190"/>
      <c r="H594" s="190"/>
      <c r="I594" s="132"/>
    </row>
    <row r="595" spans="1:9" x14ac:dyDescent="0.15">
      <c r="A595" s="36" t="str">
        <f>IF(B592="","","（備考）")</f>
        <v>（備考）</v>
      </c>
      <c r="B595" s="112"/>
      <c r="C595" s="113"/>
      <c r="D595" s="114"/>
      <c r="E595" s="114"/>
      <c r="F595" s="114"/>
      <c r="G595" s="114"/>
      <c r="H595" s="114"/>
      <c r="I595" s="115"/>
    </row>
    <row r="596" spans="1:9" x14ac:dyDescent="0.15">
      <c r="A596" s="35" t="str">
        <f>IF(B592="","","連絡先")</f>
        <v>連絡先</v>
      </c>
      <c r="B596" s="41" t="s">
        <v>282</v>
      </c>
      <c r="C596" s="38"/>
      <c r="D596" s="38" t="s">
        <v>74</v>
      </c>
      <c r="E596" s="38"/>
      <c r="F596" s="38"/>
      <c r="G596" s="38"/>
      <c r="H596" s="38"/>
      <c r="I596" s="39"/>
    </row>
    <row r="597" spans="1:9" x14ac:dyDescent="0.15">
      <c r="A597" s="116" t="str">
        <f>IF(B592="","","URL")</f>
        <v>URL</v>
      </c>
      <c r="B597" s="118" t="str">
        <f>HYPERLINK("https://www.city.kamakura.kanagawa.jp/kyouiku/kyouiku/index.html","https://www.city.kamakura.kanagawa.jp/kyouiku/kyouiku/index.html")</f>
        <v>https://www.city.kamakura.kanagawa.jp/kyouiku/kyouiku/index.html</v>
      </c>
      <c r="C597" s="118"/>
      <c r="D597" s="118"/>
      <c r="E597" s="118"/>
      <c r="F597" s="118"/>
      <c r="G597" s="118"/>
      <c r="H597" s="118"/>
      <c r="I597" s="118"/>
    </row>
    <row r="598" spans="1:9" x14ac:dyDescent="0.15">
      <c r="A598" s="117"/>
      <c r="B598" s="119"/>
      <c r="C598" s="120"/>
      <c r="D598" s="120"/>
      <c r="E598" s="120"/>
      <c r="F598" s="120"/>
      <c r="G598" s="120"/>
      <c r="H598" s="120"/>
      <c r="I598" s="121"/>
    </row>
    <row r="601" spans="1:9" ht="13.5" customHeight="1" x14ac:dyDescent="0.15"/>
    <row r="651" spans="1:9" ht="13.5" customHeight="1" x14ac:dyDescent="0.15">
      <c r="A651" s="146" t="s">
        <v>384</v>
      </c>
      <c r="B651" s="146"/>
      <c r="C651" s="146"/>
      <c r="D651" s="146"/>
      <c r="E651" s="146"/>
      <c r="F651" s="146"/>
      <c r="G651" s="146"/>
      <c r="H651" s="146"/>
      <c r="I651" s="146"/>
    </row>
    <row r="652" spans="1:9" ht="13.5" customHeight="1" x14ac:dyDescent="0.15">
      <c r="A652" s="146"/>
      <c r="B652" s="146"/>
      <c r="C652" s="146"/>
      <c r="D652" s="146"/>
      <c r="E652" s="146"/>
      <c r="F652" s="146"/>
      <c r="G652" s="146"/>
      <c r="H652" s="146"/>
      <c r="I652" s="146"/>
    </row>
    <row r="655" spans="1:9" x14ac:dyDescent="0.15">
      <c r="A655" s="35" t="str">
        <f>IF(B655="","","名称")</f>
        <v>名称</v>
      </c>
      <c r="B655" s="122" t="s">
        <v>119</v>
      </c>
      <c r="C655" s="122"/>
      <c r="D655" s="122"/>
      <c r="E655" s="122"/>
      <c r="F655" s="122"/>
      <c r="G655" s="122"/>
      <c r="H655" s="122"/>
      <c r="I655" s="122"/>
    </row>
    <row r="656" spans="1:9" x14ac:dyDescent="0.15">
      <c r="A656" s="123" t="str">
        <f>IF(B655="","","内容")</f>
        <v>内容</v>
      </c>
      <c r="B656" s="125" t="s">
        <v>65</v>
      </c>
      <c r="C656" s="126"/>
      <c r="D656" s="129"/>
      <c r="E656" s="129"/>
      <c r="F656" s="129"/>
      <c r="G656" s="129"/>
      <c r="H656" s="129"/>
      <c r="I656" s="131"/>
    </row>
    <row r="657" spans="1:9" x14ac:dyDescent="0.15">
      <c r="A657" s="124"/>
      <c r="B657" s="127"/>
      <c r="C657" s="189"/>
      <c r="D657" s="190"/>
      <c r="E657" s="190"/>
      <c r="F657" s="190"/>
      <c r="G657" s="190"/>
      <c r="H657" s="190"/>
      <c r="I657" s="132"/>
    </row>
    <row r="658" spans="1:9" x14ac:dyDescent="0.15">
      <c r="A658" s="36" t="str">
        <f>IF(B655="","","（備考）")</f>
        <v>（備考）</v>
      </c>
      <c r="B658" s="135" t="s">
        <v>232</v>
      </c>
      <c r="C658" s="136"/>
      <c r="D658" s="114"/>
      <c r="E658" s="114"/>
      <c r="F658" s="114"/>
      <c r="G658" s="114"/>
      <c r="H658" s="114"/>
      <c r="I658" s="115"/>
    </row>
    <row r="659" spans="1:9" x14ac:dyDescent="0.15">
      <c r="A659" s="35" t="str">
        <f>IF(B655="","","連絡先")</f>
        <v>連絡先</v>
      </c>
      <c r="B659" s="41" t="s">
        <v>120</v>
      </c>
      <c r="C659" s="38"/>
      <c r="D659" s="51" t="s">
        <v>112</v>
      </c>
      <c r="E659" s="38"/>
      <c r="F659" s="38"/>
      <c r="G659" s="38"/>
      <c r="H659" s="38"/>
      <c r="I659" s="39"/>
    </row>
    <row r="660" spans="1:9" ht="13.5" customHeight="1" x14ac:dyDescent="0.15">
      <c r="A660" s="116" t="str">
        <f>IF(B655="","","URL")</f>
        <v>URL</v>
      </c>
      <c r="B660" s="230" t="str">
        <f>HYPERLINK("https://www.city.zushi.kanagawa.jp/kosodate/egao/1002588/1002968/1002969/1002970.html","https://www.city.zushi.kanagawa.jp/kosodate/egao/1002588/1002968/1002969/1002970.html")</f>
        <v>https://www.city.zushi.kanagawa.jp/kosodate/egao/1002588/1002968/1002969/1002970.html</v>
      </c>
      <c r="C660" s="230"/>
      <c r="D660" s="230"/>
      <c r="E660" s="230"/>
      <c r="F660" s="230"/>
      <c r="G660" s="230"/>
      <c r="H660" s="230"/>
      <c r="I660" s="230"/>
    </row>
    <row r="661" spans="1:9" x14ac:dyDescent="0.15">
      <c r="A661" s="117"/>
      <c r="B661" s="231"/>
      <c r="C661" s="232"/>
      <c r="D661" s="232"/>
      <c r="E661" s="232"/>
      <c r="F661" s="232"/>
      <c r="G661" s="232"/>
      <c r="H661" s="232"/>
      <c r="I661" s="233"/>
    </row>
    <row r="664" spans="1:9" x14ac:dyDescent="0.15">
      <c r="A664" s="35" t="str">
        <f>IF(B664="","","名称")</f>
        <v>名称</v>
      </c>
      <c r="B664" s="122" t="s">
        <v>458</v>
      </c>
      <c r="C664" s="122"/>
      <c r="D664" s="122"/>
      <c r="E664" s="122"/>
      <c r="F664" s="122"/>
      <c r="G664" s="122"/>
      <c r="H664" s="122"/>
      <c r="I664" s="122"/>
    </row>
    <row r="665" spans="1:9" x14ac:dyDescent="0.15">
      <c r="A665" s="123" t="str">
        <f>IF(B664="","","内容")</f>
        <v>内容</v>
      </c>
      <c r="B665" s="125" t="s">
        <v>76</v>
      </c>
      <c r="C665" s="126"/>
      <c r="D665" s="129"/>
      <c r="E665" s="129"/>
      <c r="F665" s="129"/>
      <c r="G665" s="129"/>
      <c r="H665" s="129"/>
      <c r="I665" s="131"/>
    </row>
    <row r="666" spans="1:9" x14ac:dyDescent="0.15">
      <c r="A666" s="124"/>
      <c r="B666" s="127"/>
      <c r="C666" s="189"/>
      <c r="D666" s="190"/>
      <c r="E666" s="190"/>
      <c r="F666" s="190"/>
      <c r="G666" s="190"/>
      <c r="H666" s="190"/>
      <c r="I666" s="132"/>
    </row>
    <row r="667" spans="1:9" x14ac:dyDescent="0.15">
      <c r="A667" s="36" t="str">
        <f>IF(B664="","","（備考）")</f>
        <v>（備考）</v>
      </c>
      <c r="B667" s="145"/>
      <c r="C667" s="144"/>
      <c r="D667" s="114"/>
      <c r="E667" s="114"/>
      <c r="F667" s="114"/>
      <c r="G667" s="114"/>
      <c r="H667" s="114"/>
      <c r="I667" s="115"/>
    </row>
    <row r="668" spans="1:9" x14ac:dyDescent="0.15">
      <c r="A668" s="35" t="str">
        <f>IF(B664="","","連絡先")</f>
        <v>連絡先</v>
      </c>
      <c r="B668" s="41" t="s">
        <v>121</v>
      </c>
      <c r="C668" s="38"/>
      <c r="D668" s="51" t="s">
        <v>112</v>
      </c>
      <c r="E668" s="38"/>
      <c r="F668" s="38"/>
      <c r="G668" s="38"/>
      <c r="H668" s="38"/>
      <c r="I668" s="39"/>
    </row>
    <row r="669" spans="1:9" ht="13.5" customHeight="1" x14ac:dyDescent="0.15">
      <c r="A669" s="116" t="str">
        <f>IF(B664="","","URL")</f>
        <v>URL</v>
      </c>
      <c r="B669" s="118" t="s">
        <v>233</v>
      </c>
      <c r="C669" s="118"/>
      <c r="D669" s="118"/>
      <c r="E669" s="118"/>
      <c r="F669" s="118"/>
      <c r="G669" s="118"/>
      <c r="H669" s="118"/>
      <c r="I669" s="118"/>
    </row>
    <row r="670" spans="1:9" x14ac:dyDescent="0.15">
      <c r="A670" s="117"/>
      <c r="B670" s="119"/>
      <c r="C670" s="120"/>
      <c r="D670" s="120"/>
      <c r="E670" s="120"/>
      <c r="F670" s="120"/>
      <c r="G670" s="120"/>
      <c r="H670" s="120"/>
      <c r="I670" s="121"/>
    </row>
    <row r="673" spans="1:9" x14ac:dyDescent="0.15">
      <c r="A673" s="35" t="str">
        <f>IF(B673="","","名称")</f>
        <v>名称</v>
      </c>
      <c r="B673" s="122" t="s">
        <v>459</v>
      </c>
      <c r="C673" s="122"/>
      <c r="D673" s="122"/>
      <c r="E673" s="122"/>
      <c r="F673" s="122"/>
      <c r="G673" s="122"/>
      <c r="H673" s="122"/>
      <c r="I673" s="122"/>
    </row>
    <row r="674" spans="1:9" x14ac:dyDescent="0.15">
      <c r="A674" s="123" t="str">
        <f>IF(B673="","","内容")</f>
        <v>内容</v>
      </c>
      <c r="B674" s="125" t="s">
        <v>81</v>
      </c>
      <c r="C674" s="126"/>
      <c r="D674" s="129"/>
      <c r="E674" s="129"/>
      <c r="F674" s="129"/>
      <c r="G674" s="129"/>
      <c r="H674" s="129"/>
      <c r="I674" s="131"/>
    </row>
    <row r="675" spans="1:9" x14ac:dyDescent="0.15">
      <c r="A675" s="124"/>
      <c r="B675" s="127"/>
      <c r="C675" s="189"/>
      <c r="D675" s="190"/>
      <c r="E675" s="190"/>
      <c r="F675" s="190"/>
      <c r="G675" s="190"/>
      <c r="H675" s="190"/>
      <c r="I675" s="132"/>
    </row>
    <row r="676" spans="1:9" x14ac:dyDescent="0.15">
      <c r="A676" s="36" t="str">
        <f>IF(B673="","","（備考）")</f>
        <v>（備考）</v>
      </c>
      <c r="B676" s="152"/>
      <c r="C676" s="153"/>
      <c r="D676" s="114"/>
      <c r="E676" s="114"/>
      <c r="F676" s="114"/>
      <c r="G676" s="114"/>
      <c r="H676" s="114"/>
      <c r="I676" s="115"/>
    </row>
    <row r="677" spans="1:9" x14ac:dyDescent="0.15">
      <c r="A677" s="35" t="str">
        <f>IF(B673="","","連絡先")</f>
        <v>連絡先</v>
      </c>
      <c r="B677" s="41" t="s">
        <v>122</v>
      </c>
      <c r="C677" s="38"/>
      <c r="D677" s="51" t="s">
        <v>112</v>
      </c>
      <c r="E677" s="38"/>
      <c r="F677" s="38"/>
      <c r="G677" s="38"/>
      <c r="H677" s="38"/>
      <c r="I677" s="39"/>
    </row>
    <row r="678" spans="1:9" ht="13.15" customHeight="1" x14ac:dyDescent="0.15">
      <c r="A678" s="116" t="str">
        <f>IF(B673="","","URL")</f>
        <v>URL</v>
      </c>
      <c r="B678" s="118" t="s">
        <v>234</v>
      </c>
      <c r="C678" s="118"/>
      <c r="D678" s="118"/>
      <c r="E678" s="118"/>
      <c r="F678" s="118"/>
      <c r="G678" s="118"/>
      <c r="H678" s="118"/>
      <c r="I678" s="118"/>
    </row>
    <row r="679" spans="1:9" x14ac:dyDescent="0.15">
      <c r="A679" s="117"/>
      <c r="B679" s="119"/>
      <c r="C679" s="120"/>
      <c r="D679" s="120"/>
      <c r="E679" s="120"/>
      <c r="F679" s="120"/>
      <c r="G679" s="120"/>
      <c r="H679" s="120"/>
      <c r="I679" s="121"/>
    </row>
    <row r="682" spans="1:9" x14ac:dyDescent="0.15">
      <c r="A682" s="35" t="str">
        <f>IF(B682="","","名称")</f>
        <v>名称</v>
      </c>
      <c r="B682" s="122" t="s">
        <v>460</v>
      </c>
      <c r="C682" s="122"/>
      <c r="D682" s="122"/>
      <c r="E682" s="122"/>
      <c r="F682" s="122"/>
      <c r="G682" s="122"/>
      <c r="H682" s="122"/>
      <c r="I682" s="122"/>
    </row>
    <row r="683" spans="1:9" x14ac:dyDescent="0.15">
      <c r="A683" s="123" t="str">
        <f>IF(B682="","","内容")</f>
        <v>内容</v>
      </c>
      <c r="B683" s="125" t="s">
        <v>83</v>
      </c>
      <c r="C683" s="126"/>
      <c r="D683" s="129"/>
      <c r="E683" s="129"/>
      <c r="F683" s="129"/>
      <c r="G683" s="129"/>
      <c r="H683" s="129"/>
      <c r="I683" s="131"/>
    </row>
    <row r="684" spans="1:9" x14ac:dyDescent="0.15">
      <c r="A684" s="124"/>
      <c r="B684" s="127"/>
      <c r="C684" s="189"/>
      <c r="D684" s="190"/>
      <c r="E684" s="190"/>
      <c r="F684" s="190"/>
      <c r="G684" s="190"/>
      <c r="H684" s="190"/>
      <c r="I684" s="132"/>
    </row>
    <row r="685" spans="1:9" x14ac:dyDescent="0.15">
      <c r="A685" s="36" t="str">
        <f>IF(B682="","","（備考）")</f>
        <v>（備考）</v>
      </c>
      <c r="B685" s="164"/>
      <c r="C685" s="165"/>
      <c r="D685" s="114"/>
      <c r="E685" s="114"/>
      <c r="F685" s="114"/>
      <c r="G685" s="114"/>
      <c r="H685" s="114"/>
      <c r="I685" s="115"/>
    </row>
    <row r="686" spans="1:9" x14ac:dyDescent="0.15">
      <c r="A686" s="35" t="str">
        <f>IF(B682="","","連絡先")</f>
        <v>連絡先</v>
      </c>
      <c r="B686" s="41" t="s">
        <v>123</v>
      </c>
      <c r="C686" s="38"/>
      <c r="D686" s="51" t="s">
        <v>112</v>
      </c>
      <c r="E686" s="38"/>
      <c r="F686" s="38"/>
      <c r="G686" s="38"/>
      <c r="H686" s="38"/>
      <c r="I686" s="39"/>
    </row>
    <row r="687" spans="1:9" ht="13.5" customHeight="1" x14ac:dyDescent="0.15">
      <c r="A687" s="116" t="str">
        <f>IF(B682="","","URL")</f>
        <v>URL</v>
      </c>
      <c r="B687" s="118" t="s">
        <v>235</v>
      </c>
      <c r="C687" s="118"/>
      <c r="D687" s="118"/>
      <c r="E687" s="118"/>
      <c r="F687" s="118"/>
      <c r="G687" s="118"/>
      <c r="H687" s="118"/>
      <c r="I687" s="118"/>
    </row>
    <row r="688" spans="1:9" x14ac:dyDescent="0.15">
      <c r="A688" s="117"/>
      <c r="B688" s="119"/>
      <c r="C688" s="120"/>
      <c r="D688" s="120"/>
      <c r="E688" s="120"/>
      <c r="F688" s="120"/>
      <c r="G688" s="120"/>
      <c r="H688" s="120"/>
      <c r="I688" s="121"/>
    </row>
    <row r="691" spans="1:9" x14ac:dyDescent="0.15">
      <c r="A691" s="35" t="str">
        <f>IF(B691="","","名称")</f>
        <v>名称</v>
      </c>
      <c r="B691" s="122" t="s">
        <v>124</v>
      </c>
      <c r="C691" s="122"/>
      <c r="D691" s="122"/>
      <c r="E691" s="122"/>
      <c r="F691" s="122"/>
      <c r="G691" s="122"/>
      <c r="H691" s="122"/>
      <c r="I691" s="122"/>
    </row>
    <row r="692" spans="1:9" x14ac:dyDescent="0.15">
      <c r="A692" s="123" t="str">
        <f>IF(B691="","","内容")</f>
        <v>内容</v>
      </c>
      <c r="B692" s="223" t="s">
        <v>225</v>
      </c>
      <c r="C692" s="224"/>
      <c r="D692" s="129"/>
      <c r="E692" s="129"/>
      <c r="F692" s="129"/>
      <c r="G692" s="129"/>
      <c r="H692" s="129"/>
      <c r="I692" s="131"/>
    </row>
    <row r="693" spans="1:9" x14ac:dyDescent="0.15">
      <c r="A693" s="124"/>
      <c r="B693" s="225"/>
      <c r="C693" s="226"/>
      <c r="D693" s="190"/>
      <c r="E693" s="190"/>
      <c r="F693" s="190"/>
      <c r="G693" s="190"/>
      <c r="H693" s="190"/>
      <c r="I693" s="132"/>
    </row>
    <row r="694" spans="1:9" x14ac:dyDescent="0.15">
      <c r="A694" s="36" t="str">
        <f>IF(B691="","","（備考）")</f>
        <v>（備考）</v>
      </c>
      <c r="B694" s="135" t="s">
        <v>270</v>
      </c>
      <c r="C694" s="136"/>
      <c r="D694" s="114"/>
      <c r="E694" s="114"/>
      <c r="F694" s="114"/>
      <c r="G694" s="114"/>
      <c r="H694" s="114"/>
      <c r="I694" s="115"/>
    </row>
    <row r="695" spans="1:9" x14ac:dyDescent="0.15">
      <c r="A695" s="35" t="str">
        <f>IF(B691="","","連絡先")</f>
        <v>連絡先</v>
      </c>
      <c r="B695" s="41" t="s">
        <v>360</v>
      </c>
      <c r="C695" s="38"/>
      <c r="D695" s="76" t="s">
        <v>361</v>
      </c>
      <c r="E695" s="64"/>
      <c r="F695" s="38"/>
      <c r="G695" s="51"/>
      <c r="H695" s="51"/>
      <c r="I695" s="39"/>
    </row>
    <row r="696" spans="1:9" x14ac:dyDescent="0.15">
      <c r="A696" s="116" t="str">
        <f>IF(B691="","","URL")</f>
        <v>URL</v>
      </c>
      <c r="B696" s="118" t="s">
        <v>236</v>
      </c>
      <c r="C696" s="118"/>
      <c r="D696" s="118"/>
      <c r="E696" s="118"/>
      <c r="F696" s="118"/>
      <c r="G696" s="118"/>
      <c r="H696" s="118"/>
      <c r="I696" s="118"/>
    </row>
    <row r="697" spans="1:9" x14ac:dyDescent="0.15">
      <c r="A697" s="117"/>
      <c r="B697" s="119"/>
      <c r="C697" s="120"/>
      <c r="D697" s="120"/>
      <c r="E697" s="120"/>
      <c r="F697" s="120"/>
      <c r="G697" s="120"/>
      <c r="H697" s="120"/>
      <c r="I697" s="121"/>
    </row>
    <row r="710" spans="1:9" ht="13.5" customHeight="1" x14ac:dyDescent="0.15">
      <c r="A710" s="146" t="s">
        <v>385</v>
      </c>
      <c r="B710" s="146"/>
      <c r="C710" s="146"/>
      <c r="D710" s="146"/>
      <c r="E710" s="146"/>
      <c r="F710" s="146"/>
      <c r="G710" s="146"/>
      <c r="H710" s="146"/>
      <c r="I710" s="146"/>
    </row>
    <row r="711" spans="1:9" ht="13.5" customHeight="1" x14ac:dyDescent="0.15">
      <c r="A711" s="146"/>
      <c r="B711" s="146"/>
      <c r="C711" s="146"/>
      <c r="D711" s="146"/>
      <c r="E711" s="146"/>
      <c r="F711" s="146"/>
      <c r="G711" s="146"/>
      <c r="H711" s="146"/>
      <c r="I711" s="146"/>
    </row>
    <row r="714" spans="1:9" x14ac:dyDescent="0.15">
      <c r="A714" s="35" t="str">
        <f>IF(B714="","","名称")</f>
        <v>名称</v>
      </c>
      <c r="B714" s="122" t="s">
        <v>461</v>
      </c>
      <c r="C714" s="122"/>
      <c r="D714" s="122"/>
      <c r="E714" s="122"/>
      <c r="F714" s="122"/>
      <c r="G714" s="122"/>
      <c r="H714" s="122"/>
      <c r="I714" s="122"/>
    </row>
    <row r="715" spans="1:9" x14ac:dyDescent="0.15">
      <c r="A715" s="123" t="str">
        <f>IF(B714="","","内容")</f>
        <v>内容</v>
      </c>
      <c r="B715" s="125" t="s">
        <v>76</v>
      </c>
      <c r="C715" s="126"/>
      <c r="D715" s="129"/>
      <c r="E715" s="129"/>
      <c r="F715" s="129"/>
      <c r="G715" s="129"/>
      <c r="H715" s="129"/>
      <c r="I715" s="131"/>
    </row>
    <row r="716" spans="1:9" x14ac:dyDescent="0.15">
      <c r="A716" s="124"/>
      <c r="B716" s="127"/>
      <c r="C716" s="189"/>
      <c r="D716" s="190"/>
      <c r="E716" s="190"/>
      <c r="F716" s="190"/>
      <c r="G716" s="190"/>
      <c r="H716" s="190"/>
      <c r="I716" s="132"/>
    </row>
    <row r="717" spans="1:9" x14ac:dyDescent="0.15">
      <c r="A717" s="36" t="str">
        <f>IF(B714="","","（備考）")</f>
        <v>（備考）</v>
      </c>
      <c r="B717" s="145"/>
      <c r="C717" s="144"/>
      <c r="D717" s="114"/>
      <c r="E717" s="114"/>
      <c r="F717" s="114"/>
      <c r="G717" s="114"/>
      <c r="H717" s="114"/>
      <c r="I717" s="115"/>
    </row>
    <row r="718" spans="1:9" x14ac:dyDescent="0.15">
      <c r="A718" s="35" t="str">
        <f>IF(B714="","","連絡先")</f>
        <v>連絡先</v>
      </c>
      <c r="B718" s="41" t="s">
        <v>125</v>
      </c>
      <c r="C718" s="38"/>
      <c r="D718" s="38" t="s">
        <v>67</v>
      </c>
      <c r="E718" s="38"/>
      <c r="F718" s="38"/>
      <c r="G718" s="38"/>
      <c r="H718" s="38"/>
      <c r="I718" s="39"/>
    </row>
    <row r="719" spans="1:9" x14ac:dyDescent="0.15">
      <c r="A719" s="116" t="str">
        <f>IF(B714="","","URL")</f>
        <v>URL</v>
      </c>
      <c r="B719" s="118" t="s">
        <v>240</v>
      </c>
      <c r="C719" s="118"/>
      <c r="D719" s="118"/>
      <c r="E719" s="118"/>
      <c r="F719" s="118"/>
      <c r="G719" s="118"/>
      <c r="H719" s="118"/>
      <c r="I719" s="118"/>
    </row>
    <row r="720" spans="1:9" x14ac:dyDescent="0.15">
      <c r="A720" s="117"/>
      <c r="B720" s="119"/>
      <c r="C720" s="120"/>
      <c r="D720" s="120"/>
      <c r="E720" s="120"/>
      <c r="F720" s="120"/>
      <c r="G720" s="120"/>
      <c r="H720" s="120"/>
      <c r="I720" s="121"/>
    </row>
    <row r="723" spans="1:9" x14ac:dyDescent="0.15">
      <c r="A723" s="35" t="str">
        <f>IF(B723="","","名称")</f>
        <v>名称</v>
      </c>
      <c r="B723" s="122" t="s">
        <v>462</v>
      </c>
      <c r="C723" s="122"/>
      <c r="D723" s="122"/>
      <c r="E723" s="122"/>
      <c r="F723" s="122"/>
      <c r="G723" s="122"/>
      <c r="H723" s="122"/>
      <c r="I723" s="122"/>
    </row>
    <row r="724" spans="1:9" x14ac:dyDescent="0.15">
      <c r="A724" s="123" t="str">
        <f>IF(B723="","","内容")</f>
        <v>内容</v>
      </c>
      <c r="B724" s="125" t="s">
        <v>81</v>
      </c>
      <c r="C724" s="126"/>
      <c r="D724" s="129"/>
      <c r="E724" s="129"/>
      <c r="F724" s="129"/>
      <c r="G724" s="129"/>
      <c r="H724" s="129"/>
      <c r="I724" s="131"/>
    </row>
    <row r="725" spans="1:9" x14ac:dyDescent="0.15">
      <c r="A725" s="124"/>
      <c r="B725" s="127"/>
      <c r="C725" s="189"/>
      <c r="D725" s="190"/>
      <c r="E725" s="190"/>
      <c r="F725" s="190"/>
      <c r="G725" s="190"/>
      <c r="H725" s="190"/>
      <c r="I725" s="132"/>
    </row>
    <row r="726" spans="1:9" x14ac:dyDescent="0.15">
      <c r="A726" s="36" t="str">
        <f>IF(B723="","","（備考）")</f>
        <v>（備考）</v>
      </c>
      <c r="B726" s="152" t="s">
        <v>197</v>
      </c>
      <c r="C726" s="153"/>
      <c r="D726" s="137"/>
      <c r="E726" s="137"/>
      <c r="F726" s="114"/>
      <c r="G726" s="114"/>
      <c r="H726" s="114"/>
      <c r="I726" s="115"/>
    </row>
    <row r="727" spans="1:9" x14ac:dyDescent="0.15">
      <c r="A727" s="35" t="str">
        <f>IF(B723="","","連絡先")</f>
        <v>連絡先</v>
      </c>
      <c r="B727" s="41" t="s">
        <v>125</v>
      </c>
      <c r="C727" s="38"/>
      <c r="D727" s="38" t="s">
        <v>67</v>
      </c>
      <c r="E727" s="38"/>
      <c r="F727" s="38"/>
      <c r="G727" s="38"/>
      <c r="H727" s="38"/>
      <c r="I727" s="39"/>
    </row>
    <row r="728" spans="1:9" ht="13.5" customHeight="1" x14ac:dyDescent="0.15">
      <c r="A728" s="116" t="str">
        <f>IF(B723="","","URL")</f>
        <v>URL</v>
      </c>
      <c r="B728" s="147" t="s">
        <v>241</v>
      </c>
      <c r="C728" s="147"/>
      <c r="D728" s="147"/>
      <c r="E728" s="147"/>
      <c r="F728" s="147"/>
      <c r="G728" s="147"/>
      <c r="H728" s="147"/>
      <c r="I728" s="147"/>
    </row>
    <row r="729" spans="1:9" x14ac:dyDescent="0.15">
      <c r="A729" s="117"/>
      <c r="B729" s="166"/>
      <c r="C729" s="167"/>
      <c r="D729" s="167"/>
      <c r="E729" s="167"/>
      <c r="F729" s="167"/>
      <c r="G729" s="167"/>
      <c r="H729" s="167"/>
      <c r="I729" s="168"/>
    </row>
    <row r="732" spans="1:9" x14ac:dyDescent="0.15">
      <c r="A732" s="35" t="str">
        <f>IF(B732="","","名称")</f>
        <v>名称</v>
      </c>
      <c r="B732" s="122" t="s">
        <v>463</v>
      </c>
      <c r="C732" s="122"/>
      <c r="D732" s="122"/>
      <c r="E732" s="122"/>
      <c r="F732" s="122"/>
      <c r="G732" s="122"/>
      <c r="H732" s="122"/>
      <c r="I732" s="122"/>
    </row>
    <row r="733" spans="1:9" x14ac:dyDescent="0.15">
      <c r="A733" s="123" t="str">
        <f>IF(B732="","","内容")</f>
        <v>内容</v>
      </c>
      <c r="B733" s="125" t="s">
        <v>77</v>
      </c>
      <c r="C733" s="126"/>
      <c r="D733" s="125" t="s">
        <v>16</v>
      </c>
      <c r="E733" s="126"/>
      <c r="F733" s="129"/>
      <c r="G733" s="129"/>
      <c r="H733" s="129"/>
      <c r="I733" s="131"/>
    </row>
    <row r="734" spans="1:9" x14ac:dyDescent="0.15">
      <c r="A734" s="124"/>
      <c r="B734" s="127"/>
      <c r="C734" s="189"/>
      <c r="D734" s="127"/>
      <c r="E734" s="189"/>
      <c r="F734" s="190"/>
      <c r="G734" s="190"/>
      <c r="H734" s="190"/>
      <c r="I734" s="132"/>
    </row>
    <row r="735" spans="1:9" x14ac:dyDescent="0.15">
      <c r="A735" s="36" t="str">
        <f>IF(B732="","","（備考）")</f>
        <v>（備考）</v>
      </c>
      <c r="B735" s="221" t="s">
        <v>243</v>
      </c>
      <c r="C735" s="154"/>
      <c r="D735" s="179" t="s">
        <v>244</v>
      </c>
      <c r="E735" s="180"/>
      <c r="F735" s="114"/>
      <c r="G735" s="114"/>
      <c r="H735" s="114"/>
      <c r="I735" s="115"/>
    </row>
    <row r="736" spans="1:9" x14ac:dyDescent="0.15">
      <c r="A736" s="35" t="str">
        <f>IF(B732="","","連絡先")</f>
        <v>連絡先</v>
      </c>
      <c r="B736" s="41" t="s">
        <v>125</v>
      </c>
      <c r="C736" s="38"/>
      <c r="D736" s="38" t="s">
        <v>67</v>
      </c>
      <c r="E736" s="38"/>
      <c r="F736" s="38"/>
      <c r="G736" s="38"/>
      <c r="H736" s="38"/>
      <c r="I736" s="39"/>
    </row>
    <row r="737" spans="1:9" ht="13.5" customHeight="1" x14ac:dyDescent="0.15">
      <c r="A737" s="116" t="str">
        <f>IF(B732="","","URL")</f>
        <v>URL</v>
      </c>
      <c r="B737" s="169" t="str">
        <f>HYPERLINK("https://www.city.miura.kanagawa.jp/soshiki/kodomoka/kodomoka_kodomoshien/index.html","https://www.city.miura.kanagawa.jp/soshiki/kodomoka/kodomoka_kodomoshien/index.html")</f>
        <v>https://www.city.miura.kanagawa.jp/soshiki/kodomoka/kodomoka_kodomoshien/index.html</v>
      </c>
      <c r="C737" s="169"/>
      <c r="D737" s="169"/>
      <c r="E737" s="169"/>
      <c r="F737" s="169"/>
      <c r="G737" s="169"/>
      <c r="H737" s="169"/>
      <c r="I737" s="169"/>
    </row>
    <row r="738" spans="1:9" x14ac:dyDescent="0.15">
      <c r="A738" s="117"/>
      <c r="B738" s="170"/>
      <c r="C738" s="171"/>
      <c r="D738" s="171"/>
      <c r="E738" s="171"/>
      <c r="F738" s="171"/>
      <c r="G738" s="171"/>
      <c r="H738" s="171"/>
      <c r="I738" s="172"/>
    </row>
    <row r="741" spans="1:9" x14ac:dyDescent="0.15">
      <c r="A741" s="35" t="str">
        <f>IF(B741="","","名称")</f>
        <v>名称</v>
      </c>
      <c r="B741" s="122" t="s">
        <v>245</v>
      </c>
      <c r="C741" s="122"/>
      <c r="D741" s="122"/>
      <c r="E741" s="122"/>
      <c r="F741" s="122"/>
      <c r="G741" s="122"/>
      <c r="H741" s="122"/>
      <c r="I741" s="122"/>
    </row>
    <row r="742" spans="1:9" x14ac:dyDescent="0.15">
      <c r="A742" s="123" t="str">
        <f>IF(B741="","","内容")</f>
        <v>内容</v>
      </c>
      <c r="B742" s="125" t="s">
        <v>65</v>
      </c>
      <c r="C742" s="126"/>
      <c r="D742" s="125"/>
      <c r="E742" s="126"/>
      <c r="F742" s="129"/>
      <c r="G742" s="129"/>
      <c r="H742" s="129"/>
      <c r="I742" s="131"/>
    </row>
    <row r="743" spans="1:9" x14ac:dyDescent="0.15">
      <c r="A743" s="124"/>
      <c r="B743" s="127"/>
      <c r="C743" s="189"/>
      <c r="D743" s="127"/>
      <c r="E743" s="189"/>
      <c r="F743" s="190"/>
      <c r="G743" s="190"/>
      <c r="H743" s="190"/>
      <c r="I743" s="132"/>
    </row>
    <row r="744" spans="1:9" x14ac:dyDescent="0.15">
      <c r="A744" s="36" t="str">
        <f>IF(B741="","","（備考）")</f>
        <v>（備考）</v>
      </c>
      <c r="B744" s="135"/>
      <c r="C744" s="136"/>
      <c r="D744" s="222"/>
      <c r="E744" s="137"/>
      <c r="F744" s="114"/>
      <c r="G744" s="114"/>
      <c r="H744" s="114"/>
      <c r="I744" s="115"/>
    </row>
    <row r="745" spans="1:9" x14ac:dyDescent="0.15">
      <c r="A745" s="35" t="str">
        <f>IF(B741="","","連絡先")</f>
        <v>連絡先</v>
      </c>
      <c r="B745" s="41" t="s">
        <v>125</v>
      </c>
      <c r="C745" s="38"/>
      <c r="D745" s="38" t="s">
        <v>246</v>
      </c>
      <c r="E745" s="38"/>
      <c r="F745" s="38"/>
      <c r="G745" s="38"/>
      <c r="H745" s="38"/>
      <c r="I745" s="39"/>
    </row>
    <row r="746" spans="1:9" ht="13.5" customHeight="1" x14ac:dyDescent="0.15">
      <c r="A746" s="116" t="str">
        <f>IF(B741="","","URL")</f>
        <v>URL</v>
      </c>
      <c r="B746" s="169" t="str">
        <f>HYPERLINK("https://www.city.miura.kanagawa.jp/soshiki/kodomoka/kodomoka_oyakosoudan/1303.html","https://www.city.miura.kanagawa.jp/soshiki/kodomoka/kodomoka_oyakosoudan/1303.html")</f>
        <v>https://www.city.miura.kanagawa.jp/soshiki/kodomoka/kodomoka_oyakosoudan/1303.html</v>
      </c>
      <c r="C746" s="169"/>
      <c r="D746" s="169"/>
      <c r="E746" s="169"/>
      <c r="F746" s="169"/>
      <c r="G746" s="169"/>
      <c r="H746" s="169"/>
      <c r="I746" s="169"/>
    </row>
    <row r="747" spans="1:9" x14ac:dyDescent="0.15">
      <c r="A747" s="117"/>
      <c r="B747" s="170"/>
      <c r="C747" s="171"/>
      <c r="D747" s="171"/>
      <c r="E747" s="171"/>
      <c r="F747" s="171"/>
      <c r="G747" s="171"/>
      <c r="H747" s="171"/>
      <c r="I747" s="172"/>
    </row>
    <row r="750" spans="1:9" x14ac:dyDescent="0.15">
      <c r="A750" s="35" t="str">
        <f>IF(B750="","","名称")</f>
        <v>名称</v>
      </c>
      <c r="B750" s="122" t="s">
        <v>460</v>
      </c>
      <c r="C750" s="122"/>
      <c r="D750" s="122"/>
      <c r="E750" s="122"/>
      <c r="F750" s="122"/>
      <c r="G750" s="122"/>
      <c r="H750" s="122"/>
      <c r="I750" s="122"/>
    </row>
    <row r="751" spans="1:9" x14ac:dyDescent="0.15">
      <c r="A751" s="123" t="str">
        <f>IF(B750="","","内容")</f>
        <v>内容</v>
      </c>
      <c r="B751" s="125" t="s">
        <v>83</v>
      </c>
      <c r="C751" s="126"/>
      <c r="D751" s="129"/>
      <c r="E751" s="129"/>
      <c r="F751" s="129"/>
      <c r="G751" s="129"/>
      <c r="H751" s="129"/>
      <c r="I751" s="131"/>
    </row>
    <row r="752" spans="1:9" ht="13.5" customHeight="1" x14ac:dyDescent="0.15">
      <c r="A752" s="124"/>
      <c r="B752" s="127"/>
      <c r="C752" s="189"/>
      <c r="D752" s="190"/>
      <c r="E752" s="190"/>
      <c r="F752" s="190"/>
      <c r="G752" s="190"/>
      <c r="H752" s="190"/>
      <c r="I752" s="132"/>
    </row>
    <row r="753" spans="1:9" ht="13.5" customHeight="1" x14ac:dyDescent="0.15">
      <c r="A753" s="36" t="str">
        <f>IF(B750="","","（備考）")</f>
        <v>（備考）</v>
      </c>
      <c r="B753" s="164"/>
      <c r="C753" s="165"/>
      <c r="D753" s="114"/>
      <c r="E753" s="114"/>
      <c r="F753" s="114"/>
      <c r="G753" s="114"/>
      <c r="H753" s="114"/>
      <c r="I753" s="115"/>
    </row>
    <row r="754" spans="1:9" x14ac:dyDescent="0.15">
      <c r="A754" s="35" t="str">
        <f>IF(B750="","","連絡先")</f>
        <v>連絡先</v>
      </c>
      <c r="B754" s="41" t="s">
        <v>125</v>
      </c>
      <c r="C754" s="38"/>
      <c r="D754" s="38" t="s">
        <v>67</v>
      </c>
      <c r="E754" s="38"/>
      <c r="F754" s="38"/>
      <c r="G754" s="38"/>
      <c r="H754" s="38"/>
      <c r="I754" s="39"/>
    </row>
    <row r="755" spans="1:9" x14ac:dyDescent="0.15">
      <c r="A755" s="116" t="str">
        <f>IF(B750="","","URL")</f>
        <v>URL</v>
      </c>
      <c r="B755" s="118" t="s">
        <v>242</v>
      </c>
      <c r="C755" s="118"/>
      <c r="D755" s="118"/>
      <c r="E755" s="118"/>
      <c r="F755" s="118"/>
      <c r="G755" s="118"/>
      <c r="H755" s="118"/>
      <c r="I755" s="118"/>
    </row>
    <row r="756" spans="1:9" x14ac:dyDescent="0.15">
      <c r="A756" s="117"/>
      <c r="B756" s="119"/>
      <c r="C756" s="120"/>
      <c r="D756" s="120"/>
      <c r="E756" s="120"/>
      <c r="F756" s="120"/>
      <c r="G756" s="120"/>
      <c r="H756" s="120"/>
      <c r="I756" s="121"/>
    </row>
    <row r="766" spans="1:9" ht="13.5" customHeight="1" x14ac:dyDescent="0.15"/>
    <row r="767" spans="1:9" ht="13.5" customHeight="1" x14ac:dyDescent="0.15"/>
    <row r="769" spans="1:9" ht="13.5" customHeight="1" x14ac:dyDescent="0.15">
      <c r="A769" s="146" t="s">
        <v>388</v>
      </c>
      <c r="B769" s="146"/>
      <c r="C769" s="146"/>
      <c r="D769" s="146"/>
      <c r="E769" s="146"/>
      <c r="F769" s="146"/>
      <c r="G769" s="146"/>
      <c r="H769" s="146"/>
      <c r="I769" s="146"/>
    </row>
    <row r="770" spans="1:9" ht="13.5" customHeight="1" x14ac:dyDescent="0.15">
      <c r="A770" s="146"/>
      <c r="B770" s="146"/>
      <c r="C770" s="146"/>
      <c r="D770" s="146"/>
      <c r="E770" s="146"/>
      <c r="F770" s="146"/>
      <c r="G770" s="146"/>
      <c r="H770" s="146"/>
      <c r="I770" s="146"/>
    </row>
    <row r="773" spans="1:9" x14ac:dyDescent="0.15">
      <c r="A773" s="35" t="str">
        <f>IF(B773="","","名称")</f>
        <v>名称</v>
      </c>
      <c r="B773" s="122" t="s">
        <v>464</v>
      </c>
      <c r="C773" s="122"/>
      <c r="D773" s="122"/>
      <c r="E773" s="122"/>
      <c r="F773" s="122"/>
      <c r="G773" s="122"/>
      <c r="H773" s="122"/>
      <c r="I773" s="122"/>
    </row>
    <row r="774" spans="1:9" x14ac:dyDescent="0.15">
      <c r="A774" s="123" t="str">
        <f>IF(B773="","","内容")</f>
        <v>内容</v>
      </c>
      <c r="B774" s="125" t="s">
        <v>78</v>
      </c>
      <c r="C774" s="126"/>
      <c r="D774" s="129"/>
      <c r="E774" s="129"/>
      <c r="F774" s="129"/>
      <c r="G774" s="129"/>
      <c r="H774" s="129"/>
      <c r="I774" s="131"/>
    </row>
    <row r="775" spans="1:9" x14ac:dyDescent="0.15">
      <c r="A775" s="124"/>
      <c r="B775" s="127"/>
      <c r="C775" s="128"/>
      <c r="D775" s="130"/>
      <c r="E775" s="130"/>
      <c r="F775" s="130"/>
      <c r="G775" s="130"/>
      <c r="H775" s="130"/>
      <c r="I775" s="132"/>
    </row>
    <row r="776" spans="1:9" x14ac:dyDescent="0.15">
      <c r="A776" s="36" t="str">
        <f>IF(B773="","","（備考）")</f>
        <v>（備考）</v>
      </c>
      <c r="B776" s="135"/>
      <c r="C776" s="136"/>
      <c r="D776" s="114"/>
      <c r="E776" s="114"/>
      <c r="F776" s="114"/>
      <c r="G776" s="114"/>
      <c r="H776" s="114"/>
      <c r="I776" s="115"/>
    </row>
    <row r="777" spans="1:9" x14ac:dyDescent="0.15">
      <c r="A777" s="35" t="str">
        <f>IF(B773="","","連絡先")</f>
        <v>連絡先</v>
      </c>
      <c r="B777" s="41" t="s">
        <v>150</v>
      </c>
      <c r="C777" s="38"/>
      <c r="D777" s="38" t="s">
        <v>221</v>
      </c>
      <c r="E777" s="38"/>
      <c r="F777" s="38"/>
      <c r="G777" s="38"/>
      <c r="H777" s="38"/>
      <c r="I777" s="39"/>
    </row>
    <row r="778" spans="1:9" x14ac:dyDescent="0.15">
      <c r="A778" s="116" t="str">
        <f>IF(B773="","","URL")</f>
        <v>URL</v>
      </c>
      <c r="B778" s="118"/>
      <c r="C778" s="118"/>
      <c r="D778" s="118"/>
      <c r="E778" s="118"/>
      <c r="F778" s="118"/>
      <c r="G778" s="118"/>
      <c r="H778" s="118"/>
      <c r="I778" s="118"/>
    </row>
    <row r="779" spans="1:9" x14ac:dyDescent="0.15">
      <c r="A779" s="117"/>
      <c r="B779" s="119"/>
      <c r="C779" s="120"/>
      <c r="D779" s="120"/>
      <c r="E779" s="120"/>
      <c r="F779" s="120"/>
      <c r="G779" s="120"/>
      <c r="H779" s="120"/>
      <c r="I779" s="121"/>
    </row>
    <row r="782" spans="1:9" x14ac:dyDescent="0.15">
      <c r="A782" s="35" t="str">
        <f>IF(B782="","","名称")</f>
        <v>名称</v>
      </c>
      <c r="B782" s="122" t="s">
        <v>465</v>
      </c>
      <c r="C782" s="122"/>
      <c r="D782" s="122"/>
      <c r="E782" s="122"/>
      <c r="F782" s="122"/>
      <c r="G782" s="122"/>
      <c r="H782" s="122"/>
      <c r="I782" s="122"/>
    </row>
    <row r="783" spans="1:9" x14ac:dyDescent="0.15">
      <c r="A783" s="123" t="str">
        <f>IF(B782="","","内容")</f>
        <v>内容</v>
      </c>
      <c r="B783" s="218" t="s">
        <v>14</v>
      </c>
      <c r="C783" s="219"/>
      <c r="D783" s="129"/>
      <c r="E783" s="129"/>
      <c r="F783" s="129"/>
      <c r="G783" s="129"/>
      <c r="H783" s="129"/>
      <c r="I783" s="131"/>
    </row>
    <row r="784" spans="1:9" x14ac:dyDescent="0.15">
      <c r="A784" s="124"/>
      <c r="B784" s="220"/>
      <c r="C784" s="344"/>
      <c r="D784" s="130"/>
      <c r="E784" s="130"/>
      <c r="F784" s="130"/>
      <c r="G784" s="130"/>
      <c r="H784" s="130"/>
      <c r="I784" s="132"/>
    </row>
    <row r="785" spans="1:9" x14ac:dyDescent="0.15">
      <c r="A785" s="110" t="str">
        <f>IF(B782="","","（備考）")</f>
        <v>（備考）</v>
      </c>
      <c r="B785" s="345" t="s">
        <v>208</v>
      </c>
      <c r="C785" s="346"/>
      <c r="D785" s="336"/>
      <c r="E785" s="336"/>
      <c r="F785" s="336"/>
      <c r="G785" s="336"/>
      <c r="H785" s="336"/>
      <c r="I785" s="257"/>
    </row>
    <row r="786" spans="1:9" x14ac:dyDescent="0.15">
      <c r="A786" s="111"/>
      <c r="B786" s="347"/>
      <c r="C786" s="348"/>
      <c r="D786" s="114"/>
      <c r="E786" s="114"/>
      <c r="F786" s="114"/>
      <c r="G786" s="114"/>
      <c r="H786" s="114"/>
      <c r="I786" s="115"/>
    </row>
    <row r="787" spans="1:9" x14ac:dyDescent="0.15">
      <c r="A787" s="35" t="str">
        <f>IF(B782="","","連絡先")</f>
        <v>連絡先</v>
      </c>
      <c r="B787" s="41" t="s">
        <v>150</v>
      </c>
      <c r="C787" s="38"/>
      <c r="D787" s="38" t="s">
        <v>433</v>
      </c>
      <c r="E787" s="38"/>
      <c r="F787" s="38"/>
      <c r="G787" s="38"/>
      <c r="H787" s="38"/>
      <c r="I787" s="39"/>
    </row>
    <row r="788" spans="1:9" x14ac:dyDescent="0.15">
      <c r="A788" s="116" t="str">
        <f>IF(B782="","","URL")</f>
        <v>URL</v>
      </c>
      <c r="B788" s="118"/>
      <c r="C788" s="118"/>
      <c r="D788" s="118"/>
      <c r="E788" s="118"/>
      <c r="F788" s="118"/>
      <c r="G788" s="118"/>
      <c r="H788" s="118"/>
      <c r="I788" s="118"/>
    </row>
    <row r="789" spans="1:9" x14ac:dyDescent="0.15">
      <c r="A789" s="117"/>
      <c r="B789" s="119"/>
      <c r="C789" s="120"/>
      <c r="D789" s="120"/>
      <c r="E789" s="120"/>
      <c r="F789" s="120"/>
      <c r="G789" s="120"/>
      <c r="H789" s="120"/>
      <c r="I789" s="121"/>
    </row>
    <row r="826" spans="1:9" x14ac:dyDescent="0.15">
      <c r="A826" s="78"/>
      <c r="B826" s="79"/>
      <c r="C826" s="79"/>
      <c r="D826" s="79"/>
      <c r="E826" s="79"/>
      <c r="F826" s="79"/>
      <c r="G826" s="79"/>
      <c r="H826" s="79"/>
      <c r="I826" s="79"/>
    </row>
    <row r="828" spans="1:9" ht="13.5" customHeight="1" x14ac:dyDescent="0.15">
      <c r="A828" s="146" t="s">
        <v>108</v>
      </c>
      <c r="B828" s="146"/>
      <c r="C828" s="146"/>
      <c r="D828" s="146"/>
      <c r="E828" s="146"/>
      <c r="F828" s="146"/>
      <c r="G828" s="146"/>
      <c r="H828" s="146"/>
      <c r="I828" s="146"/>
    </row>
    <row r="829" spans="1:9" ht="13.5" customHeight="1" x14ac:dyDescent="0.15">
      <c r="A829" s="146"/>
      <c r="B829" s="146"/>
      <c r="C829" s="146"/>
      <c r="D829" s="146"/>
      <c r="E829" s="146"/>
      <c r="F829" s="146"/>
      <c r="G829" s="146"/>
      <c r="H829" s="146"/>
      <c r="I829" s="146"/>
    </row>
    <row r="832" spans="1:9" x14ac:dyDescent="0.15">
      <c r="A832" s="35" t="str">
        <f>IF(B832="","","名称")</f>
        <v>名称</v>
      </c>
      <c r="B832" s="215" t="s">
        <v>247</v>
      </c>
      <c r="C832" s="205"/>
      <c r="D832" s="205"/>
      <c r="E832" s="205"/>
      <c r="F832" s="205"/>
      <c r="G832" s="205"/>
      <c r="H832" s="205"/>
      <c r="I832" s="205"/>
    </row>
    <row r="833" spans="1:9" x14ac:dyDescent="0.15">
      <c r="A833" s="123" t="str">
        <f>IF(B832="","","内容")</f>
        <v>内容</v>
      </c>
      <c r="B833" s="185" t="s">
        <v>78</v>
      </c>
      <c r="C833" s="186"/>
      <c r="D833" s="186"/>
      <c r="E833" s="186"/>
      <c r="F833" s="186"/>
      <c r="G833" s="186"/>
      <c r="H833" s="186"/>
      <c r="I833" s="207"/>
    </row>
    <row r="834" spans="1:9" x14ac:dyDescent="0.15">
      <c r="A834" s="124"/>
      <c r="B834" s="187"/>
      <c r="C834" s="206"/>
      <c r="D834" s="206"/>
      <c r="E834" s="206"/>
      <c r="F834" s="206"/>
      <c r="G834" s="206"/>
      <c r="H834" s="206"/>
      <c r="I834" s="208"/>
    </row>
    <row r="835" spans="1:9" ht="13.15" customHeight="1" x14ac:dyDescent="0.15">
      <c r="A835" s="36" t="str">
        <f>IF(B832="","","（備考）")</f>
        <v>（備考）</v>
      </c>
      <c r="B835" s="216" t="s">
        <v>248</v>
      </c>
      <c r="C835" s="217"/>
      <c r="D835" s="199"/>
      <c r="E835" s="199"/>
      <c r="F835" s="199"/>
      <c r="G835" s="199"/>
      <c r="H835" s="199"/>
      <c r="I835" s="200"/>
    </row>
    <row r="836" spans="1:9" x14ac:dyDescent="0.15">
      <c r="A836" s="35" t="str">
        <f>IF(B832="","","連絡先")</f>
        <v>連絡先</v>
      </c>
      <c r="B836" s="41" t="s">
        <v>249</v>
      </c>
      <c r="C836" s="51"/>
      <c r="D836" s="51" t="s">
        <v>112</v>
      </c>
      <c r="E836" s="51"/>
      <c r="F836" s="51"/>
      <c r="G836" s="51"/>
      <c r="H836" s="51"/>
      <c r="I836" s="52"/>
    </row>
    <row r="837" spans="1:9" x14ac:dyDescent="0.15">
      <c r="A837" s="116" t="str">
        <f>IF(B832="","","URL")</f>
        <v>URL</v>
      </c>
      <c r="B837" s="118" t="s">
        <v>250</v>
      </c>
      <c r="C837" s="201"/>
      <c r="D837" s="201"/>
      <c r="E837" s="201"/>
      <c r="F837" s="201"/>
      <c r="G837" s="201"/>
      <c r="H837" s="201"/>
      <c r="I837" s="201"/>
    </row>
    <row r="838" spans="1:9" x14ac:dyDescent="0.15">
      <c r="A838" s="117"/>
      <c r="B838" s="202"/>
      <c r="C838" s="203"/>
      <c r="D838" s="203"/>
      <c r="E838" s="203"/>
      <c r="F838" s="203"/>
      <c r="G838" s="203"/>
      <c r="H838" s="203"/>
      <c r="I838" s="204"/>
    </row>
    <row r="839" spans="1:9" x14ac:dyDescent="0.15">
      <c r="B839" s="49"/>
      <c r="C839" s="49"/>
      <c r="D839" s="49"/>
      <c r="E839" s="49"/>
      <c r="F839" s="49"/>
      <c r="G839" s="49"/>
      <c r="H839" s="49"/>
      <c r="I839" s="49"/>
    </row>
    <row r="840" spans="1:9" x14ac:dyDescent="0.15">
      <c r="B840" s="49"/>
      <c r="C840" s="49"/>
      <c r="D840" s="49"/>
      <c r="E840" s="49"/>
      <c r="F840" s="49"/>
      <c r="G840" s="49"/>
      <c r="H840" s="49"/>
      <c r="I840" s="49"/>
    </row>
    <row r="841" spans="1:9" x14ac:dyDescent="0.15">
      <c r="A841" s="35" t="str">
        <f>IF(B841="","","名称")</f>
        <v>名称</v>
      </c>
      <c r="B841" s="215" t="s">
        <v>466</v>
      </c>
      <c r="C841" s="205"/>
      <c r="D841" s="205"/>
      <c r="E841" s="205"/>
      <c r="F841" s="205"/>
      <c r="G841" s="205"/>
      <c r="H841" s="205"/>
      <c r="I841" s="205"/>
    </row>
    <row r="842" spans="1:9" x14ac:dyDescent="0.15">
      <c r="A842" s="123" t="str">
        <f>IF(B841="","","内容")</f>
        <v>内容</v>
      </c>
      <c r="B842" s="185" t="s">
        <v>78</v>
      </c>
      <c r="C842" s="186"/>
      <c r="D842" s="186"/>
      <c r="E842" s="186"/>
      <c r="F842" s="186"/>
      <c r="G842" s="186"/>
      <c r="H842" s="186"/>
      <c r="I842" s="207"/>
    </row>
    <row r="843" spans="1:9" x14ac:dyDescent="0.15">
      <c r="A843" s="124"/>
      <c r="B843" s="187"/>
      <c r="C843" s="206"/>
      <c r="D843" s="206"/>
      <c r="E843" s="206"/>
      <c r="F843" s="206"/>
      <c r="G843" s="206"/>
      <c r="H843" s="206"/>
      <c r="I843" s="208"/>
    </row>
    <row r="844" spans="1:9" x14ac:dyDescent="0.15">
      <c r="A844" s="36" t="str">
        <f>IF(B841="","","（備考）")</f>
        <v>（備考）</v>
      </c>
      <c r="B844" s="216" t="s">
        <v>109</v>
      </c>
      <c r="C844" s="217"/>
      <c r="D844" s="199"/>
      <c r="E844" s="199"/>
      <c r="F844" s="199"/>
      <c r="G844" s="199"/>
      <c r="H844" s="199"/>
      <c r="I844" s="200"/>
    </row>
    <row r="845" spans="1:9" x14ac:dyDescent="0.15">
      <c r="A845" s="35" t="str">
        <f>IF(B841="","","連絡先")</f>
        <v>連絡先</v>
      </c>
      <c r="B845" s="41" t="s">
        <v>217</v>
      </c>
      <c r="C845" s="51"/>
      <c r="D845" s="51" t="s">
        <v>112</v>
      </c>
      <c r="E845" s="51"/>
      <c r="F845" s="51"/>
      <c r="G845" s="51"/>
      <c r="H845" s="51"/>
      <c r="I845" s="52"/>
    </row>
    <row r="846" spans="1:9" x14ac:dyDescent="0.15">
      <c r="A846" s="116" t="str">
        <f>IF(B841="","","URL")</f>
        <v>URL</v>
      </c>
      <c r="B846" s="118" t="s">
        <v>327</v>
      </c>
      <c r="C846" s="201"/>
      <c r="D846" s="201"/>
      <c r="E846" s="201"/>
      <c r="F846" s="201"/>
      <c r="G846" s="201"/>
      <c r="H846" s="201"/>
      <c r="I846" s="201"/>
    </row>
    <row r="847" spans="1:9" x14ac:dyDescent="0.15">
      <c r="A847" s="117"/>
      <c r="B847" s="202"/>
      <c r="C847" s="203"/>
      <c r="D847" s="203"/>
      <c r="E847" s="203"/>
      <c r="F847" s="203"/>
      <c r="G847" s="203"/>
      <c r="H847" s="203"/>
      <c r="I847" s="204"/>
    </row>
    <row r="848" spans="1:9" x14ac:dyDescent="0.15">
      <c r="B848" s="49"/>
      <c r="C848" s="49"/>
      <c r="D848" s="49"/>
      <c r="E848" s="49"/>
      <c r="F848" s="49"/>
      <c r="G848" s="49"/>
      <c r="H848" s="49"/>
      <c r="I848" s="49"/>
    </row>
    <row r="849" spans="1:9" x14ac:dyDescent="0.15">
      <c r="B849" s="49"/>
      <c r="C849" s="49"/>
      <c r="D849" s="49"/>
      <c r="E849" s="49"/>
      <c r="F849" s="49"/>
      <c r="G849" s="49"/>
      <c r="H849" s="49"/>
      <c r="I849" s="49"/>
    </row>
    <row r="850" spans="1:9" x14ac:dyDescent="0.15">
      <c r="A850" s="35" t="str">
        <f>IF(B850="","","名称")</f>
        <v>名称</v>
      </c>
      <c r="B850" s="205" t="s">
        <v>467</v>
      </c>
      <c r="C850" s="205"/>
      <c r="D850" s="205"/>
      <c r="E850" s="205"/>
      <c r="F850" s="205"/>
      <c r="G850" s="205"/>
      <c r="H850" s="205"/>
      <c r="I850" s="205"/>
    </row>
    <row r="851" spans="1:9" x14ac:dyDescent="0.15">
      <c r="A851" s="123" t="str">
        <f>IF(B850="","","内容")</f>
        <v>内容</v>
      </c>
      <c r="B851" s="185" t="s">
        <v>12</v>
      </c>
      <c r="C851" s="186"/>
      <c r="D851" s="186"/>
      <c r="E851" s="186"/>
      <c r="F851" s="186"/>
      <c r="G851" s="186"/>
      <c r="H851" s="186"/>
      <c r="I851" s="207"/>
    </row>
    <row r="852" spans="1:9" x14ac:dyDescent="0.15">
      <c r="A852" s="124"/>
      <c r="B852" s="187"/>
      <c r="C852" s="206"/>
      <c r="D852" s="206"/>
      <c r="E852" s="206"/>
      <c r="F852" s="206"/>
      <c r="G852" s="206"/>
      <c r="H852" s="206"/>
      <c r="I852" s="208"/>
    </row>
    <row r="853" spans="1:9" x14ac:dyDescent="0.15">
      <c r="A853" s="36" t="str">
        <f>IF(B850="","","（備考）")</f>
        <v>（備考）</v>
      </c>
      <c r="B853" s="174" t="s">
        <v>200</v>
      </c>
      <c r="C853" s="175"/>
      <c r="D853" s="199"/>
      <c r="E853" s="199"/>
      <c r="F853" s="199"/>
      <c r="G853" s="199"/>
      <c r="H853" s="199"/>
      <c r="I853" s="200"/>
    </row>
    <row r="854" spans="1:9" x14ac:dyDescent="0.15">
      <c r="A854" s="35" t="str">
        <f>IF(B850="","","連絡先")</f>
        <v>連絡先</v>
      </c>
      <c r="B854" s="41" t="s">
        <v>111</v>
      </c>
      <c r="C854" s="51"/>
      <c r="D854" s="51" t="s">
        <v>112</v>
      </c>
      <c r="E854" s="51"/>
      <c r="F854" s="51"/>
      <c r="G854" s="51"/>
      <c r="H854" s="51"/>
      <c r="I854" s="52"/>
    </row>
    <row r="855" spans="1:9" x14ac:dyDescent="0.15">
      <c r="A855" s="116" t="str">
        <f>IF(B850="","","URL")</f>
        <v>URL</v>
      </c>
      <c r="B855" s="118" t="s">
        <v>328</v>
      </c>
      <c r="C855" s="201"/>
      <c r="D855" s="201"/>
      <c r="E855" s="201"/>
      <c r="F855" s="201"/>
      <c r="G855" s="201"/>
      <c r="H855" s="201"/>
      <c r="I855" s="201"/>
    </row>
    <row r="856" spans="1:9" x14ac:dyDescent="0.15">
      <c r="A856" s="117"/>
      <c r="B856" s="202"/>
      <c r="C856" s="203"/>
      <c r="D856" s="203"/>
      <c r="E856" s="203"/>
      <c r="F856" s="203"/>
      <c r="G856" s="203"/>
      <c r="H856" s="203"/>
      <c r="I856" s="204"/>
    </row>
    <row r="857" spans="1:9" x14ac:dyDescent="0.15">
      <c r="B857" s="49"/>
      <c r="C857" s="49"/>
      <c r="D857" s="49"/>
      <c r="E857" s="49"/>
      <c r="F857" s="49"/>
      <c r="G857" s="49"/>
      <c r="H857" s="49"/>
      <c r="I857" s="49"/>
    </row>
    <row r="858" spans="1:9" x14ac:dyDescent="0.15">
      <c r="B858" s="49"/>
      <c r="C858" s="49"/>
      <c r="D858" s="49"/>
      <c r="E858" s="49"/>
      <c r="F858" s="49"/>
      <c r="G858" s="49"/>
      <c r="H858" s="49"/>
      <c r="I858" s="49"/>
    </row>
    <row r="859" spans="1:9" x14ac:dyDescent="0.15">
      <c r="A859" s="35" t="str">
        <f>IF(B859="","","名称")</f>
        <v>名称</v>
      </c>
      <c r="B859" s="205" t="s">
        <v>468</v>
      </c>
      <c r="C859" s="205"/>
      <c r="D859" s="205"/>
      <c r="E859" s="205"/>
      <c r="F859" s="205"/>
      <c r="G859" s="205"/>
      <c r="H859" s="205"/>
      <c r="I859" s="205"/>
    </row>
    <row r="860" spans="1:9" x14ac:dyDescent="0.15">
      <c r="A860" s="123" t="str">
        <f>IF(B859="","","内容")</f>
        <v>内容</v>
      </c>
      <c r="B860" s="185" t="s">
        <v>83</v>
      </c>
      <c r="C860" s="186"/>
      <c r="D860" s="186"/>
      <c r="E860" s="186"/>
      <c r="F860" s="186"/>
      <c r="G860" s="186"/>
      <c r="H860" s="186"/>
      <c r="I860" s="207"/>
    </row>
    <row r="861" spans="1:9" x14ac:dyDescent="0.15">
      <c r="A861" s="124"/>
      <c r="B861" s="187"/>
      <c r="C861" s="206"/>
      <c r="D861" s="206"/>
      <c r="E861" s="206"/>
      <c r="F861" s="206"/>
      <c r="G861" s="206"/>
      <c r="H861" s="206"/>
      <c r="I861" s="208"/>
    </row>
    <row r="862" spans="1:9" x14ac:dyDescent="0.15">
      <c r="A862" s="36" t="str">
        <f>IF(B859="","","（備考）")</f>
        <v>（備考）</v>
      </c>
      <c r="B862" s="302"/>
      <c r="C862" s="303"/>
      <c r="D862" s="199"/>
      <c r="E862" s="199"/>
      <c r="F862" s="199"/>
      <c r="G862" s="199"/>
      <c r="H862" s="199"/>
      <c r="I862" s="200"/>
    </row>
    <row r="863" spans="1:9" x14ac:dyDescent="0.15">
      <c r="A863" s="35" t="str">
        <f>IF(B859="","","連絡先")</f>
        <v>連絡先</v>
      </c>
      <c r="B863" s="41" t="s">
        <v>110</v>
      </c>
      <c r="C863" s="51"/>
      <c r="D863" s="51" t="s">
        <v>67</v>
      </c>
      <c r="E863" s="51"/>
      <c r="F863" s="51"/>
      <c r="G863" s="51"/>
      <c r="H863" s="51"/>
      <c r="I863" s="52"/>
    </row>
    <row r="864" spans="1:9" x14ac:dyDescent="0.15">
      <c r="A864" s="116" t="str">
        <f>IF(B859="","","URL")</f>
        <v>URL</v>
      </c>
      <c r="B864" s="118" t="s">
        <v>113</v>
      </c>
      <c r="C864" s="201"/>
      <c r="D864" s="201"/>
      <c r="E864" s="201"/>
      <c r="F864" s="201"/>
      <c r="G864" s="201"/>
      <c r="H864" s="201"/>
      <c r="I864" s="201"/>
    </row>
    <row r="865" spans="1:9" x14ac:dyDescent="0.15">
      <c r="A865" s="117"/>
      <c r="B865" s="202"/>
      <c r="C865" s="203"/>
      <c r="D865" s="203"/>
      <c r="E865" s="203"/>
      <c r="F865" s="203"/>
      <c r="G865" s="203"/>
      <c r="H865" s="203"/>
      <c r="I865" s="204"/>
    </row>
    <row r="868" spans="1:9" x14ac:dyDescent="0.15">
      <c r="A868" s="35" t="str">
        <f>IF(B868="","","名称")</f>
        <v>名称</v>
      </c>
      <c r="B868" s="215" t="s">
        <v>114</v>
      </c>
      <c r="C868" s="205"/>
      <c r="D868" s="205"/>
      <c r="E868" s="205"/>
      <c r="F868" s="205"/>
      <c r="G868" s="205"/>
      <c r="H868" s="205"/>
      <c r="I868" s="205"/>
    </row>
    <row r="869" spans="1:9" x14ac:dyDescent="0.15">
      <c r="A869" s="123" t="str">
        <f>IF(B868="","","内容")</f>
        <v>内容</v>
      </c>
      <c r="B869" s="181" t="s">
        <v>268</v>
      </c>
      <c r="C869" s="182"/>
      <c r="D869" s="186"/>
      <c r="E869" s="186"/>
      <c r="F869" s="186"/>
      <c r="G869" s="186"/>
      <c r="H869" s="186"/>
      <c r="I869" s="207"/>
    </row>
    <row r="870" spans="1:9" x14ac:dyDescent="0.15">
      <c r="A870" s="124"/>
      <c r="B870" s="183"/>
      <c r="C870" s="304"/>
      <c r="D870" s="206"/>
      <c r="E870" s="206"/>
      <c r="F870" s="206"/>
      <c r="G870" s="206"/>
      <c r="H870" s="206"/>
      <c r="I870" s="208"/>
    </row>
    <row r="871" spans="1:9" x14ac:dyDescent="0.15">
      <c r="A871" s="36" t="str">
        <f>IF(B868="","","（備考）")</f>
        <v>（備考）</v>
      </c>
      <c r="B871" s="307" t="s">
        <v>115</v>
      </c>
      <c r="C871" s="308"/>
      <c r="D871" s="199"/>
      <c r="E871" s="199"/>
      <c r="F871" s="199"/>
      <c r="G871" s="199"/>
      <c r="H871" s="199"/>
      <c r="I871" s="200"/>
    </row>
    <row r="872" spans="1:9" x14ac:dyDescent="0.15">
      <c r="A872" s="35" t="str">
        <f>IF(B868="","","連絡先")</f>
        <v>連絡先</v>
      </c>
      <c r="B872" s="41" t="s">
        <v>116</v>
      </c>
      <c r="C872" s="51"/>
      <c r="D872" s="38" t="s">
        <v>67</v>
      </c>
      <c r="E872" s="51"/>
      <c r="F872" s="51"/>
      <c r="G872" s="51"/>
      <c r="H872" s="51"/>
      <c r="I872" s="52"/>
    </row>
    <row r="873" spans="1:9" x14ac:dyDescent="0.15">
      <c r="A873" s="116" t="str">
        <f>IF(B868="","","URL")</f>
        <v>URL</v>
      </c>
      <c r="B873" s="118" t="s">
        <v>289</v>
      </c>
      <c r="C873" s="201"/>
      <c r="D873" s="201"/>
      <c r="E873" s="201"/>
      <c r="F873" s="201"/>
      <c r="G873" s="201"/>
      <c r="H873" s="201"/>
      <c r="I873" s="201"/>
    </row>
    <row r="874" spans="1:9" x14ac:dyDescent="0.15">
      <c r="A874" s="117"/>
      <c r="B874" s="202"/>
      <c r="C874" s="203"/>
      <c r="D874" s="203"/>
      <c r="E874" s="203"/>
      <c r="F874" s="203"/>
      <c r="G874" s="203"/>
      <c r="H874" s="203"/>
      <c r="I874" s="204"/>
    </row>
    <row r="887" spans="1:9" ht="13.5" customHeight="1" x14ac:dyDescent="0.15">
      <c r="A887" s="146" t="s">
        <v>118</v>
      </c>
      <c r="B887" s="146"/>
      <c r="C887" s="146"/>
      <c r="D887" s="146"/>
      <c r="E887" s="146"/>
      <c r="F887" s="146"/>
      <c r="G887" s="146"/>
      <c r="H887" s="146"/>
      <c r="I887" s="146"/>
    </row>
    <row r="888" spans="1:9" ht="13.5" customHeight="1" x14ac:dyDescent="0.15">
      <c r="A888" s="146"/>
      <c r="B888" s="146"/>
      <c r="C888" s="146"/>
      <c r="D888" s="146"/>
      <c r="E888" s="146"/>
      <c r="F888" s="146"/>
      <c r="G888" s="146"/>
      <c r="H888" s="146"/>
      <c r="I888" s="146"/>
    </row>
    <row r="891" spans="1:9" x14ac:dyDescent="0.15">
      <c r="A891" s="35" t="str">
        <f>IF(B891="","","名称")</f>
        <v>名称</v>
      </c>
      <c r="B891" s="155" t="s">
        <v>346</v>
      </c>
      <c r="C891" s="156"/>
      <c r="D891" s="156"/>
      <c r="E891" s="156"/>
      <c r="F891" s="156"/>
      <c r="G891" s="156"/>
      <c r="H891" s="156"/>
      <c r="I891" s="157"/>
    </row>
    <row r="892" spans="1:9" x14ac:dyDescent="0.15">
      <c r="A892" s="123" t="str">
        <f>IF(B891="","","内容")</f>
        <v>内容</v>
      </c>
      <c r="B892" s="125" t="s">
        <v>78</v>
      </c>
      <c r="C892" s="126"/>
      <c r="D892" s="129"/>
      <c r="E892" s="129"/>
      <c r="F892" s="129"/>
      <c r="G892" s="129"/>
      <c r="H892" s="129"/>
      <c r="I892" s="131"/>
    </row>
    <row r="893" spans="1:9" x14ac:dyDescent="0.15">
      <c r="A893" s="124"/>
      <c r="B893" s="127"/>
      <c r="C893" s="128"/>
      <c r="D893" s="130"/>
      <c r="E893" s="130"/>
      <c r="F893" s="130"/>
      <c r="G893" s="130"/>
      <c r="H893" s="130"/>
      <c r="I893" s="132"/>
    </row>
    <row r="894" spans="1:9" ht="13.5" customHeight="1" x14ac:dyDescent="0.15">
      <c r="A894" s="110" t="str">
        <f>IF(B891="","","（備考）")</f>
        <v>（備考）</v>
      </c>
      <c r="B894" s="349" t="s">
        <v>342</v>
      </c>
      <c r="C894" s="350"/>
      <c r="D894" s="351"/>
      <c r="E894" s="351"/>
      <c r="F894" s="351"/>
      <c r="G894" s="351"/>
      <c r="H894" s="336"/>
      <c r="I894" s="257"/>
    </row>
    <row r="895" spans="1:9" x14ac:dyDescent="0.15">
      <c r="A895" s="110"/>
      <c r="B895" s="349"/>
      <c r="C895" s="350"/>
      <c r="D895" s="351"/>
      <c r="E895" s="351"/>
      <c r="F895" s="351"/>
      <c r="G895" s="351"/>
      <c r="H895" s="336"/>
      <c r="I895" s="257"/>
    </row>
    <row r="896" spans="1:9" ht="13.15" customHeight="1" x14ac:dyDescent="0.15">
      <c r="A896" s="110"/>
      <c r="B896" s="349"/>
      <c r="C896" s="350"/>
      <c r="D896" s="351"/>
      <c r="E896" s="351"/>
      <c r="F896" s="351"/>
      <c r="G896" s="351"/>
      <c r="H896" s="336"/>
      <c r="I896" s="257"/>
    </row>
    <row r="897" spans="1:9" x14ac:dyDescent="0.15">
      <c r="A897" s="111"/>
      <c r="B897" s="352"/>
      <c r="C897" s="353"/>
      <c r="D897" s="137"/>
      <c r="E897" s="137"/>
      <c r="F897" s="137"/>
      <c r="G897" s="137"/>
      <c r="H897" s="114"/>
      <c r="I897" s="115"/>
    </row>
    <row r="898" spans="1:9" x14ac:dyDescent="0.15">
      <c r="A898" s="35" t="str">
        <f>IF(B891="","","連絡先")</f>
        <v>連絡先</v>
      </c>
      <c r="B898" s="41" t="s">
        <v>292</v>
      </c>
      <c r="C898" s="38"/>
      <c r="D898" s="38"/>
      <c r="E898" s="38"/>
      <c r="F898" s="38"/>
      <c r="G898" s="38"/>
      <c r="H898" s="38"/>
      <c r="I898" s="39"/>
    </row>
    <row r="899" spans="1:9" x14ac:dyDescent="0.15">
      <c r="A899" s="116" t="str">
        <f>IF(B891="","","URL")</f>
        <v>URL</v>
      </c>
      <c r="B899" s="158" t="s">
        <v>343</v>
      </c>
      <c r="C899" s="159"/>
      <c r="D899" s="159"/>
      <c r="E899" s="159"/>
      <c r="F899" s="159"/>
      <c r="G899" s="159"/>
      <c r="H899" s="159"/>
      <c r="I899" s="160"/>
    </row>
    <row r="900" spans="1:9" x14ac:dyDescent="0.15">
      <c r="A900" s="117"/>
      <c r="B900" s="161"/>
      <c r="C900" s="162"/>
      <c r="D900" s="162"/>
      <c r="E900" s="162"/>
      <c r="F900" s="162"/>
      <c r="G900" s="162"/>
      <c r="H900" s="162"/>
      <c r="I900" s="163"/>
    </row>
    <row r="903" spans="1:9" x14ac:dyDescent="0.15">
      <c r="A903" s="35" t="str">
        <f>IF(B903="","","名称")</f>
        <v>名称</v>
      </c>
      <c r="B903" s="155" t="s">
        <v>194</v>
      </c>
      <c r="C903" s="156"/>
      <c r="D903" s="156"/>
      <c r="E903" s="156"/>
      <c r="F903" s="156"/>
      <c r="G903" s="156"/>
      <c r="H903" s="156"/>
      <c r="I903" s="157"/>
    </row>
    <row r="904" spans="1:9" x14ac:dyDescent="0.15">
      <c r="A904" s="123" t="str">
        <f>IF(B903="","","内容")</f>
        <v>内容</v>
      </c>
      <c r="B904" s="125" t="s">
        <v>65</v>
      </c>
      <c r="C904" s="305"/>
      <c r="D904" s="125" t="s">
        <v>76</v>
      </c>
      <c r="E904" s="126"/>
      <c r="F904" s="129"/>
      <c r="G904" s="129"/>
      <c r="H904" s="129"/>
      <c r="I904" s="131"/>
    </row>
    <row r="905" spans="1:9" ht="13.15" customHeight="1" x14ac:dyDescent="0.15">
      <c r="A905" s="124"/>
      <c r="B905" s="127"/>
      <c r="C905" s="306"/>
      <c r="D905" s="127"/>
      <c r="E905" s="128"/>
      <c r="F905" s="130"/>
      <c r="G905" s="130"/>
      <c r="H905" s="130"/>
      <c r="I905" s="132"/>
    </row>
    <row r="906" spans="1:9" x14ac:dyDescent="0.15">
      <c r="A906" s="110" t="str">
        <f>IF(B903="","","（備考）")</f>
        <v>（備考）</v>
      </c>
      <c r="B906" s="252" t="s">
        <v>274</v>
      </c>
      <c r="C906" s="354"/>
      <c r="D906" s="355" t="s">
        <v>269</v>
      </c>
      <c r="E906" s="355"/>
      <c r="F906" s="336"/>
      <c r="G906" s="336"/>
      <c r="H906" s="336"/>
      <c r="I906" s="257"/>
    </row>
    <row r="907" spans="1:9" x14ac:dyDescent="0.15">
      <c r="A907" s="111"/>
      <c r="B907" s="356"/>
      <c r="C907" s="357"/>
      <c r="D907" s="358"/>
      <c r="E907" s="358"/>
      <c r="F907" s="114"/>
      <c r="G907" s="114"/>
      <c r="H907" s="114"/>
      <c r="I907" s="115"/>
    </row>
    <row r="908" spans="1:9" x14ac:dyDescent="0.15">
      <c r="A908" s="35" t="str">
        <f>IF(B903="","","連絡先")</f>
        <v>連絡先</v>
      </c>
      <c r="B908" s="41" t="s">
        <v>279</v>
      </c>
      <c r="C908" s="38"/>
      <c r="D908" s="70" t="s">
        <v>359</v>
      </c>
      <c r="E908" s="38"/>
      <c r="F908" s="38"/>
      <c r="G908" s="38"/>
      <c r="H908" s="38"/>
      <c r="I908" s="39"/>
    </row>
    <row r="909" spans="1:9" x14ac:dyDescent="0.15">
      <c r="A909" s="116" t="str">
        <f>IF(B903="","","URL")</f>
        <v>URL</v>
      </c>
      <c r="B909" s="158" t="str">
        <f>HYPERLINK("http://www.city.chigasaki.kanagawa.jp/soshiki/1009917.html","http://www.city.chigasaki.kanagawa.jp/soshiki/1009917.html")</f>
        <v>http://www.city.chigasaki.kanagawa.jp/soshiki/1009917.html</v>
      </c>
      <c r="C909" s="159"/>
      <c r="D909" s="159"/>
      <c r="E909" s="159"/>
      <c r="F909" s="159"/>
      <c r="G909" s="159"/>
      <c r="H909" s="159"/>
      <c r="I909" s="160"/>
    </row>
    <row r="910" spans="1:9" x14ac:dyDescent="0.15">
      <c r="A910" s="117"/>
      <c r="B910" s="161"/>
      <c r="C910" s="162"/>
      <c r="D910" s="162"/>
      <c r="E910" s="162"/>
      <c r="F910" s="162"/>
      <c r="G910" s="162"/>
      <c r="H910" s="162"/>
      <c r="I910" s="163"/>
    </row>
    <row r="913" spans="1:9" x14ac:dyDescent="0.15">
      <c r="A913" s="35" t="str">
        <f>IF(B913="","","名称")</f>
        <v>名称</v>
      </c>
      <c r="B913" s="105" t="s">
        <v>275</v>
      </c>
      <c r="C913" s="106"/>
      <c r="D913" s="106"/>
      <c r="E913" s="106"/>
      <c r="F913" s="106"/>
      <c r="G913" s="106"/>
      <c r="H913" s="106"/>
      <c r="I913" s="107"/>
    </row>
    <row r="914" spans="1:9" x14ac:dyDescent="0.15">
      <c r="A914" s="100" t="str">
        <f>IF(B913="","","内容")</f>
        <v>内容</v>
      </c>
      <c r="B914" s="125" t="s">
        <v>81</v>
      </c>
      <c r="C914" s="126"/>
      <c r="D914" s="102"/>
      <c r="E914" s="102"/>
      <c r="F914" s="102"/>
      <c r="G914" s="102"/>
      <c r="H914" s="102"/>
      <c r="I914" s="103"/>
    </row>
    <row r="915" spans="1:9" x14ac:dyDescent="0.15">
      <c r="A915" s="101"/>
      <c r="B915" s="127"/>
      <c r="C915" s="128"/>
      <c r="D915" s="108"/>
      <c r="E915" s="108"/>
      <c r="F915" s="108"/>
      <c r="G915" s="108"/>
      <c r="H915" s="108"/>
      <c r="I915" s="104"/>
    </row>
    <row r="916" spans="1:9" x14ac:dyDescent="0.15">
      <c r="A916" s="36" t="str">
        <f>IF(B913="","","（備考）")</f>
        <v>（備考）</v>
      </c>
      <c r="B916" s="152" t="s">
        <v>197</v>
      </c>
      <c r="C916" s="153"/>
      <c r="D916" s="98"/>
      <c r="E916" s="98"/>
      <c r="F916" s="98"/>
      <c r="G916" s="98"/>
      <c r="H916" s="98"/>
      <c r="I916" s="99"/>
    </row>
    <row r="917" spans="1:9" x14ac:dyDescent="0.15">
      <c r="A917" s="35" t="str">
        <f>IF(B913="","","連絡先")</f>
        <v>連絡先</v>
      </c>
      <c r="B917" s="41" t="s">
        <v>276</v>
      </c>
      <c r="C917" s="38"/>
      <c r="D917" s="51" t="s">
        <v>112</v>
      </c>
      <c r="E917" s="38"/>
      <c r="F917" s="38"/>
      <c r="G917" s="38"/>
      <c r="H917" s="38"/>
      <c r="I917" s="39"/>
    </row>
    <row r="918" spans="1:9" x14ac:dyDescent="0.15">
      <c r="A918" s="116" t="str">
        <f>IF(B913="","","URL")</f>
        <v>URL</v>
      </c>
      <c r="B918" s="158" t="str">
        <f>HYPERLINK("https://www.city.chigasaki.kanagawa.jp/soshiki/1009921.html","https://www.city.chigasaki.kanagawa.jp/soshiki/1009921.html")</f>
        <v>https://www.city.chigasaki.kanagawa.jp/soshiki/1009921.html</v>
      </c>
      <c r="C918" s="159"/>
      <c r="D918" s="159"/>
      <c r="E918" s="159"/>
      <c r="F918" s="159"/>
      <c r="G918" s="159"/>
      <c r="H918" s="159"/>
      <c r="I918" s="160"/>
    </row>
    <row r="919" spans="1:9" x14ac:dyDescent="0.15">
      <c r="A919" s="117"/>
      <c r="B919" s="161"/>
      <c r="C919" s="162"/>
      <c r="D919" s="162"/>
      <c r="E919" s="162"/>
      <c r="F919" s="162"/>
      <c r="G919" s="162"/>
      <c r="H919" s="162"/>
      <c r="I919" s="163"/>
    </row>
    <row r="922" spans="1:9" x14ac:dyDescent="0.15">
      <c r="A922" s="35" t="str">
        <f>IF(B922="","","名称")</f>
        <v>名称</v>
      </c>
      <c r="B922" s="105" t="s">
        <v>218</v>
      </c>
      <c r="C922" s="106"/>
      <c r="D922" s="106"/>
      <c r="E922" s="106"/>
      <c r="F922" s="106"/>
      <c r="G922" s="106"/>
      <c r="H922" s="106"/>
      <c r="I922" s="107"/>
    </row>
    <row r="923" spans="1:9" x14ac:dyDescent="0.15">
      <c r="A923" s="100" t="str">
        <f>IF(B922="","","内容")</f>
        <v>内容</v>
      </c>
      <c r="B923" s="125" t="s">
        <v>16</v>
      </c>
      <c r="C923" s="126"/>
      <c r="D923" s="102"/>
      <c r="E923" s="102"/>
      <c r="F923" s="102"/>
      <c r="G923" s="102"/>
      <c r="H923" s="102"/>
      <c r="I923" s="103"/>
    </row>
    <row r="924" spans="1:9" x14ac:dyDescent="0.15">
      <c r="A924" s="101"/>
      <c r="B924" s="127"/>
      <c r="C924" s="128"/>
      <c r="D924" s="108"/>
      <c r="E924" s="108"/>
      <c r="F924" s="108"/>
      <c r="G924" s="108"/>
      <c r="H924" s="108"/>
      <c r="I924" s="104"/>
    </row>
    <row r="925" spans="1:9" x14ac:dyDescent="0.15">
      <c r="A925" s="36" t="str">
        <f>IF(B922="","","（備考）")</f>
        <v>（備考）</v>
      </c>
      <c r="B925" s="179" t="s">
        <v>347</v>
      </c>
      <c r="C925" s="180"/>
      <c r="D925" s="98"/>
      <c r="E925" s="98"/>
      <c r="F925" s="98"/>
      <c r="G925" s="98"/>
      <c r="H925" s="98"/>
      <c r="I925" s="99"/>
    </row>
    <row r="926" spans="1:9" x14ac:dyDescent="0.15">
      <c r="A926" s="35" t="str">
        <f>IF(B922="","","連絡先")</f>
        <v>連絡先</v>
      </c>
      <c r="B926" s="41" t="s">
        <v>277</v>
      </c>
      <c r="C926" s="38"/>
      <c r="D926" s="51" t="s">
        <v>74</v>
      </c>
      <c r="E926" s="38"/>
      <c r="F926" s="38"/>
      <c r="G926" s="38"/>
      <c r="H926" s="38"/>
      <c r="I926" s="39"/>
    </row>
    <row r="927" spans="1:9" x14ac:dyDescent="0.15">
      <c r="A927" s="116" t="str">
        <f>IF(B922="","","URL")</f>
        <v>URL</v>
      </c>
      <c r="B927" s="158" t="str">
        <f>HYPERLINK("https://www.city.chigasaki.kanagawa.jp/soshiki/1009922.html","https://www.city.chigasaki.kanagawa.jp/soshiki/1009922.html")</f>
        <v>https://www.city.chigasaki.kanagawa.jp/soshiki/1009922.html</v>
      </c>
      <c r="C927" s="159"/>
      <c r="D927" s="159"/>
      <c r="E927" s="159"/>
      <c r="F927" s="159"/>
      <c r="G927" s="159"/>
      <c r="H927" s="159"/>
      <c r="I927" s="160"/>
    </row>
    <row r="928" spans="1:9" x14ac:dyDescent="0.15">
      <c r="A928" s="117"/>
      <c r="B928" s="161"/>
      <c r="C928" s="162"/>
      <c r="D928" s="162"/>
      <c r="E928" s="162"/>
      <c r="F928" s="162"/>
      <c r="G928" s="162"/>
      <c r="H928" s="162"/>
      <c r="I928" s="163"/>
    </row>
    <row r="931" spans="1:9" x14ac:dyDescent="0.15">
      <c r="A931" s="35" t="str">
        <f>IF(B931="","","名称")</f>
        <v>名称</v>
      </c>
      <c r="B931" s="105" t="s">
        <v>219</v>
      </c>
      <c r="C931" s="106"/>
      <c r="D931" s="106"/>
      <c r="E931" s="106"/>
      <c r="F931" s="106"/>
      <c r="G931" s="106"/>
      <c r="H931" s="106"/>
      <c r="I931" s="107"/>
    </row>
    <row r="932" spans="1:9" x14ac:dyDescent="0.15">
      <c r="A932" s="100" t="str">
        <f>IF(B931="","","内容")</f>
        <v>内容</v>
      </c>
      <c r="B932" s="125" t="s">
        <v>14</v>
      </c>
      <c r="C932" s="126"/>
      <c r="D932" s="102"/>
      <c r="E932" s="102"/>
      <c r="F932" s="102"/>
      <c r="G932" s="102"/>
      <c r="H932" s="102"/>
      <c r="I932" s="103"/>
    </row>
    <row r="933" spans="1:9" x14ac:dyDescent="0.15">
      <c r="A933" s="101"/>
      <c r="B933" s="127"/>
      <c r="C933" s="128"/>
      <c r="D933" s="108"/>
      <c r="E933" s="108"/>
      <c r="F933" s="108"/>
      <c r="G933" s="108"/>
      <c r="H933" s="108"/>
      <c r="I933" s="104"/>
    </row>
    <row r="934" spans="1:9" x14ac:dyDescent="0.15">
      <c r="A934" s="36" t="str">
        <f>IF(B931="","","（備考）")</f>
        <v>（備考）</v>
      </c>
      <c r="B934" s="112" t="s">
        <v>344</v>
      </c>
      <c r="C934" s="113"/>
      <c r="D934" s="98"/>
      <c r="E934" s="98"/>
      <c r="F934" s="98"/>
      <c r="G934" s="98"/>
      <c r="H934" s="98"/>
      <c r="I934" s="99"/>
    </row>
    <row r="935" spans="1:9" x14ac:dyDescent="0.15">
      <c r="A935" s="35" t="str">
        <f>IF(B931="","","連絡先")</f>
        <v>連絡先</v>
      </c>
      <c r="B935" s="41" t="s">
        <v>278</v>
      </c>
      <c r="C935" s="38"/>
      <c r="D935" s="38" t="s">
        <v>74</v>
      </c>
      <c r="E935" s="38"/>
      <c r="F935" s="38"/>
      <c r="G935" s="38"/>
      <c r="H935" s="38"/>
      <c r="I935" s="39"/>
    </row>
    <row r="936" spans="1:9" x14ac:dyDescent="0.15">
      <c r="A936" s="116" t="str">
        <f>IF(B931="","","URL")</f>
        <v>URL</v>
      </c>
      <c r="B936" s="158" t="str">
        <f>HYPERLINK("https://www.city.chigasaki.kanagawa.jp/soshiki/1009972.html","https://www.city.chigasaki.kanagawa.jp/soshiki/1009972.html")</f>
        <v>https://www.city.chigasaki.kanagawa.jp/soshiki/1009972.html</v>
      </c>
      <c r="C936" s="159"/>
      <c r="D936" s="159"/>
      <c r="E936" s="159"/>
      <c r="F936" s="159"/>
      <c r="G936" s="159"/>
      <c r="H936" s="159"/>
      <c r="I936" s="160"/>
    </row>
    <row r="937" spans="1:9" x14ac:dyDescent="0.15">
      <c r="A937" s="117"/>
      <c r="B937" s="161"/>
      <c r="C937" s="162"/>
      <c r="D937" s="162"/>
      <c r="E937" s="162"/>
      <c r="F937" s="162"/>
      <c r="G937" s="162"/>
      <c r="H937" s="162"/>
      <c r="I937" s="163"/>
    </row>
    <row r="946" spans="1:9" ht="13.5" customHeight="1" x14ac:dyDescent="0.15">
      <c r="A946" s="146" t="s">
        <v>151</v>
      </c>
      <c r="B946" s="146"/>
      <c r="C946" s="146"/>
      <c r="D946" s="146"/>
      <c r="E946" s="146"/>
      <c r="F946" s="146"/>
      <c r="G946" s="146"/>
      <c r="H946" s="146"/>
      <c r="I946" s="146"/>
    </row>
    <row r="947" spans="1:9" ht="13.5" customHeight="1" x14ac:dyDescent="0.15">
      <c r="A947" s="146"/>
      <c r="B947" s="146"/>
      <c r="C947" s="146"/>
      <c r="D947" s="146"/>
      <c r="E947" s="146"/>
      <c r="F947" s="146"/>
      <c r="G947" s="146"/>
      <c r="H947" s="146"/>
      <c r="I947" s="146"/>
    </row>
    <row r="948" spans="1:9" ht="13.5" customHeight="1" x14ac:dyDescent="0.15"/>
    <row r="950" spans="1:9" x14ac:dyDescent="0.15">
      <c r="A950" s="35" t="str">
        <f>IF(B950="","","名称")</f>
        <v>名称</v>
      </c>
      <c r="B950" s="122" t="s">
        <v>469</v>
      </c>
      <c r="C950" s="122"/>
      <c r="D950" s="122"/>
      <c r="E950" s="122"/>
      <c r="F950" s="122"/>
      <c r="G950" s="122"/>
      <c r="H950" s="122"/>
      <c r="I950" s="122"/>
    </row>
    <row r="951" spans="1:9" x14ac:dyDescent="0.15">
      <c r="A951" s="123" t="str">
        <f>IF(B950="","","内容")</f>
        <v>内容</v>
      </c>
      <c r="B951" s="125" t="s">
        <v>76</v>
      </c>
      <c r="C951" s="126"/>
      <c r="D951" s="129"/>
      <c r="E951" s="129"/>
      <c r="F951" s="129"/>
      <c r="G951" s="129"/>
      <c r="H951" s="129"/>
      <c r="I951" s="131"/>
    </row>
    <row r="952" spans="1:9" x14ac:dyDescent="0.15">
      <c r="A952" s="124"/>
      <c r="B952" s="127"/>
      <c r="C952" s="189"/>
      <c r="D952" s="190"/>
      <c r="E952" s="190"/>
      <c r="F952" s="190"/>
      <c r="G952" s="190"/>
      <c r="H952" s="190"/>
      <c r="I952" s="132"/>
    </row>
    <row r="953" spans="1:9" x14ac:dyDescent="0.15">
      <c r="A953" s="36" t="str">
        <f>IF(B950="","","（備考）")</f>
        <v>（備考）</v>
      </c>
      <c r="B953" s="145"/>
      <c r="C953" s="144"/>
      <c r="D953" s="114"/>
      <c r="E953" s="114"/>
      <c r="F953" s="114"/>
      <c r="G953" s="114"/>
      <c r="H953" s="114"/>
      <c r="I953" s="115"/>
    </row>
    <row r="954" spans="1:9" x14ac:dyDescent="0.15">
      <c r="A954" s="35" t="str">
        <f>IF(B950="","","連絡先")</f>
        <v>連絡先</v>
      </c>
      <c r="B954" s="41" t="s">
        <v>152</v>
      </c>
      <c r="C954" s="38"/>
      <c r="D954" s="38" t="s">
        <v>372</v>
      </c>
      <c r="E954" s="38"/>
      <c r="F954" s="38"/>
      <c r="G954" s="38"/>
      <c r="H954" s="38"/>
      <c r="I954" s="39"/>
    </row>
    <row r="955" spans="1:9" x14ac:dyDescent="0.15">
      <c r="A955" s="116" t="str">
        <f>IF(B950="","","URL")</f>
        <v>URL</v>
      </c>
      <c r="B955" s="147" t="str">
        <f>HYPERLINK("http://www.town.samukawa.kanagawa.jp/soshiki/fukushi/fukushi/shogaifukushi/info/index.html","http://www.town.samukawa.kanagawa.jp/soshiki/fukushi/fukushi/shogaifukushi/info/index.html")</f>
        <v>http://www.town.samukawa.kanagawa.jp/soshiki/fukushi/fukushi/shogaifukushi/info/index.html</v>
      </c>
      <c r="C955" s="230"/>
      <c r="D955" s="230"/>
      <c r="E955" s="230"/>
      <c r="F955" s="230"/>
      <c r="G955" s="230"/>
      <c r="H955" s="230"/>
      <c r="I955" s="230"/>
    </row>
    <row r="956" spans="1:9" x14ac:dyDescent="0.15">
      <c r="A956" s="117"/>
      <c r="B956" s="231"/>
      <c r="C956" s="232"/>
      <c r="D956" s="232"/>
      <c r="E956" s="232"/>
      <c r="F956" s="232"/>
      <c r="G956" s="232"/>
      <c r="H956" s="232"/>
      <c r="I956" s="233"/>
    </row>
    <row r="959" spans="1:9" x14ac:dyDescent="0.15">
      <c r="A959" s="35" t="str">
        <f>IF(B959="","","名称")</f>
        <v>名称</v>
      </c>
      <c r="B959" s="122" t="s">
        <v>345</v>
      </c>
      <c r="C959" s="122"/>
      <c r="D959" s="122"/>
      <c r="E959" s="122"/>
      <c r="F959" s="122"/>
      <c r="G959" s="122"/>
      <c r="H959" s="122"/>
      <c r="I959" s="122"/>
    </row>
    <row r="960" spans="1:9" x14ac:dyDescent="0.15">
      <c r="A960" s="123" t="str">
        <f>IF(B959="","","内容")</f>
        <v>内容</v>
      </c>
      <c r="B960" s="125" t="s">
        <v>81</v>
      </c>
      <c r="C960" s="126"/>
      <c r="D960" s="129"/>
      <c r="E960" s="129"/>
      <c r="F960" s="129"/>
      <c r="G960" s="129"/>
      <c r="H960" s="129"/>
      <c r="I960" s="131"/>
    </row>
    <row r="961" spans="1:9" x14ac:dyDescent="0.15">
      <c r="A961" s="124"/>
      <c r="B961" s="127"/>
      <c r="C961" s="189"/>
      <c r="D961" s="190"/>
      <c r="E961" s="190"/>
      <c r="F961" s="190"/>
      <c r="G961" s="190"/>
      <c r="H961" s="190"/>
      <c r="I961" s="132"/>
    </row>
    <row r="962" spans="1:9" x14ac:dyDescent="0.15">
      <c r="A962" s="36" t="str">
        <f>IF(B959="","","（備考）")</f>
        <v>（備考）</v>
      </c>
      <c r="B962" s="152" t="s">
        <v>196</v>
      </c>
      <c r="C962" s="153"/>
      <c r="D962" s="114"/>
      <c r="E962" s="114"/>
      <c r="F962" s="114"/>
      <c r="G962" s="114"/>
      <c r="H962" s="114"/>
      <c r="I962" s="115"/>
    </row>
    <row r="963" spans="1:9" x14ac:dyDescent="0.15">
      <c r="A963" s="35" t="str">
        <f>IF(B959="","","連絡先")</f>
        <v>連絡先</v>
      </c>
      <c r="B963" s="41" t="s">
        <v>152</v>
      </c>
      <c r="C963" s="38"/>
      <c r="D963" s="38" t="s">
        <v>373</v>
      </c>
      <c r="E963" s="38"/>
      <c r="F963" s="38"/>
      <c r="G963" s="38"/>
      <c r="H963" s="38"/>
      <c r="I963" s="39"/>
    </row>
    <row r="964" spans="1:9" x14ac:dyDescent="0.15">
      <c r="A964" s="116" t="str">
        <f>IF(B959="","","URL")</f>
        <v>URL</v>
      </c>
      <c r="B964" s="147" t="str">
        <f>HYPERLINK("http://www.town.samukawa.kanagawa.jp/soshiki/manabi/kosodatesienka/nobisuku/tantouzyouhou/index.html","http://www.town.samukawa.kanagawa.jp/soshiki/manabi/kosodatesienka/nobisuku/tantouzyouhou/index.html")</f>
        <v>http://www.town.samukawa.kanagawa.jp/soshiki/manabi/kosodatesienka/nobisuku/tantouzyouhou/index.html</v>
      </c>
      <c r="C964" s="309"/>
      <c r="D964" s="309"/>
      <c r="E964" s="309"/>
      <c r="F964" s="309"/>
      <c r="G964" s="309"/>
      <c r="H964" s="309"/>
      <c r="I964" s="309"/>
    </row>
    <row r="965" spans="1:9" x14ac:dyDescent="0.15">
      <c r="A965" s="117"/>
      <c r="B965" s="310"/>
      <c r="C965" s="311"/>
      <c r="D965" s="311"/>
      <c r="E965" s="311"/>
      <c r="F965" s="311"/>
      <c r="G965" s="311"/>
      <c r="H965" s="311"/>
      <c r="I965" s="312"/>
    </row>
    <row r="984" ht="13.5" customHeight="1" x14ac:dyDescent="0.15"/>
    <row r="1005" spans="1:9" ht="13.5" customHeight="1" x14ac:dyDescent="0.15">
      <c r="A1005" s="146" t="s">
        <v>382</v>
      </c>
      <c r="B1005" s="146"/>
      <c r="C1005" s="146"/>
      <c r="D1005" s="146"/>
      <c r="E1005" s="146"/>
      <c r="F1005" s="146"/>
      <c r="G1005" s="146"/>
      <c r="H1005" s="146"/>
      <c r="I1005" s="146"/>
    </row>
    <row r="1006" spans="1:9" ht="13.5" customHeight="1" x14ac:dyDescent="0.15">
      <c r="A1006" s="146"/>
      <c r="B1006" s="146"/>
      <c r="C1006" s="146"/>
      <c r="D1006" s="146"/>
      <c r="E1006" s="146"/>
      <c r="F1006" s="146"/>
      <c r="G1006" s="146"/>
      <c r="H1006" s="146"/>
      <c r="I1006" s="146"/>
    </row>
    <row r="1009" spans="1:9" x14ac:dyDescent="0.15">
      <c r="A1009" s="35" t="str">
        <f>IF(B1009="","","名称")</f>
        <v>名称</v>
      </c>
      <c r="B1009" s="122" t="s">
        <v>92</v>
      </c>
      <c r="C1009" s="122"/>
      <c r="D1009" s="122"/>
      <c r="E1009" s="122"/>
      <c r="F1009" s="122"/>
      <c r="G1009" s="122"/>
      <c r="H1009" s="122"/>
      <c r="I1009" s="122"/>
    </row>
    <row r="1010" spans="1:9" x14ac:dyDescent="0.15">
      <c r="A1010" s="123" t="str">
        <f>IF(B1009="","","内容")</f>
        <v>内容</v>
      </c>
      <c r="B1010" s="125" t="s">
        <v>78</v>
      </c>
      <c r="C1010" s="126"/>
      <c r="D1010" s="126" t="s">
        <v>93</v>
      </c>
      <c r="E1010" s="126"/>
      <c r="F1010" s="129"/>
      <c r="G1010" s="129"/>
      <c r="H1010" s="129"/>
      <c r="I1010" s="131"/>
    </row>
    <row r="1011" spans="1:9" x14ac:dyDescent="0.15">
      <c r="A1011" s="124"/>
      <c r="B1011" s="127"/>
      <c r="C1011" s="189"/>
      <c r="D1011" s="189"/>
      <c r="E1011" s="189"/>
      <c r="F1011" s="190"/>
      <c r="G1011" s="190"/>
      <c r="H1011" s="190"/>
      <c r="I1011" s="132"/>
    </row>
    <row r="1012" spans="1:9" x14ac:dyDescent="0.15">
      <c r="A1012" s="36" t="str">
        <f>IF(B1009="","","（備考）")</f>
        <v>（備考）</v>
      </c>
      <c r="B1012" s="176" t="s">
        <v>94</v>
      </c>
      <c r="C1012" s="177"/>
      <c r="D1012" s="212" t="s">
        <v>95</v>
      </c>
      <c r="E1012" s="212"/>
      <c r="F1012" s="213"/>
      <c r="G1012" s="213"/>
      <c r="H1012" s="213"/>
      <c r="I1012" s="214"/>
    </row>
    <row r="1013" spans="1:9" x14ac:dyDescent="0.15">
      <c r="A1013" s="35" t="str">
        <f>IF(B1009="","","連絡先")</f>
        <v>連絡先</v>
      </c>
      <c r="B1013" s="46" t="s">
        <v>96</v>
      </c>
      <c r="C1013" s="47"/>
      <c r="D1013" s="45" t="s">
        <v>74</v>
      </c>
      <c r="E1013" s="47"/>
      <c r="F1013" s="47"/>
      <c r="G1013" s="47"/>
      <c r="H1013" s="47"/>
      <c r="I1013" s="48"/>
    </row>
    <row r="1014" spans="1:9" x14ac:dyDescent="0.15">
      <c r="A1014" s="116" t="str">
        <f>IF(B1009="","","URL")</f>
        <v>URL</v>
      </c>
      <c r="B1014" s="118" t="s">
        <v>192</v>
      </c>
      <c r="C1014" s="118"/>
      <c r="D1014" s="118"/>
      <c r="E1014" s="118"/>
      <c r="F1014" s="118"/>
      <c r="G1014" s="118"/>
      <c r="H1014" s="118"/>
      <c r="I1014" s="118"/>
    </row>
    <row r="1015" spans="1:9" x14ac:dyDescent="0.15">
      <c r="A1015" s="117"/>
      <c r="B1015" s="119"/>
      <c r="C1015" s="120"/>
      <c r="D1015" s="120"/>
      <c r="E1015" s="120"/>
      <c r="F1015" s="120"/>
      <c r="G1015" s="120"/>
      <c r="H1015" s="120"/>
      <c r="I1015" s="121"/>
    </row>
    <row r="1016" spans="1:9" x14ac:dyDescent="0.15">
      <c r="B1016" s="49"/>
      <c r="C1016" s="49"/>
      <c r="D1016" s="49"/>
      <c r="E1016" s="49"/>
      <c r="F1016" s="49"/>
      <c r="G1016" s="49"/>
      <c r="H1016" s="49"/>
      <c r="I1016" s="49"/>
    </row>
    <row r="1017" spans="1:9" x14ac:dyDescent="0.15">
      <c r="B1017" s="49"/>
      <c r="C1017" s="49"/>
      <c r="D1017" s="49"/>
      <c r="E1017" s="49"/>
      <c r="F1017" s="49"/>
      <c r="G1017" s="49"/>
      <c r="H1017" s="49"/>
      <c r="I1017" s="49"/>
    </row>
    <row r="1018" spans="1:9" x14ac:dyDescent="0.15">
      <c r="A1018" s="35" t="str">
        <f>IF(B1018="","","名称")</f>
        <v>名称</v>
      </c>
      <c r="B1018" s="205" t="s">
        <v>194</v>
      </c>
      <c r="C1018" s="205"/>
      <c r="D1018" s="205"/>
      <c r="E1018" s="205"/>
      <c r="F1018" s="205"/>
      <c r="G1018" s="205"/>
      <c r="H1018" s="205"/>
      <c r="I1018" s="205"/>
    </row>
    <row r="1019" spans="1:9" x14ac:dyDescent="0.15">
      <c r="A1019" s="123" t="str">
        <f>IF(B1018="","","内容")</f>
        <v>内容</v>
      </c>
      <c r="B1019" s="185" t="s">
        <v>76</v>
      </c>
      <c r="C1019" s="186"/>
      <c r="D1019" s="186"/>
      <c r="E1019" s="186"/>
      <c r="F1019" s="186"/>
      <c r="G1019" s="186"/>
      <c r="H1019" s="186"/>
      <c r="I1019" s="207"/>
    </row>
    <row r="1020" spans="1:9" x14ac:dyDescent="0.15">
      <c r="A1020" s="124"/>
      <c r="B1020" s="187"/>
      <c r="C1020" s="206"/>
      <c r="D1020" s="206"/>
      <c r="E1020" s="206"/>
      <c r="F1020" s="206"/>
      <c r="G1020" s="206"/>
      <c r="H1020" s="206"/>
      <c r="I1020" s="208"/>
    </row>
    <row r="1021" spans="1:9" x14ac:dyDescent="0.15">
      <c r="A1021" s="36" t="str">
        <f>IF(B1018="","","（備考）")</f>
        <v>（備考）</v>
      </c>
      <c r="B1021" s="211" t="s">
        <v>97</v>
      </c>
      <c r="C1021" s="212"/>
      <c r="D1021" s="213"/>
      <c r="E1021" s="213"/>
      <c r="F1021" s="213"/>
      <c r="G1021" s="213"/>
      <c r="H1021" s="213"/>
      <c r="I1021" s="214"/>
    </row>
    <row r="1022" spans="1:9" x14ac:dyDescent="0.15">
      <c r="A1022" s="35" t="str">
        <f>IF(B1018="","","連絡先")</f>
        <v>連絡先</v>
      </c>
      <c r="B1022" s="41" t="s">
        <v>98</v>
      </c>
      <c r="C1022" s="42"/>
      <c r="D1022" s="45" t="s">
        <v>74</v>
      </c>
      <c r="E1022" s="42"/>
      <c r="F1022" s="42"/>
      <c r="G1022" s="42"/>
      <c r="H1022" s="42"/>
      <c r="I1022" s="43"/>
    </row>
    <row r="1023" spans="1:9" x14ac:dyDescent="0.15">
      <c r="A1023" s="116" t="str">
        <f>IF(B1018="","","URL")</f>
        <v>URL</v>
      </c>
      <c r="B1023" s="118" t="s">
        <v>99</v>
      </c>
      <c r="C1023" s="201"/>
      <c r="D1023" s="201"/>
      <c r="E1023" s="201"/>
      <c r="F1023" s="201"/>
      <c r="G1023" s="201"/>
      <c r="H1023" s="201"/>
      <c r="I1023" s="201"/>
    </row>
    <row r="1024" spans="1:9" x14ac:dyDescent="0.15">
      <c r="A1024" s="117"/>
      <c r="B1024" s="202"/>
      <c r="C1024" s="203"/>
      <c r="D1024" s="203"/>
      <c r="E1024" s="203"/>
      <c r="F1024" s="203"/>
      <c r="G1024" s="203"/>
      <c r="H1024" s="203"/>
      <c r="I1024" s="204"/>
    </row>
    <row r="1025" spans="1:9" x14ac:dyDescent="0.15">
      <c r="B1025" s="49"/>
      <c r="C1025" s="49"/>
      <c r="D1025" s="49"/>
      <c r="E1025" s="49"/>
      <c r="F1025" s="49"/>
      <c r="G1025" s="49"/>
      <c r="H1025" s="49"/>
      <c r="I1025" s="49"/>
    </row>
    <row r="1026" spans="1:9" x14ac:dyDescent="0.15">
      <c r="B1026" s="49"/>
      <c r="C1026" s="49"/>
      <c r="D1026" s="49"/>
      <c r="E1026" s="49"/>
      <c r="F1026" s="49"/>
      <c r="G1026" s="49"/>
      <c r="H1026" s="49"/>
      <c r="I1026" s="49"/>
    </row>
    <row r="1027" spans="1:9" x14ac:dyDescent="0.15">
      <c r="A1027" s="35" t="str">
        <f>IF(B1027="","","名称")</f>
        <v>名称</v>
      </c>
      <c r="B1027" s="205" t="s">
        <v>470</v>
      </c>
      <c r="C1027" s="205"/>
      <c r="D1027" s="205"/>
      <c r="E1027" s="205"/>
      <c r="F1027" s="205"/>
      <c r="G1027" s="205"/>
      <c r="H1027" s="205"/>
      <c r="I1027" s="205"/>
    </row>
    <row r="1028" spans="1:9" x14ac:dyDescent="0.15">
      <c r="A1028" s="123" t="str">
        <f>IF(B1027="","","内容")</f>
        <v>内容</v>
      </c>
      <c r="B1028" s="185" t="s">
        <v>81</v>
      </c>
      <c r="C1028" s="186"/>
      <c r="D1028" s="186"/>
      <c r="E1028" s="186"/>
      <c r="F1028" s="186"/>
      <c r="G1028" s="186"/>
      <c r="H1028" s="186"/>
      <c r="I1028" s="207"/>
    </row>
    <row r="1029" spans="1:9" x14ac:dyDescent="0.15">
      <c r="A1029" s="124"/>
      <c r="B1029" s="187"/>
      <c r="C1029" s="206"/>
      <c r="D1029" s="206"/>
      <c r="E1029" s="206"/>
      <c r="F1029" s="206"/>
      <c r="G1029" s="206"/>
      <c r="H1029" s="206"/>
      <c r="I1029" s="208"/>
    </row>
    <row r="1030" spans="1:9" x14ac:dyDescent="0.15">
      <c r="A1030" s="36" t="str">
        <f>IF(B1027="","","（備考）")</f>
        <v>（備考）</v>
      </c>
      <c r="B1030" s="197" t="s">
        <v>100</v>
      </c>
      <c r="C1030" s="198"/>
      <c r="D1030" s="199"/>
      <c r="E1030" s="199"/>
      <c r="F1030" s="199"/>
      <c r="G1030" s="199"/>
      <c r="H1030" s="199"/>
      <c r="I1030" s="200"/>
    </row>
    <row r="1031" spans="1:9" x14ac:dyDescent="0.15">
      <c r="A1031" s="35" t="str">
        <f>IF(B1027="","","連絡先")</f>
        <v>連絡先</v>
      </c>
      <c r="B1031" s="41" t="s">
        <v>101</v>
      </c>
      <c r="C1031" s="42"/>
      <c r="D1031" s="45" t="s">
        <v>74</v>
      </c>
      <c r="E1031" s="42"/>
      <c r="F1031" s="42"/>
      <c r="G1031" s="42"/>
      <c r="H1031" s="42"/>
      <c r="I1031" s="43"/>
    </row>
    <row r="1032" spans="1:9" ht="13.5" customHeight="1" x14ac:dyDescent="0.15">
      <c r="A1032" s="116" t="str">
        <f>IF(B1027="","","URL")</f>
        <v>URL</v>
      </c>
      <c r="B1032" s="118" t="s">
        <v>102</v>
      </c>
      <c r="C1032" s="201"/>
      <c r="D1032" s="201"/>
      <c r="E1032" s="201"/>
      <c r="F1032" s="201"/>
      <c r="G1032" s="201"/>
      <c r="H1032" s="201"/>
      <c r="I1032" s="201"/>
    </row>
    <row r="1033" spans="1:9" x14ac:dyDescent="0.15">
      <c r="A1033" s="117"/>
      <c r="B1033" s="202"/>
      <c r="C1033" s="203"/>
      <c r="D1033" s="203"/>
      <c r="E1033" s="203"/>
      <c r="F1033" s="203"/>
      <c r="G1033" s="203"/>
      <c r="H1033" s="203"/>
      <c r="I1033" s="204"/>
    </row>
    <row r="1034" spans="1:9" x14ac:dyDescent="0.15">
      <c r="B1034" s="49"/>
      <c r="C1034" s="49"/>
      <c r="D1034" s="49"/>
      <c r="E1034" s="49"/>
      <c r="F1034" s="49"/>
      <c r="G1034" s="49"/>
      <c r="H1034" s="49"/>
      <c r="I1034" s="49"/>
    </row>
    <row r="1035" spans="1:9" x14ac:dyDescent="0.15">
      <c r="B1035" s="49"/>
      <c r="C1035" s="49"/>
      <c r="D1035" s="49"/>
      <c r="E1035" s="49"/>
      <c r="F1035" s="49"/>
      <c r="G1035" s="49"/>
      <c r="H1035" s="49"/>
      <c r="I1035" s="49"/>
    </row>
    <row r="1036" spans="1:9" x14ac:dyDescent="0.15">
      <c r="A1036" s="35" t="str">
        <f>IF(B1036="","","名称")</f>
        <v>名称</v>
      </c>
      <c r="B1036" s="205" t="s">
        <v>103</v>
      </c>
      <c r="C1036" s="205"/>
      <c r="D1036" s="205"/>
      <c r="E1036" s="205"/>
      <c r="F1036" s="205"/>
      <c r="G1036" s="205"/>
      <c r="H1036" s="205"/>
      <c r="I1036" s="205"/>
    </row>
    <row r="1037" spans="1:9" x14ac:dyDescent="0.15">
      <c r="A1037" s="123" t="str">
        <f>IF(B1036="","","内容")</f>
        <v>内容</v>
      </c>
      <c r="B1037" s="185" t="s">
        <v>83</v>
      </c>
      <c r="C1037" s="186"/>
      <c r="D1037" s="186"/>
      <c r="E1037" s="186"/>
      <c r="F1037" s="186"/>
      <c r="G1037" s="186"/>
      <c r="H1037" s="186"/>
      <c r="I1037" s="207"/>
    </row>
    <row r="1038" spans="1:9" x14ac:dyDescent="0.15">
      <c r="A1038" s="124"/>
      <c r="B1038" s="187"/>
      <c r="C1038" s="206"/>
      <c r="D1038" s="206"/>
      <c r="E1038" s="206"/>
      <c r="F1038" s="206"/>
      <c r="G1038" s="206"/>
      <c r="H1038" s="206"/>
      <c r="I1038" s="208"/>
    </row>
    <row r="1039" spans="1:9" x14ac:dyDescent="0.15">
      <c r="A1039" s="36" t="str">
        <f>IF(B1036="","","（備考）")</f>
        <v>（備考）</v>
      </c>
      <c r="B1039" s="209" t="s">
        <v>104</v>
      </c>
      <c r="C1039" s="210"/>
      <c r="D1039" s="199"/>
      <c r="E1039" s="199"/>
      <c r="F1039" s="199"/>
      <c r="G1039" s="199"/>
      <c r="H1039" s="199"/>
      <c r="I1039" s="200"/>
    </row>
    <row r="1040" spans="1:9" x14ac:dyDescent="0.15">
      <c r="A1040" s="35" t="str">
        <f>IF(B1036="","","連絡先")</f>
        <v>連絡先</v>
      </c>
      <c r="B1040" s="41" t="s">
        <v>105</v>
      </c>
      <c r="C1040" s="42"/>
      <c r="D1040" s="45" t="s">
        <v>74</v>
      </c>
      <c r="E1040" s="42"/>
      <c r="F1040" s="42"/>
      <c r="G1040" s="42"/>
      <c r="H1040" s="42"/>
      <c r="I1040" s="43"/>
    </row>
    <row r="1041" spans="1:9" ht="13.5" customHeight="1" x14ac:dyDescent="0.15">
      <c r="A1041" s="116" t="str">
        <f>IF(B1036="","","URL")</f>
        <v>URL</v>
      </c>
      <c r="B1041" s="118" t="s">
        <v>106</v>
      </c>
      <c r="C1041" s="201"/>
      <c r="D1041" s="201"/>
      <c r="E1041" s="201"/>
      <c r="F1041" s="201"/>
      <c r="G1041" s="201"/>
      <c r="H1041" s="201"/>
      <c r="I1041" s="201"/>
    </row>
    <row r="1042" spans="1:9" x14ac:dyDescent="0.15">
      <c r="A1042" s="117"/>
      <c r="B1042" s="202"/>
      <c r="C1042" s="203"/>
      <c r="D1042" s="203"/>
      <c r="E1042" s="203"/>
      <c r="F1042" s="203"/>
      <c r="G1042" s="203"/>
      <c r="H1042" s="203"/>
      <c r="I1042" s="204"/>
    </row>
    <row r="1043" spans="1:9" x14ac:dyDescent="0.15">
      <c r="B1043" s="49"/>
      <c r="C1043" s="49"/>
      <c r="D1043" s="49"/>
      <c r="E1043" s="49"/>
      <c r="F1043" s="49"/>
      <c r="G1043" s="49"/>
      <c r="H1043" s="49"/>
      <c r="I1043" s="49"/>
    </row>
    <row r="1064" spans="1:9" x14ac:dyDescent="0.15">
      <c r="A1064" s="146" t="s">
        <v>386</v>
      </c>
      <c r="B1064" s="146"/>
      <c r="C1064" s="146"/>
      <c r="D1064" s="146"/>
      <c r="E1064" s="146"/>
      <c r="F1064" s="146"/>
      <c r="G1064" s="146"/>
      <c r="H1064" s="146"/>
      <c r="I1064" s="146"/>
    </row>
    <row r="1065" spans="1:9" ht="13.5" customHeight="1" x14ac:dyDescent="0.15">
      <c r="A1065" s="146"/>
      <c r="B1065" s="146"/>
      <c r="C1065" s="146"/>
      <c r="D1065" s="146"/>
      <c r="E1065" s="146"/>
      <c r="F1065" s="146"/>
      <c r="G1065" s="146"/>
      <c r="H1065" s="146"/>
      <c r="I1065" s="146"/>
    </row>
    <row r="1066" spans="1:9" ht="13.5" customHeight="1" x14ac:dyDescent="0.15"/>
    <row r="1068" spans="1:9" x14ac:dyDescent="0.15">
      <c r="A1068" s="35" t="str">
        <f>IF(B1068="","","名称")</f>
        <v>名称</v>
      </c>
      <c r="B1068" s="122" t="s">
        <v>471</v>
      </c>
      <c r="C1068" s="122"/>
      <c r="D1068" s="122"/>
      <c r="E1068" s="122"/>
      <c r="F1068" s="122"/>
      <c r="G1068" s="122"/>
      <c r="H1068" s="122"/>
      <c r="I1068" s="122"/>
    </row>
    <row r="1069" spans="1:9" x14ac:dyDescent="0.15">
      <c r="A1069" s="123" t="str">
        <f>IF(B1068="","","内容")</f>
        <v>内容</v>
      </c>
      <c r="B1069" s="125" t="s">
        <v>76</v>
      </c>
      <c r="C1069" s="126"/>
      <c r="D1069" s="129"/>
      <c r="E1069" s="129"/>
      <c r="F1069" s="129"/>
      <c r="G1069" s="129"/>
      <c r="H1069" s="129"/>
      <c r="I1069" s="131"/>
    </row>
    <row r="1070" spans="1:9" x14ac:dyDescent="0.15">
      <c r="A1070" s="124"/>
      <c r="B1070" s="127"/>
      <c r="C1070" s="189"/>
      <c r="D1070" s="190"/>
      <c r="E1070" s="190"/>
      <c r="F1070" s="190"/>
      <c r="G1070" s="190"/>
      <c r="H1070" s="190"/>
      <c r="I1070" s="132"/>
    </row>
    <row r="1071" spans="1:9" x14ac:dyDescent="0.15">
      <c r="A1071" s="36" t="str">
        <f>IF(B1068="","","（備考）")</f>
        <v>（備考）</v>
      </c>
      <c r="B1071" s="145"/>
      <c r="C1071" s="144"/>
      <c r="D1071" s="114"/>
      <c r="E1071" s="114"/>
      <c r="F1071" s="114"/>
      <c r="G1071" s="114"/>
      <c r="H1071" s="114"/>
      <c r="I1071" s="115"/>
    </row>
    <row r="1072" spans="1:9" x14ac:dyDescent="0.15">
      <c r="A1072" s="35" t="str">
        <f>IF(B1068="","","連絡先")</f>
        <v>連絡先</v>
      </c>
      <c r="B1072" s="41" t="s">
        <v>126</v>
      </c>
      <c r="C1072" s="38"/>
      <c r="D1072" s="38" t="s">
        <v>74</v>
      </c>
      <c r="E1072" s="38"/>
      <c r="F1072" s="38"/>
      <c r="G1072" s="38"/>
      <c r="H1072" s="38"/>
      <c r="I1072" s="39"/>
    </row>
    <row r="1073" spans="1:9" x14ac:dyDescent="0.15">
      <c r="A1073" s="116" t="str">
        <f>IF(B1068="","","URL")</f>
        <v>URL</v>
      </c>
      <c r="B1073" s="118"/>
      <c r="C1073" s="118"/>
      <c r="D1073" s="118"/>
      <c r="E1073" s="118"/>
      <c r="F1073" s="118"/>
      <c r="G1073" s="118"/>
      <c r="H1073" s="118"/>
      <c r="I1073" s="118"/>
    </row>
    <row r="1074" spans="1:9" x14ac:dyDescent="0.15">
      <c r="A1074" s="117"/>
      <c r="B1074" s="119"/>
      <c r="C1074" s="120"/>
      <c r="D1074" s="120"/>
      <c r="E1074" s="120"/>
      <c r="F1074" s="120"/>
      <c r="G1074" s="120"/>
      <c r="H1074" s="120"/>
      <c r="I1074" s="121"/>
    </row>
    <row r="1077" spans="1:9" x14ac:dyDescent="0.15">
      <c r="A1077" s="35" t="str">
        <f>IF(B1077="","","名称")</f>
        <v>名称</v>
      </c>
      <c r="B1077" s="122" t="s">
        <v>321</v>
      </c>
      <c r="C1077" s="122"/>
      <c r="D1077" s="122"/>
      <c r="E1077" s="122"/>
      <c r="F1077" s="122"/>
      <c r="G1077" s="122"/>
      <c r="H1077" s="122"/>
      <c r="I1077" s="122"/>
    </row>
    <row r="1078" spans="1:9" x14ac:dyDescent="0.15">
      <c r="A1078" s="123" t="str">
        <f>IF(B1077="","","内容")</f>
        <v>内容</v>
      </c>
      <c r="B1078" s="125" t="s">
        <v>78</v>
      </c>
      <c r="C1078" s="126"/>
      <c r="D1078" s="129"/>
      <c r="E1078" s="129"/>
      <c r="F1078" s="129"/>
      <c r="G1078" s="129"/>
      <c r="H1078" s="129"/>
      <c r="I1078" s="131"/>
    </row>
    <row r="1079" spans="1:9" x14ac:dyDescent="0.15">
      <c r="A1079" s="124"/>
      <c r="B1079" s="127"/>
      <c r="C1079" s="189"/>
      <c r="D1079" s="190"/>
      <c r="E1079" s="190"/>
      <c r="F1079" s="190"/>
      <c r="G1079" s="190"/>
      <c r="H1079" s="190"/>
      <c r="I1079" s="132"/>
    </row>
    <row r="1080" spans="1:9" x14ac:dyDescent="0.15">
      <c r="A1080" s="36" t="str">
        <f>IF(B1077="","","（備考）")</f>
        <v>（備考）</v>
      </c>
      <c r="B1080" s="135"/>
      <c r="C1080" s="136"/>
      <c r="D1080" s="114"/>
      <c r="E1080" s="114"/>
      <c r="F1080" s="114"/>
      <c r="G1080" s="114"/>
      <c r="H1080" s="114"/>
      <c r="I1080" s="115"/>
    </row>
    <row r="1081" spans="1:9" x14ac:dyDescent="0.15">
      <c r="A1081" s="35" t="str">
        <f>IF(B1077="","","連絡先")</f>
        <v>連絡先</v>
      </c>
      <c r="B1081" s="41" t="s">
        <v>329</v>
      </c>
      <c r="C1081" s="38"/>
      <c r="D1081" s="38" t="s">
        <v>74</v>
      </c>
      <c r="E1081" s="38"/>
      <c r="F1081" s="38"/>
      <c r="G1081" s="38"/>
      <c r="H1081" s="38"/>
      <c r="I1081" s="39"/>
    </row>
    <row r="1082" spans="1:9" x14ac:dyDescent="0.15">
      <c r="A1082" s="116" t="str">
        <f>IF(B1077="","","URL")</f>
        <v>URL</v>
      </c>
      <c r="B1082" s="118"/>
      <c r="C1082" s="118"/>
      <c r="D1082" s="118"/>
      <c r="E1082" s="118"/>
      <c r="F1082" s="118"/>
      <c r="G1082" s="118"/>
      <c r="H1082" s="118"/>
      <c r="I1082" s="118"/>
    </row>
    <row r="1083" spans="1:9" x14ac:dyDescent="0.15">
      <c r="A1083" s="117"/>
      <c r="B1083" s="119"/>
      <c r="C1083" s="120"/>
      <c r="D1083" s="120"/>
      <c r="E1083" s="120"/>
      <c r="F1083" s="120"/>
      <c r="G1083" s="120"/>
      <c r="H1083" s="120"/>
      <c r="I1083" s="121"/>
    </row>
    <row r="1086" spans="1:9" x14ac:dyDescent="0.15">
      <c r="A1086" s="35" t="str">
        <f>IF(B1086="","","名称")</f>
        <v>名称</v>
      </c>
      <c r="B1086" s="122" t="s">
        <v>472</v>
      </c>
      <c r="C1086" s="122"/>
      <c r="D1086" s="122"/>
      <c r="E1086" s="122"/>
      <c r="F1086" s="122"/>
      <c r="G1086" s="122"/>
      <c r="H1086" s="122"/>
      <c r="I1086" s="122"/>
    </row>
    <row r="1087" spans="1:9" x14ac:dyDescent="0.15">
      <c r="A1087" s="123" t="str">
        <f>IF(B1086="","","内容")</f>
        <v>内容</v>
      </c>
      <c r="B1087" s="125" t="s">
        <v>81</v>
      </c>
      <c r="C1087" s="126"/>
      <c r="D1087" s="129"/>
      <c r="E1087" s="129"/>
      <c r="F1087" s="129"/>
      <c r="G1087" s="129"/>
      <c r="H1087" s="129"/>
      <c r="I1087" s="131"/>
    </row>
    <row r="1088" spans="1:9" x14ac:dyDescent="0.15">
      <c r="A1088" s="124"/>
      <c r="B1088" s="127"/>
      <c r="C1088" s="189"/>
      <c r="D1088" s="190"/>
      <c r="E1088" s="190"/>
      <c r="F1088" s="190"/>
      <c r="G1088" s="190"/>
      <c r="H1088" s="190"/>
      <c r="I1088" s="132"/>
    </row>
    <row r="1089" spans="1:9" x14ac:dyDescent="0.15">
      <c r="A1089" s="36" t="str">
        <f>IF(B1086="","","（備考）")</f>
        <v>（備考）</v>
      </c>
      <c r="B1089" s="152" t="s">
        <v>197</v>
      </c>
      <c r="C1089" s="153"/>
      <c r="D1089" s="114"/>
      <c r="E1089" s="114"/>
      <c r="F1089" s="114"/>
      <c r="G1089" s="114"/>
      <c r="H1089" s="114"/>
      <c r="I1089" s="115"/>
    </row>
    <row r="1090" spans="1:9" x14ac:dyDescent="0.15">
      <c r="A1090" s="35" t="str">
        <f>IF(B1086="","","連絡先")</f>
        <v>連絡先</v>
      </c>
      <c r="B1090" s="41" t="s">
        <v>127</v>
      </c>
      <c r="C1090" s="38"/>
      <c r="D1090" s="38" t="s">
        <v>74</v>
      </c>
      <c r="E1090" s="38"/>
      <c r="F1090" s="38"/>
      <c r="G1090" s="38"/>
      <c r="H1090" s="38"/>
      <c r="I1090" s="39"/>
    </row>
    <row r="1091" spans="1:9" x14ac:dyDescent="0.15">
      <c r="A1091" s="116" t="str">
        <f>IF(B1086="","","URL")</f>
        <v>URL</v>
      </c>
      <c r="B1091" s="118"/>
      <c r="C1091" s="118"/>
      <c r="D1091" s="118"/>
      <c r="E1091" s="118"/>
      <c r="F1091" s="118"/>
      <c r="G1091" s="118"/>
      <c r="H1091" s="118"/>
      <c r="I1091" s="118"/>
    </row>
    <row r="1092" spans="1:9" x14ac:dyDescent="0.15">
      <c r="A1092" s="117"/>
      <c r="B1092" s="119"/>
      <c r="C1092" s="120"/>
      <c r="D1092" s="120"/>
      <c r="E1092" s="120"/>
      <c r="F1092" s="120"/>
      <c r="G1092" s="120"/>
      <c r="H1092" s="120"/>
      <c r="I1092" s="121"/>
    </row>
    <row r="1095" spans="1:9" x14ac:dyDescent="0.15">
      <c r="A1095" s="35" t="str">
        <f>IF(B1095="","","名称")</f>
        <v>名称</v>
      </c>
      <c r="B1095" s="122" t="s">
        <v>473</v>
      </c>
      <c r="C1095" s="122"/>
      <c r="D1095" s="122"/>
      <c r="E1095" s="122"/>
      <c r="F1095" s="122"/>
      <c r="G1095" s="122"/>
      <c r="H1095" s="122"/>
      <c r="I1095" s="122"/>
    </row>
    <row r="1096" spans="1:9" x14ac:dyDescent="0.15">
      <c r="A1096" s="123" t="str">
        <f>IF(B1095="","","内容")</f>
        <v>内容</v>
      </c>
      <c r="B1096" s="125" t="s">
        <v>303</v>
      </c>
      <c r="C1096" s="126"/>
      <c r="D1096" s="129"/>
      <c r="E1096" s="129"/>
      <c r="F1096" s="129"/>
      <c r="G1096" s="129"/>
      <c r="H1096" s="129"/>
      <c r="I1096" s="131"/>
    </row>
    <row r="1097" spans="1:9" x14ac:dyDescent="0.15">
      <c r="A1097" s="124"/>
      <c r="B1097" s="127"/>
      <c r="C1097" s="189"/>
      <c r="D1097" s="190"/>
      <c r="E1097" s="190"/>
      <c r="F1097" s="190"/>
      <c r="G1097" s="190"/>
      <c r="H1097" s="190"/>
      <c r="I1097" s="132"/>
    </row>
    <row r="1098" spans="1:9" x14ac:dyDescent="0.15">
      <c r="A1098" s="36" t="str">
        <f>IF(B1095="","","（備考）")</f>
        <v>（備考）</v>
      </c>
      <c r="B1098" s="179" t="s">
        <v>330</v>
      </c>
      <c r="C1098" s="180"/>
      <c r="D1098" s="114"/>
      <c r="E1098" s="114"/>
      <c r="F1098" s="114"/>
      <c r="G1098" s="114"/>
      <c r="H1098" s="114"/>
      <c r="I1098" s="115"/>
    </row>
    <row r="1099" spans="1:9" x14ac:dyDescent="0.15">
      <c r="A1099" s="35" t="str">
        <f>IF(B1095="","","連絡先")</f>
        <v>連絡先</v>
      </c>
      <c r="B1099" s="41" t="s">
        <v>362</v>
      </c>
      <c r="C1099" s="38"/>
      <c r="D1099" s="38" t="s">
        <v>74</v>
      </c>
      <c r="E1099" s="38"/>
      <c r="F1099" s="38"/>
      <c r="G1099" s="38"/>
      <c r="H1099" s="38"/>
      <c r="I1099" s="39"/>
    </row>
    <row r="1100" spans="1:9" x14ac:dyDescent="0.15">
      <c r="A1100" s="116" t="str">
        <f>IF(B1095="","","URL")</f>
        <v>URL</v>
      </c>
      <c r="B1100" s="118"/>
      <c r="C1100" s="118"/>
      <c r="D1100" s="118"/>
      <c r="E1100" s="118"/>
      <c r="F1100" s="118"/>
      <c r="G1100" s="118"/>
      <c r="H1100" s="118"/>
      <c r="I1100" s="118"/>
    </row>
    <row r="1101" spans="1:9" x14ac:dyDescent="0.15">
      <c r="A1101" s="117"/>
      <c r="B1101" s="119"/>
      <c r="C1101" s="120"/>
      <c r="D1101" s="120"/>
      <c r="E1101" s="120"/>
      <c r="F1101" s="120"/>
      <c r="G1101" s="120"/>
      <c r="H1101" s="120"/>
      <c r="I1101" s="121"/>
    </row>
    <row r="1104" spans="1:9" x14ac:dyDescent="0.15">
      <c r="A1104" s="35" t="str">
        <f>IF(B1104="","","名称")</f>
        <v>名称</v>
      </c>
      <c r="B1104" s="122" t="s">
        <v>331</v>
      </c>
      <c r="C1104" s="122"/>
      <c r="D1104" s="122"/>
      <c r="E1104" s="122"/>
      <c r="F1104" s="122"/>
      <c r="G1104" s="122"/>
      <c r="H1104" s="122"/>
      <c r="I1104" s="122"/>
    </row>
    <row r="1105" spans="1:9" x14ac:dyDescent="0.15">
      <c r="A1105" s="123" t="str">
        <f>IF(B1104="","","内容")</f>
        <v>内容</v>
      </c>
      <c r="B1105" s="125" t="s">
        <v>313</v>
      </c>
      <c r="C1105" s="126"/>
      <c r="D1105" s="129"/>
      <c r="E1105" s="129"/>
      <c r="F1105" s="129"/>
      <c r="G1105" s="129"/>
      <c r="H1105" s="129"/>
      <c r="I1105" s="131"/>
    </row>
    <row r="1106" spans="1:9" x14ac:dyDescent="0.15">
      <c r="A1106" s="124"/>
      <c r="B1106" s="127"/>
      <c r="C1106" s="189"/>
      <c r="D1106" s="190"/>
      <c r="E1106" s="190"/>
      <c r="F1106" s="190"/>
      <c r="G1106" s="190"/>
      <c r="H1106" s="190"/>
      <c r="I1106" s="132"/>
    </row>
    <row r="1107" spans="1:9" x14ac:dyDescent="0.15">
      <c r="A1107" s="36" t="str">
        <f>IF(B1104="","","（備考）")</f>
        <v>（備考）</v>
      </c>
      <c r="B1107" s="112" t="s">
        <v>332</v>
      </c>
      <c r="C1107" s="113"/>
      <c r="D1107" s="114"/>
      <c r="E1107" s="114"/>
      <c r="F1107" s="114"/>
      <c r="G1107" s="114"/>
      <c r="H1107" s="114"/>
      <c r="I1107" s="115"/>
    </row>
    <row r="1108" spans="1:9" x14ac:dyDescent="0.15">
      <c r="A1108" s="35" t="str">
        <f>IF(B1104="","","連絡先")</f>
        <v>連絡先</v>
      </c>
      <c r="B1108" s="71" t="s">
        <v>363</v>
      </c>
      <c r="C1108" s="38"/>
      <c r="D1108" s="38" t="s">
        <v>74</v>
      </c>
      <c r="E1108" s="38"/>
      <c r="F1108" s="38"/>
      <c r="G1108" s="38"/>
      <c r="H1108" s="38"/>
      <c r="I1108" s="39"/>
    </row>
    <row r="1109" spans="1:9" x14ac:dyDescent="0.15">
      <c r="A1109" s="116" t="str">
        <f>IF(B1104="","","URL")</f>
        <v>URL</v>
      </c>
      <c r="B1109" s="118"/>
      <c r="C1109" s="118"/>
      <c r="D1109" s="118"/>
      <c r="E1109" s="118"/>
      <c r="F1109" s="118"/>
      <c r="G1109" s="118"/>
      <c r="H1109" s="118"/>
      <c r="I1109" s="118"/>
    </row>
    <row r="1110" spans="1:9" x14ac:dyDescent="0.15">
      <c r="A1110" s="117"/>
      <c r="B1110" s="119"/>
      <c r="C1110" s="120"/>
      <c r="D1110" s="120"/>
      <c r="E1110" s="120"/>
      <c r="F1110" s="120"/>
      <c r="G1110" s="120"/>
      <c r="H1110" s="120"/>
      <c r="I1110" s="121"/>
    </row>
    <row r="1113" spans="1:9" x14ac:dyDescent="0.15">
      <c r="A1113" s="35" t="str">
        <f>IF(B1113="","","名称")</f>
        <v>名称</v>
      </c>
      <c r="B1113" s="122" t="s">
        <v>333</v>
      </c>
      <c r="C1113" s="122"/>
      <c r="D1113" s="122"/>
      <c r="E1113" s="122"/>
      <c r="F1113" s="122"/>
      <c r="G1113" s="122"/>
      <c r="H1113" s="122"/>
      <c r="I1113" s="122"/>
    </row>
    <row r="1114" spans="1:9" x14ac:dyDescent="0.15">
      <c r="A1114" s="123" t="str">
        <f>IF(B1113="","","内容")</f>
        <v>内容</v>
      </c>
      <c r="B1114" s="125" t="s">
        <v>313</v>
      </c>
      <c r="C1114" s="126"/>
      <c r="D1114" s="129"/>
      <c r="E1114" s="129"/>
      <c r="F1114" s="129"/>
      <c r="G1114" s="129"/>
      <c r="H1114" s="129"/>
      <c r="I1114" s="131"/>
    </row>
    <row r="1115" spans="1:9" x14ac:dyDescent="0.15">
      <c r="A1115" s="124"/>
      <c r="B1115" s="127"/>
      <c r="C1115" s="189"/>
      <c r="D1115" s="190"/>
      <c r="E1115" s="190"/>
      <c r="F1115" s="190"/>
      <c r="G1115" s="190"/>
      <c r="H1115" s="190"/>
      <c r="I1115" s="132"/>
    </row>
    <row r="1116" spans="1:9" x14ac:dyDescent="0.15">
      <c r="A1116" s="36" t="str">
        <f>IF(B1113="","","（備考）")</f>
        <v>（備考）</v>
      </c>
      <c r="B1116" s="112" t="s">
        <v>334</v>
      </c>
      <c r="C1116" s="113"/>
      <c r="D1116" s="114"/>
      <c r="E1116" s="114"/>
      <c r="F1116" s="114"/>
      <c r="G1116" s="114"/>
      <c r="H1116" s="114"/>
      <c r="I1116" s="115"/>
    </row>
    <row r="1117" spans="1:9" x14ac:dyDescent="0.15">
      <c r="A1117" s="35" t="str">
        <f>IF(B1113="","","連絡先")</f>
        <v>連絡先</v>
      </c>
      <c r="B1117" s="41" t="s">
        <v>364</v>
      </c>
      <c r="C1117" s="38"/>
      <c r="D1117" s="38" t="s">
        <v>74</v>
      </c>
      <c r="E1117" s="38"/>
      <c r="F1117" s="38"/>
      <c r="G1117" s="38"/>
      <c r="H1117" s="38"/>
      <c r="I1117" s="39"/>
    </row>
    <row r="1118" spans="1:9" x14ac:dyDescent="0.15">
      <c r="A1118" s="116" t="str">
        <f>IF(B1113="","","URL")</f>
        <v>URL</v>
      </c>
      <c r="B1118" s="118"/>
      <c r="C1118" s="118"/>
      <c r="D1118" s="118"/>
      <c r="E1118" s="118"/>
      <c r="F1118" s="118"/>
      <c r="G1118" s="118"/>
      <c r="H1118" s="118"/>
      <c r="I1118" s="118"/>
    </row>
    <row r="1119" spans="1:9" x14ac:dyDescent="0.15">
      <c r="A1119" s="117"/>
      <c r="B1119" s="119"/>
      <c r="C1119" s="120"/>
      <c r="D1119" s="120"/>
      <c r="E1119" s="120"/>
      <c r="F1119" s="120"/>
      <c r="G1119" s="120"/>
      <c r="H1119" s="120"/>
      <c r="I1119" s="121"/>
    </row>
    <row r="1123" spans="1:9" x14ac:dyDescent="0.15">
      <c r="A1123" s="146" t="s">
        <v>387</v>
      </c>
      <c r="B1123" s="146"/>
      <c r="C1123" s="146"/>
      <c r="D1123" s="146"/>
      <c r="E1123" s="146"/>
      <c r="F1123" s="146"/>
      <c r="G1123" s="146"/>
      <c r="H1123" s="146"/>
      <c r="I1123" s="146"/>
    </row>
    <row r="1124" spans="1:9" ht="13.5" customHeight="1" x14ac:dyDescent="0.15">
      <c r="A1124" s="146"/>
      <c r="B1124" s="146"/>
      <c r="C1124" s="146"/>
      <c r="D1124" s="146"/>
      <c r="E1124" s="146"/>
      <c r="F1124" s="146"/>
      <c r="G1124" s="146"/>
      <c r="H1124" s="146"/>
      <c r="I1124" s="146"/>
    </row>
    <row r="1125" spans="1:9" ht="13.5" customHeight="1" x14ac:dyDescent="0.15"/>
    <row r="1127" spans="1:9" x14ac:dyDescent="0.15">
      <c r="A1127" s="35" t="str">
        <f>IF(B1127="","","名称")</f>
        <v>名称</v>
      </c>
      <c r="B1127" s="122" t="s">
        <v>411</v>
      </c>
      <c r="C1127" s="122"/>
      <c r="D1127" s="122"/>
      <c r="E1127" s="122"/>
      <c r="F1127" s="122"/>
      <c r="G1127" s="122"/>
      <c r="H1127" s="122"/>
      <c r="I1127" s="122"/>
    </row>
    <row r="1128" spans="1:9" x14ac:dyDescent="0.15">
      <c r="A1128" s="123" t="str">
        <f>IF(B1127="","","内容")</f>
        <v>内容</v>
      </c>
      <c r="B1128" s="125" t="s">
        <v>78</v>
      </c>
      <c r="C1128" s="126"/>
      <c r="D1128" s="129"/>
      <c r="E1128" s="129"/>
      <c r="F1128" s="129"/>
      <c r="G1128" s="129"/>
      <c r="H1128" s="129"/>
      <c r="I1128" s="131"/>
    </row>
    <row r="1129" spans="1:9" x14ac:dyDescent="0.15">
      <c r="A1129" s="124"/>
      <c r="B1129" s="127"/>
      <c r="C1129" s="189"/>
      <c r="D1129" s="190"/>
      <c r="E1129" s="190"/>
      <c r="F1129" s="190"/>
      <c r="G1129" s="190"/>
      <c r="H1129" s="190"/>
      <c r="I1129" s="132"/>
    </row>
    <row r="1130" spans="1:9" x14ac:dyDescent="0.15">
      <c r="A1130" s="36" t="str">
        <f>IF(B1127="","","（備考）")</f>
        <v>（備考）</v>
      </c>
      <c r="B1130" s="135" t="s">
        <v>412</v>
      </c>
      <c r="C1130" s="136"/>
      <c r="D1130" s="114"/>
      <c r="E1130" s="114"/>
      <c r="F1130" s="114"/>
      <c r="G1130" s="114"/>
      <c r="H1130" s="114"/>
      <c r="I1130" s="115"/>
    </row>
    <row r="1131" spans="1:9" x14ac:dyDescent="0.15">
      <c r="A1131" s="35" t="str">
        <f>IF(B1127="","","連絡先")</f>
        <v>連絡先</v>
      </c>
      <c r="B1131" s="41" t="s">
        <v>413</v>
      </c>
      <c r="C1131" s="38"/>
      <c r="D1131" s="38"/>
      <c r="E1131" s="38"/>
      <c r="F1131" s="38"/>
      <c r="G1131" s="38"/>
      <c r="H1131" s="38"/>
      <c r="I1131" s="39"/>
    </row>
    <row r="1132" spans="1:9" x14ac:dyDescent="0.15">
      <c r="A1132" s="116" t="str">
        <f>IF(B1127="","","URL")</f>
        <v>URL</v>
      </c>
      <c r="B1132" s="118" t="str">
        <f>HYPERLINK("https://www.city.isehara.kanagawa.jp/soshiki/kodomomirai/kodomosodan/","https://www.city.isehara.kanagawa.jp/soshiki/kodomomirai/kodomosodan/")</f>
        <v>https://www.city.isehara.kanagawa.jp/soshiki/kodomomirai/kodomosodan/</v>
      </c>
      <c r="C1132" s="118"/>
      <c r="D1132" s="118"/>
      <c r="E1132" s="118"/>
      <c r="F1132" s="118"/>
      <c r="G1132" s="118"/>
      <c r="H1132" s="118"/>
      <c r="I1132" s="118"/>
    </row>
    <row r="1133" spans="1:9" ht="13.15" customHeight="1" x14ac:dyDescent="0.15">
      <c r="A1133" s="117"/>
      <c r="B1133" s="119"/>
      <c r="C1133" s="120"/>
      <c r="D1133" s="120"/>
      <c r="E1133" s="120"/>
      <c r="F1133" s="120"/>
      <c r="G1133" s="120"/>
      <c r="H1133" s="120"/>
      <c r="I1133" s="121"/>
    </row>
    <row r="1136" spans="1:9" x14ac:dyDescent="0.15">
      <c r="A1136" s="35" t="str">
        <f>IF(B1136="","","名称")</f>
        <v>名称</v>
      </c>
      <c r="B1136" s="122" t="s">
        <v>442</v>
      </c>
      <c r="C1136" s="122"/>
      <c r="D1136" s="122"/>
      <c r="E1136" s="122"/>
      <c r="F1136" s="122"/>
      <c r="G1136" s="122"/>
      <c r="H1136" s="122"/>
      <c r="I1136" s="122"/>
    </row>
    <row r="1137" spans="1:9" x14ac:dyDescent="0.15">
      <c r="A1137" s="123" t="str">
        <f>IF(B1136="","","内容")</f>
        <v>内容</v>
      </c>
      <c r="B1137" s="125" t="s">
        <v>76</v>
      </c>
      <c r="C1137" s="126"/>
      <c r="D1137" s="125" t="s">
        <v>78</v>
      </c>
      <c r="E1137" s="126"/>
      <c r="F1137" s="129"/>
      <c r="G1137" s="129"/>
      <c r="H1137" s="129"/>
      <c r="I1137" s="131"/>
    </row>
    <row r="1138" spans="1:9" x14ac:dyDescent="0.15">
      <c r="A1138" s="124"/>
      <c r="B1138" s="127"/>
      <c r="C1138" s="189"/>
      <c r="D1138" s="127"/>
      <c r="E1138" s="189"/>
      <c r="F1138" s="190"/>
      <c r="G1138" s="190"/>
      <c r="H1138" s="190"/>
      <c r="I1138" s="132"/>
    </row>
    <row r="1139" spans="1:9" x14ac:dyDescent="0.15">
      <c r="A1139" s="36" t="str">
        <f>IF(B1136="","","（備考）")</f>
        <v>（備考）</v>
      </c>
      <c r="B1139" s="145"/>
      <c r="C1139" s="144"/>
      <c r="D1139" s="135" t="s">
        <v>414</v>
      </c>
      <c r="E1139" s="136"/>
      <c r="F1139" s="114"/>
      <c r="G1139" s="114"/>
      <c r="H1139" s="114"/>
      <c r="I1139" s="115"/>
    </row>
    <row r="1140" spans="1:9" x14ac:dyDescent="0.15">
      <c r="A1140" s="35" t="str">
        <f>IF(B1136="","","連絡先")</f>
        <v>連絡先</v>
      </c>
      <c r="B1140" s="41" t="s">
        <v>134</v>
      </c>
      <c r="C1140" s="38"/>
      <c r="D1140" s="38"/>
      <c r="E1140" s="38"/>
      <c r="F1140" s="38"/>
      <c r="G1140" s="38"/>
      <c r="H1140" s="38"/>
      <c r="I1140" s="39"/>
    </row>
    <row r="1141" spans="1:9" x14ac:dyDescent="0.15">
      <c r="A1141" s="116" t="str">
        <f>IF(B1136="","","URL")</f>
        <v>URL</v>
      </c>
      <c r="B1141" s="118" t="str">
        <f>HYPERLINK("https://www.city.isehara.kanagawa.jp/soshiki/hoken_fukushi/shogai/","https://www.city.isehara.kanagawa.jp/soshiki/hoken_fukushi/shogai/")</f>
        <v>https://www.city.isehara.kanagawa.jp/soshiki/hoken_fukushi/shogai/</v>
      </c>
      <c r="C1141" s="118"/>
      <c r="D1141" s="118"/>
      <c r="E1141" s="118"/>
      <c r="F1141" s="118"/>
      <c r="G1141" s="118"/>
      <c r="H1141" s="118"/>
      <c r="I1141" s="118"/>
    </row>
    <row r="1142" spans="1:9" ht="13.15" customHeight="1" x14ac:dyDescent="0.15">
      <c r="A1142" s="117"/>
      <c r="B1142" s="119"/>
      <c r="C1142" s="120"/>
      <c r="D1142" s="120"/>
      <c r="E1142" s="120"/>
      <c r="F1142" s="120"/>
      <c r="G1142" s="120"/>
      <c r="H1142" s="120"/>
      <c r="I1142" s="121"/>
    </row>
    <row r="1145" spans="1:9" x14ac:dyDescent="0.15">
      <c r="A1145" s="35" t="str">
        <f>IF(B1145="","","名称")</f>
        <v>名称</v>
      </c>
      <c r="B1145" s="122" t="s">
        <v>415</v>
      </c>
      <c r="C1145" s="122"/>
      <c r="D1145" s="122"/>
      <c r="E1145" s="122"/>
      <c r="F1145" s="122"/>
      <c r="G1145" s="122"/>
      <c r="H1145" s="122"/>
      <c r="I1145" s="122"/>
    </row>
    <row r="1146" spans="1:9" x14ac:dyDescent="0.15">
      <c r="A1146" s="123" t="str">
        <f>IF(B1145="","","内容")</f>
        <v>内容</v>
      </c>
      <c r="B1146" s="125" t="s">
        <v>78</v>
      </c>
      <c r="C1146" s="126"/>
      <c r="D1146" s="129"/>
      <c r="E1146" s="129"/>
      <c r="F1146" s="129"/>
      <c r="G1146" s="129"/>
      <c r="H1146" s="129"/>
      <c r="I1146" s="131"/>
    </row>
    <row r="1147" spans="1:9" x14ac:dyDescent="0.15">
      <c r="A1147" s="124"/>
      <c r="B1147" s="127"/>
      <c r="C1147" s="189"/>
      <c r="D1147" s="190"/>
      <c r="E1147" s="190"/>
      <c r="F1147" s="190"/>
      <c r="G1147" s="190"/>
      <c r="H1147" s="190"/>
      <c r="I1147" s="132"/>
    </row>
    <row r="1148" spans="1:9" x14ac:dyDescent="0.15">
      <c r="A1148" s="36" t="str">
        <f>IF(B1145="","","（備考）")</f>
        <v>（備考）</v>
      </c>
      <c r="B1148" s="135"/>
      <c r="C1148" s="136"/>
      <c r="D1148" s="114"/>
      <c r="E1148" s="114"/>
      <c r="F1148" s="114"/>
      <c r="G1148" s="114"/>
      <c r="H1148" s="114"/>
      <c r="I1148" s="115"/>
    </row>
    <row r="1149" spans="1:9" x14ac:dyDescent="0.15">
      <c r="A1149" s="35" t="str">
        <f>IF(B1145="","","連絡先")</f>
        <v>連絡先</v>
      </c>
      <c r="B1149" s="41" t="s">
        <v>416</v>
      </c>
      <c r="C1149" s="38"/>
      <c r="D1149" s="38"/>
      <c r="E1149" s="38"/>
      <c r="F1149" s="38"/>
      <c r="G1149" s="38"/>
      <c r="H1149" s="38"/>
      <c r="I1149" s="39"/>
    </row>
    <row r="1150" spans="1:9" x14ac:dyDescent="0.15">
      <c r="A1150" s="116" t="str">
        <f>IF(B1145="","","URL")</f>
        <v>URL</v>
      </c>
      <c r="B1150" s="118" t="str">
        <f>HYPERLINK("https://www.city.isehara.kanagawa.jp/docs/2024032700088/","https://www.city.isehara.kanagawa.jp/docs/2024032700088/")</f>
        <v>https://www.city.isehara.kanagawa.jp/docs/2024032700088/</v>
      </c>
      <c r="C1150" s="118"/>
      <c r="D1150" s="118"/>
      <c r="E1150" s="118"/>
      <c r="F1150" s="118"/>
      <c r="G1150" s="118"/>
      <c r="H1150" s="118"/>
      <c r="I1150" s="118"/>
    </row>
    <row r="1151" spans="1:9" x14ac:dyDescent="0.15">
      <c r="A1151" s="117"/>
      <c r="B1151" s="119"/>
      <c r="C1151" s="120"/>
      <c r="D1151" s="120"/>
      <c r="E1151" s="120"/>
      <c r="F1151" s="120"/>
      <c r="G1151" s="120"/>
      <c r="H1151" s="120"/>
      <c r="I1151" s="121"/>
    </row>
    <row r="1154" spans="1:9" x14ac:dyDescent="0.15">
      <c r="A1154" s="35" t="str">
        <f>IF(B1154="","","名称")</f>
        <v>名称</v>
      </c>
      <c r="B1154" s="122" t="s">
        <v>417</v>
      </c>
      <c r="C1154" s="122"/>
      <c r="D1154" s="122"/>
      <c r="E1154" s="122"/>
      <c r="F1154" s="122"/>
      <c r="G1154" s="122"/>
      <c r="H1154" s="122"/>
      <c r="I1154" s="122"/>
    </row>
    <row r="1155" spans="1:9" x14ac:dyDescent="0.15">
      <c r="A1155" s="123" t="str">
        <f>IF(B1154="","","内容")</f>
        <v>内容</v>
      </c>
      <c r="B1155" s="125" t="s">
        <v>81</v>
      </c>
      <c r="C1155" s="126"/>
      <c r="D1155" s="129"/>
      <c r="E1155" s="129"/>
      <c r="F1155" s="129"/>
      <c r="G1155" s="129"/>
      <c r="H1155" s="129"/>
      <c r="I1155" s="131"/>
    </row>
    <row r="1156" spans="1:9" x14ac:dyDescent="0.15">
      <c r="A1156" s="124"/>
      <c r="B1156" s="127"/>
      <c r="C1156" s="189"/>
      <c r="D1156" s="190"/>
      <c r="E1156" s="190"/>
      <c r="F1156" s="190"/>
      <c r="G1156" s="190"/>
      <c r="H1156" s="190"/>
      <c r="I1156" s="132"/>
    </row>
    <row r="1157" spans="1:9" x14ac:dyDescent="0.15">
      <c r="A1157" s="36" t="str">
        <f>IF(B1154="","","（備考）")</f>
        <v>（備考）</v>
      </c>
      <c r="B1157" s="152" t="s">
        <v>197</v>
      </c>
      <c r="C1157" s="153"/>
      <c r="D1157" s="114"/>
      <c r="E1157" s="114"/>
      <c r="F1157" s="114"/>
      <c r="G1157" s="114"/>
      <c r="H1157" s="114"/>
      <c r="I1157" s="115"/>
    </row>
    <row r="1158" spans="1:9" x14ac:dyDescent="0.15">
      <c r="A1158" s="35" t="str">
        <f>IF(B1154="","","連絡先")</f>
        <v>連絡先</v>
      </c>
      <c r="B1158" s="41" t="s">
        <v>418</v>
      </c>
      <c r="C1158" s="38"/>
      <c r="D1158" s="38"/>
      <c r="E1158" s="38"/>
      <c r="F1158" s="38"/>
      <c r="G1158" s="38"/>
      <c r="H1158" s="38"/>
      <c r="I1158" s="39"/>
    </row>
    <row r="1159" spans="1:9" ht="13.15" customHeight="1" x14ac:dyDescent="0.15">
      <c r="A1159" s="116" t="str">
        <f>IF(B1154="","","URL")</f>
        <v>URL</v>
      </c>
      <c r="B1159" s="118" t="str">
        <f>HYPERLINK("https://www.city.isehara.kanagawa.jp/soshiki/kodomomirai/kodomomirai/","https://www.city.isehara.kanagawa.jp/soshiki/kodomomirai/kodomomirai/")</f>
        <v>https://www.city.isehara.kanagawa.jp/soshiki/kodomomirai/kodomomirai/</v>
      </c>
      <c r="C1159" s="118"/>
      <c r="D1159" s="118"/>
      <c r="E1159" s="118"/>
      <c r="F1159" s="118"/>
      <c r="G1159" s="118"/>
      <c r="H1159" s="118"/>
      <c r="I1159" s="118"/>
    </row>
    <row r="1160" spans="1:9" ht="13.5" customHeight="1" x14ac:dyDescent="0.15">
      <c r="A1160" s="117"/>
      <c r="B1160" s="119"/>
      <c r="C1160" s="120"/>
      <c r="D1160" s="120"/>
      <c r="E1160" s="120"/>
      <c r="F1160" s="120"/>
      <c r="G1160" s="120"/>
      <c r="H1160" s="120"/>
      <c r="I1160" s="121"/>
    </row>
    <row r="1163" spans="1:9" x14ac:dyDescent="0.15">
      <c r="A1163" s="35" t="str">
        <f>IF(B1163="","","名称")</f>
        <v>名称</v>
      </c>
      <c r="B1163" s="122" t="s">
        <v>419</v>
      </c>
      <c r="C1163" s="122"/>
      <c r="D1163" s="122"/>
      <c r="E1163" s="122"/>
      <c r="F1163" s="122"/>
      <c r="G1163" s="122"/>
      <c r="H1163" s="122"/>
      <c r="I1163" s="122"/>
    </row>
    <row r="1164" spans="1:9" x14ac:dyDescent="0.15">
      <c r="A1164" s="123" t="str">
        <f>IF(B1163="","","内容")</f>
        <v>内容</v>
      </c>
      <c r="B1164" s="125" t="s">
        <v>313</v>
      </c>
      <c r="C1164" s="126"/>
      <c r="D1164" s="129"/>
      <c r="E1164" s="129"/>
      <c r="F1164" s="129"/>
      <c r="G1164" s="129"/>
      <c r="H1164" s="129"/>
      <c r="I1164" s="131"/>
    </row>
    <row r="1165" spans="1:9" x14ac:dyDescent="0.15">
      <c r="A1165" s="124"/>
      <c r="B1165" s="127"/>
      <c r="C1165" s="189"/>
      <c r="D1165" s="190"/>
      <c r="E1165" s="190"/>
      <c r="F1165" s="190"/>
      <c r="G1165" s="190"/>
      <c r="H1165" s="190"/>
      <c r="I1165" s="132"/>
    </row>
    <row r="1166" spans="1:9" x14ac:dyDescent="0.15">
      <c r="A1166" s="36" t="str">
        <f>IF(B1163="","","（備考）")</f>
        <v>（備考）</v>
      </c>
      <c r="B1166" s="112" t="s">
        <v>420</v>
      </c>
      <c r="C1166" s="113"/>
      <c r="D1166" s="114"/>
      <c r="E1166" s="114"/>
      <c r="F1166" s="114"/>
      <c r="G1166" s="114"/>
      <c r="H1166" s="114"/>
      <c r="I1166" s="115"/>
    </row>
    <row r="1167" spans="1:9" x14ac:dyDescent="0.15">
      <c r="A1167" s="35" t="str">
        <f>IF(B1163="","","連絡先")</f>
        <v>連絡先</v>
      </c>
      <c r="B1167" s="41" t="s">
        <v>421</v>
      </c>
      <c r="C1167" s="38"/>
      <c r="D1167" s="38"/>
      <c r="E1167" s="38"/>
      <c r="F1167" s="38"/>
      <c r="G1167" s="38"/>
      <c r="H1167" s="38"/>
      <c r="I1167" s="39"/>
    </row>
    <row r="1168" spans="1:9" x14ac:dyDescent="0.15">
      <c r="A1168" s="116" t="str">
        <f>IF(B1163="","","URL")</f>
        <v>URL</v>
      </c>
      <c r="B1168" s="118" t="str">
        <f>HYPERLINK("https://www.city.isehara.kanagawa.jp/soshiki/kyoiku/center/","https://www.city.isehara.kanagawa.jp/soshiki/kyoiku/center/")</f>
        <v>https://www.city.isehara.kanagawa.jp/soshiki/kyoiku/center/</v>
      </c>
      <c r="C1168" s="118"/>
      <c r="D1168" s="118"/>
      <c r="E1168" s="118"/>
      <c r="F1168" s="118"/>
      <c r="G1168" s="118"/>
      <c r="H1168" s="118"/>
      <c r="I1168" s="118"/>
    </row>
    <row r="1169" spans="1:9" ht="13.15" customHeight="1" x14ac:dyDescent="0.15">
      <c r="A1169" s="117"/>
      <c r="B1169" s="119"/>
      <c r="C1169" s="120"/>
      <c r="D1169" s="120"/>
      <c r="E1169" s="120"/>
      <c r="F1169" s="120"/>
      <c r="G1169" s="120"/>
      <c r="H1169" s="120"/>
      <c r="I1169" s="121"/>
    </row>
    <row r="1178" spans="1:9" ht="13.15" customHeight="1" x14ac:dyDescent="0.15"/>
    <row r="1182" spans="1:9" ht="13.5" customHeight="1" x14ac:dyDescent="0.15"/>
    <row r="1183" spans="1:9" ht="13.5" customHeight="1" x14ac:dyDescent="0.15">
      <c r="A1183" s="146" t="s">
        <v>389</v>
      </c>
      <c r="B1183" s="146"/>
      <c r="C1183" s="146"/>
      <c r="D1183" s="146"/>
      <c r="E1183" s="146"/>
      <c r="F1183" s="146"/>
      <c r="G1183" s="146"/>
      <c r="H1183" s="146"/>
      <c r="I1183" s="146"/>
    </row>
    <row r="1184" spans="1:9" ht="13.5" customHeight="1" x14ac:dyDescent="0.15">
      <c r="A1184" s="146"/>
      <c r="B1184" s="146"/>
      <c r="C1184" s="146"/>
      <c r="D1184" s="146"/>
      <c r="E1184" s="146"/>
      <c r="F1184" s="146"/>
      <c r="G1184" s="146"/>
      <c r="H1184" s="146"/>
      <c r="I1184" s="146"/>
    </row>
    <row r="1185" spans="1:9" ht="13.5" customHeight="1" x14ac:dyDescent="0.15"/>
    <row r="1187" spans="1:9" x14ac:dyDescent="0.15">
      <c r="A1187" s="35" t="str">
        <f>IF(B1187="","","名称")</f>
        <v>名称</v>
      </c>
      <c r="B1187" s="122" t="s">
        <v>338</v>
      </c>
      <c r="C1187" s="122"/>
      <c r="D1187" s="122"/>
      <c r="E1187" s="122"/>
      <c r="F1187" s="122"/>
      <c r="G1187" s="122"/>
      <c r="H1187" s="122"/>
      <c r="I1187" s="122"/>
    </row>
    <row r="1188" spans="1:9" x14ac:dyDescent="0.15">
      <c r="A1188" s="123" t="str">
        <f>IF(B1187="","","内容")</f>
        <v>内容</v>
      </c>
      <c r="B1188" s="125" t="s">
        <v>76</v>
      </c>
      <c r="C1188" s="126"/>
      <c r="D1188" s="129"/>
      <c r="E1188" s="129"/>
      <c r="F1188" s="129"/>
      <c r="G1188" s="129"/>
      <c r="H1188" s="129"/>
      <c r="I1188" s="131"/>
    </row>
    <row r="1189" spans="1:9" x14ac:dyDescent="0.15">
      <c r="A1189" s="124"/>
      <c r="B1189" s="127"/>
      <c r="C1189" s="128"/>
      <c r="D1189" s="130"/>
      <c r="E1189" s="130"/>
      <c r="F1189" s="130"/>
      <c r="G1189" s="130"/>
      <c r="H1189" s="130"/>
      <c r="I1189" s="132"/>
    </row>
    <row r="1190" spans="1:9" x14ac:dyDescent="0.15">
      <c r="A1190" s="36" t="str">
        <f>IF(B1187="","","（備考）")</f>
        <v>（備考）</v>
      </c>
      <c r="B1190" s="145"/>
      <c r="C1190" s="144"/>
      <c r="D1190" s="114"/>
      <c r="E1190" s="114"/>
      <c r="F1190" s="114"/>
      <c r="G1190" s="114"/>
      <c r="H1190" s="114"/>
      <c r="I1190" s="115"/>
    </row>
    <row r="1191" spans="1:9" x14ac:dyDescent="0.15">
      <c r="A1191" s="35" t="str">
        <f>IF(B1187="","","連絡先")</f>
        <v>連絡先</v>
      </c>
      <c r="B1191" s="41" t="s">
        <v>495</v>
      </c>
      <c r="C1191" s="38"/>
      <c r="D1191" s="38" t="s">
        <v>444</v>
      </c>
      <c r="E1191" s="38"/>
      <c r="F1191" s="38"/>
      <c r="G1191" s="38"/>
      <c r="H1191" s="38"/>
      <c r="I1191" s="39"/>
    </row>
    <row r="1192" spans="1:9" ht="13.5" customHeight="1" x14ac:dyDescent="0.15">
      <c r="A1192" s="116" t="str">
        <f>IF(B1187="","","URL")</f>
        <v>URL</v>
      </c>
      <c r="B1192" s="147" t="str">
        <f>HYPERLINK("http://www.town.oiso.kanagawa.jp/soshiki/chomin/hukushi/tanto/syougaihukushi/index.html","http://www.town.oiso.kanagawa.jp/soshiki/chomin/hukushi/tanto/syougaihukushi/index.html")</f>
        <v>http://www.town.oiso.kanagawa.jp/soshiki/chomin/hukushi/tanto/syougaihukushi/index.html</v>
      </c>
      <c r="C1192" s="147"/>
      <c r="D1192" s="147"/>
      <c r="E1192" s="147"/>
      <c r="F1192" s="147"/>
      <c r="G1192" s="147"/>
      <c r="H1192" s="147"/>
      <c r="I1192" s="147"/>
    </row>
    <row r="1193" spans="1:9" x14ac:dyDescent="0.15">
      <c r="A1193" s="117"/>
      <c r="B1193" s="166"/>
      <c r="C1193" s="167"/>
      <c r="D1193" s="167"/>
      <c r="E1193" s="167"/>
      <c r="F1193" s="167"/>
      <c r="G1193" s="167"/>
      <c r="H1193" s="167"/>
      <c r="I1193" s="168"/>
    </row>
    <row r="1196" spans="1:9" x14ac:dyDescent="0.15">
      <c r="A1196" s="35" t="str">
        <f>IF(B1196="","","名称")</f>
        <v>名称</v>
      </c>
      <c r="B1196" s="122" t="s">
        <v>445</v>
      </c>
      <c r="C1196" s="122"/>
      <c r="D1196" s="122"/>
      <c r="E1196" s="122"/>
      <c r="F1196" s="122"/>
      <c r="G1196" s="122"/>
      <c r="H1196" s="122"/>
      <c r="I1196" s="122"/>
    </row>
    <row r="1197" spans="1:9" x14ac:dyDescent="0.15">
      <c r="A1197" s="123" t="str">
        <f>IF(B1196="","","内容")</f>
        <v>内容</v>
      </c>
      <c r="B1197" s="125" t="s">
        <v>81</v>
      </c>
      <c r="C1197" s="126"/>
      <c r="D1197" s="129"/>
      <c r="E1197" s="129"/>
      <c r="F1197" s="129"/>
      <c r="G1197" s="129"/>
      <c r="H1197" s="129"/>
      <c r="I1197" s="131"/>
    </row>
    <row r="1198" spans="1:9" x14ac:dyDescent="0.15">
      <c r="A1198" s="124"/>
      <c r="B1198" s="127"/>
      <c r="C1198" s="128"/>
      <c r="D1198" s="130"/>
      <c r="E1198" s="130"/>
      <c r="F1198" s="130"/>
      <c r="G1198" s="130"/>
      <c r="H1198" s="130"/>
      <c r="I1198" s="132"/>
    </row>
    <row r="1199" spans="1:9" x14ac:dyDescent="0.15">
      <c r="A1199" s="36" t="str">
        <f>IF(B1196="","","（備考）")</f>
        <v>（備考）</v>
      </c>
      <c r="B1199" s="133"/>
      <c r="C1199" s="134"/>
      <c r="D1199" s="114"/>
      <c r="E1199" s="114"/>
      <c r="F1199" s="114"/>
      <c r="G1199" s="114"/>
      <c r="H1199" s="114"/>
      <c r="I1199" s="115"/>
    </row>
    <row r="1200" spans="1:9" x14ac:dyDescent="0.15">
      <c r="A1200" s="35" t="str">
        <f>IF(B1196="","","連絡先")</f>
        <v>連絡先</v>
      </c>
      <c r="B1200" s="41" t="s">
        <v>153</v>
      </c>
      <c r="C1200" s="38"/>
      <c r="D1200" s="38" t="s">
        <v>67</v>
      </c>
      <c r="E1200" s="38"/>
      <c r="F1200" s="38"/>
      <c r="G1200" s="38"/>
      <c r="H1200" s="38"/>
      <c r="I1200" s="39"/>
    </row>
    <row r="1201" spans="1:9" x14ac:dyDescent="0.15">
      <c r="A1201" s="116" t="str">
        <f>IF(B1196="","","URL")</f>
        <v>URL</v>
      </c>
      <c r="B1201" s="118" t="str">
        <f>HYPERLINK("http://www.town.oiso.kanagawa.jp/soshiki/chomin/sports/index.html","http://www.town.oiso.kanagawa.jp/soshiki/chomin/sports/index.html")</f>
        <v>http://www.town.oiso.kanagawa.jp/soshiki/chomin/sports/index.html</v>
      </c>
      <c r="C1201" s="118"/>
      <c r="D1201" s="118"/>
      <c r="E1201" s="118"/>
      <c r="F1201" s="118"/>
      <c r="G1201" s="118"/>
      <c r="H1201" s="118"/>
      <c r="I1201" s="118"/>
    </row>
    <row r="1202" spans="1:9" x14ac:dyDescent="0.15">
      <c r="A1202" s="117"/>
      <c r="B1202" s="119"/>
      <c r="C1202" s="120"/>
      <c r="D1202" s="120"/>
      <c r="E1202" s="120"/>
      <c r="F1202" s="120"/>
      <c r="G1202" s="120"/>
      <c r="H1202" s="120"/>
      <c r="I1202" s="121"/>
    </row>
    <row r="1205" spans="1:9" x14ac:dyDescent="0.15">
      <c r="A1205" s="35" t="str">
        <f>IF(B1205="","","名称")</f>
        <v>名称</v>
      </c>
      <c r="B1205" s="122" t="s">
        <v>446</v>
      </c>
      <c r="C1205" s="122"/>
      <c r="D1205" s="122"/>
      <c r="E1205" s="122"/>
      <c r="F1205" s="122"/>
      <c r="G1205" s="122"/>
      <c r="H1205" s="122"/>
      <c r="I1205" s="122"/>
    </row>
    <row r="1206" spans="1:9" x14ac:dyDescent="0.15">
      <c r="A1206" s="123" t="str">
        <f>IF(B1205="","","内容")</f>
        <v>内容</v>
      </c>
      <c r="B1206" s="313" t="s">
        <v>12</v>
      </c>
      <c r="C1206" s="314"/>
      <c r="D1206" s="129" t="s">
        <v>336</v>
      </c>
      <c r="E1206" s="129"/>
      <c r="F1206" s="129"/>
      <c r="G1206" s="129"/>
      <c r="H1206" s="129"/>
      <c r="I1206" s="131"/>
    </row>
    <row r="1207" spans="1:9" x14ac:dyDescent="0.15">
      <c r="A1207" s="124"/>
      <c r="B1207" s="315"/>
      <c r="C1207" s="332"/>
      <c r="D1207" s="130"/>
      <c r="E1207" s="130"/>
      <c r="F1207" s="130"/>
      <c r="G1207" s="130"/>
      <c r="H1207" s="130"/>
      <c r="I1207" s="132"/>
    </row>
    <row r="1208" spans="1:9" x14ac:dyDescent="0.15">
      <c r="A1208" s="36" t="str">
        <f>IF(B1205="","","（備考）")</f>
        <v>（備考）</v>
      </c>
      <c r="B1208" s="133" t="s">
        <v>197</v>
      </c>
      <c r="C1208" s="134"/>
      <c r="D1208" s="136" t="s">
        <v>337</v>
      </c>
      <c r="E1208" s="136"/>
      <c r="F1208" s="137"/>
      <c r="G1208" s="137"/>
      <c r="H1208" s="114"/>
      <c r="I1208" s="115"/>
    </row>
    <row r="1209" spans="1:9" x14ac:dyDescent="0.15">
      <c r="A1209" s="35" t="str">
        <f>IF(B1205="","","連絡先")</f>
        <v>連絡先</v>
      </c>
      <c r="B1209" s="41" t="s">
        <v>153</v>
      </c>
      <c r="C1209" s="38"/>
      <c r="D1209" s="38" t="s">
        <v>67</v>
      </c>
      <c r="E1209" s="38"/>
      <c r="F1209" s="38"/>
      <c r="G1209" s="38"/>
      <c r="H1209" s="38"/>
      <c r="I1209" s="39"/>
    </row>
    <row r="1210" spans="1:9" x14ac:dyDescent="0.15">
      <c r="A1210" s="116" t="str">
        <f>IF(B1205="","","URL")</f>
        <v>URL</v>
      </c>
      <c r="B1210" s="118" t="str">
        <f>HYPERLINK("http://www.town.oiso.kanagawa.jp/soshiki/chomin/kosodate/index.html","http://www.town.oiso.kanagawa.jp/soshiki/chomin/kosodate/index.html")</f>
        <v>http://www.town.oiso.kanagawa.jp/soshiki/chomin/kosodate/index.html</v>
      </c>
      <c r="C1210" s="118"/>
      <c r="D1210" s="118"/>
      <c r="E1210" s="118"/>
      <c r="F1210" s="118"/>
      <c r="G1210" s="118"/>
      <c r="H1210" s="118"/>
      <c r="I1210" s="118"/>
    </row>
    <row r="1211" spans="1:9" x14ac:dyDescent="0.15">
      <c r="A1211" s="117"/>
      <c r="B1211" s="119"/>
      <c r="C1211" s="120"/>
      <c r="D1211" s="120"/>
      <c r="E1211" s="120"/>
      <c r="F1211" s="120"/>
      <c r="G1211" s="120"/>
      <c r="H1211" s="120"/>
      <c r="I1211" s="121"/>
    </row>
    <row r="1214" spans="1:9" x14ac:dyDescent="0.15">
      <c r="A1214" s="35" t="str">
        <f>IF(B1214="","","名称")</f>
        <v>名称</v>
      </c>
      <c r="B1214" s="122" t="s">
        <v>443</v>
      </c>
      <c r="C1214" s="122"/>
      <c r="D1214" s="122"/>
      <c r="E1214" s="122"/>
      <c r="F1214" s="122"/>
      <c r="G1214" s="122"/>
      <c r="H1214" s="122"/>
      <c r="I1214" s="122"/>
    </row>
    <row r="1215" spans="1:9" x14ac:dyDescent="0.15">
      <c r="A1215" s="123" t="str">
        <f>IF(B1214="","","内容")</f>
        <v>内容</v>
      </c>
      <c r="B1215" s="125" t="s">
        <v>77</v>
      </c>
      <c r="C1215" s="126"/>
      <c r="D1215" s="129"/>
      <c r="E1215" s="129"/>
      <c r="F1215" s="129"/>
      <c r="G1215" s="129"/>
      <c r="H1215" s="129"/>
      <c r="I1215" s="131"/>
    </row>
    <row r="1216" spans="1:9" x14ac:dyDescent="0.15">
      <c r="A1216" s="124"/>
      <c r="B1216" s="127"/>
      <c r="C1216" s="128"/>
      <c r="D1216" s="130"/>
      <c r="E1216" s="130"/>
      <c r="F1216" s="130"/>
      <c r="G1216" s="130"/>
      <c r="H1216" s="130"/>
      <c r="I1216" s="132"/>
    </row>
    <row r="1217" spans="1:9" x14ac:dyDescent="0.15">
      <c r="A1217" s="36" t="str">
        <f>IF(B1214="","","（備考）")</f>
        <v>（備考）</v>
      </c>
      <c r="B1217" s="221"/>
      <c r="C1217" s="154"/>
      <c r="D1217" s="114"/>
      <c r="E1217" s="114"/>
      <c r="F1217" s="114"/>
      <c r="G1217" s="114"/>
      <c r="H1217" s="114"/>
      <c r="I1217" s="115"/>
    </row>
    <row r="1218" spans="1:9" x14ac:dyDescent="0.15">
      <c r="A1218" s="69" t="str">
        <f>IF(B1214="","","連絡先")</f>
        <v>連絡先</v>
      </c>
      <c r="B1218" s="41" t="s">
        <v>153</v>
      </c>
      <c r="C1218" s="38"/>
      <c r="D1218" s="38" t="s">
        <v>67</v>
      </c>
      <c r="E1218" s="38"/>
      <c r="F1218" s="38"/>
      <c r="G1218" s="38"/>
      <c r="H1218" s="38"/>
      <c r="I1218" s="39"/>
    </row>
    <row r="1219" spans="1:9" ht="13.5" customHeight="1" x14ac:dyDescent="0.15">
      <c r="A1219" s="116" t="str">
        <f>IF(B1214="","","URL")</f>
        <v>URL</v>
      </c>
      <c r="B1219" s="118" t="str">
        <f>HYPERLINK("http://www.town.oiso.kanagawa.jp/soshiki/chomin/kosodate/index.html","http://www.town.oiso.kanagawa.jp/soshiki/chomin/kosodate/index.html")</f>
        <v>http://www.town.oiso.kanagawa.jp/soshiki/chomin/kosodate/index.html</v>
      </c>
      <c r="C1219" s="118"/>
      <c r="D1219" s="118"/>
      <c r="E1219" s="118"/>
      <c r="F1219" s="118"/>
      <c r="G1219" s="118"/>
      <c r="H1219" s="118"/>
      <c r="I1219" s="118"/>
    </row>
    <row r="1220" spans="1:9" x14ac:dyDescent="0.15">
      <c r="A1220" s="117"/>
      <c r="B1220" s="119"/>
      <c r="C1220" s="120"/>
      <c r="D1220" s="120"/>
      <c r="E1220" s="120"/>
      <c r="F1220" s="120"/>
      <c r="G1220" s="120"/>
      <c r="H1220" s="120"/>
      <c r="I1220" s="121"/>
    </row>
    <row r="1223" spans="1:9" x14ac:dyDescent="0.15">
      <c r="A1223" s="35" t="str">
        <f>IF(B1223="","","名称")</f>
        <v>名称</v>
      </c>
      <c r="B1223" s="122" t="s">
        <v>447</v>
      </c>
      <c r="C1223" s="122"/>
      <c r="D1223" s="122"/>
      <c r="E1223" s="122"/>
      <c r="F1223" s="122"/>
      <c r="G1223" s="122"/>
      <c r="H1223" s="122"/>
      <c r="I1223" s="122"/>
    </row>
    <row r="1224" spans="1:9" x14ac:dyDescent="0.15">
      <c r="A1224" s="123" t="str">
        <f>IF(B1223="","","内容")</f>
        <v>内容</v>
      </c>
      <c r="B1224" s="316" t="s">
        <v>83</v>
      </c>
      <c r="C1224" s="129"/>
      <c r="D1224" s="129" t="s">
        <v>154</v>
      </c>
      <c r="E1224" s="129"/>
      <c r="F1224" s="129"/>
      <c r="G1224" s="129"/>
      <c r="H1224" s="129"/>
      <c r="I1224" s="131"/>
    </row>
    <row r="1225" spans="1:9" x14ac:dyDescent="0.15">
      <c r="A1225" s="124"/>
      <c r="B1225" s="317"/>
      <c r="C1225" s="130"/>
      <c r="D1225" s="130"/>
      <c r="E1225" s="130"/>
      <c r="F1225" s="130"/>
      <c r="G1225" s="130"/>
      <c r="H1225" s="130"/>
      <c r="I1225" s="132"/>
    </row>
    <row r="1226" spans="1:9" x14ac:dyDescent="0.15">
      <c r="A1226" s="36" t="str">
        <f>IF(B1223="","","（備考）")</f>
        <v>（備考）</v>
      </c>
      <c r="B1226" s="164" t="s">
        <v>216</v>
      </c>
      <c r="C1226" s="165"/>
      <c r="D1226" s="292" t="s">
        <v>271</v>
      </c>
      <c r="E1226" s="292"/>
      <c r="F1226" s="114"/>
      <c r="G1226" s="114"/>
      <c r="H1226" s="114"/>
      <c r="I1226" s="115"/>
    </row>
    <row r="1227" spans="1:9" x14ac:dyDescent="0.15">
      <c r="A1227" s="35" t="str">
        <f>IF(B1223="","","連絡先")</f>
        <v>連絡先</v>
      </c>
      <c r="B1227" s="41" t="s">
        <v>153</v>
      </c>
      <c r="C1227" s="38"/>
      <c r="D1227" s="38" t="s">
        <v>67</v>
      </c>
      <c r="E1227" s="38"/>
      <c r="F1227" s="38"/>
      <c r="G1227" s="38"/>
      <c r="H1227" s="38"/>
      <c r="I1227" s="39"/>
    </row>
    <row r="1228" spans="1:9" x14ac:dyDescent="0.15">
      <c r="A1228" s="116" t="str">
        <f>IF(B1223="","","URL")</f>
        <v>URL</v>
      </c>
      <c r="B1228" s="118" t="str">
        <f>HYPERLINK("http://www.town.oiso.kanagawa.jp/soshiki/chomin/kosodate/index.html","http://www.town.oiso.kanagawa.jp/soshiki/chomin/kosodate/index.html")</f>
        <v>http://www.town.oiso.kanagawa.jp/soshiki/chomin/kosodate/index.html</v>
      </c>
      <c r="C1228" s="118"/>
      <c r="D1228" s="118"/>
      <c r="E1228" s="118"/>
      <c r="F1228" s="118"/>
      <c r="G1228" s="118"/>
      <c r="H1228" s="118"/>
      <c r="I1228" s="118"/>
    </row>
    <row r="1229" spans="1:9" x14ac:dyDescent="0.15">
      <c r="A1229" s="117"/>
      <c r="B1229" s="119"/>
      <c r="C1229" s="120"/>
      <c r="D1229" s="120"/>
      <c r="E1229" s="120"/>
      <c r="F1229" s="120"/>
      <c r="G1229" s="120"/>
      <c r="H1229" s="120"/>
      <c r="I1229" s="121"/>
    </row>
    <row r="1232" spans="1:9" x14ac:dyDescent="0.15">
      <c r="A1232" s="35" t="str">
        <f>IF(B1232="","","名称")</f>
        <v>名称</v>
      </c>
      <c r="B1232" s="122" t="s">
        <v>496</v>
      </c>
      <c r="C1232" s="122"/>
      <c r="D1232" s="122"/>
      <c r="E1232" s="122"/>
      <c r="F1232" s="122"/>
      <c r="G1232" s="122"/>
      <c r="H1232" s="122"/>
      <c r="I1232" s="122"/>
    </row>
    <row r="1233" spans="1:9" x14ac:dyDescent="0.15">
      <c r="A1233" s="123" t="str">
        <f>IF(B1232="","","内容")</f>
        <v>内容</v>
      </c>
      <c r="B1233" s="125" t="s">
        <v>78</v>
      </c>
      <c r="C1233" s="126"/>
      <c r="D1233" s="129"/>
      <c r="E1233" s="129"/>
      <c r="F1233" s="129"/>
      <c r="G1233" s="129"/>
      <c r="H1233" s="129"/>
      <c r="I1233" s="131"/>
    </row>
    <row r="1234" spans="1:9" x14ac:dyDescent="0.15">
      <c r="A1234" s="124"/>
      <c r="B1234" s="127"/>
      <c r="C1234" s="128"/>
      <c r="D1234" s="130"/>
      <c r="E1234" s="130"/>
      <c r="F1234" s="130"/>
      <c r="G1234" s="130"/>
      <c r="H1234" s="130"/>
      <c r="I1234" s="132"/>
    </row>
    <row r="1235" spans="1:9" x14ac:dyDescent="0.15">
      <c r="A1235" s="36" t="str">
        <f>IF(B1232="","","（備考）")</f>
        <v>（備考）</v>
      </c>
      <c r="B1235" s="135" t="s">
        <v>265</v>
      </c>
      <c r="C1235" s="136"/>
      <c r="D1235" s="114"/>
      <c r="E1235" s="114"/>
      <c r="F1235" s="114"/>
      <c r="G1235" s="114"/>
      <c r="H1235" s="114"/>
      <c r="I1235" s="115"/>
    </row>
    <row r="1236" spans="1:9" x14ac:dyDescent="0.15">
      <c r="A1236" s="35" t="str">
        <f>IF(B1232="","","連絡先")</f>
        <v>連絡先</v>
      </c>
      <c r="B1236" s="46" t="s">
        <v>374</v>
      </c>
      <c r="C1236" s="77"/>
      <c r="D1236" s="77"/>
      <c r="E1236" s="77"/>
      <c r="F1236" s="47" t="s">
        <v>375</v>
      </c>
      <c r="G1236" s="38"/>
      <c r="H1236" s="38"/>
      <c r="I1236" s="39"/>
    </row>
    <row r="1237" spans="1:9" ht="13.5" customHeight="1" x14ac:dyDescent="0.15">
      <c r="A1237" s="116" t="str">
        <f>IF(B1232="","","URL")</f>
        <v>URL</v>
      </c>
      <c r="B1237" s="147" t="str">
        <f>HYPERLINK("http://www.town.oiso.kanagawa.jp/soshiki/chomin/kosodate/tanto/shiencenter/index.html","http://www.town.oiso.kanagawa.jp/soshiki/chomin/kosodate/tanto/shiencenter/index.html")</f>
        <v>http://www.town.oiso.kanagawa.jp/soshiki/chomin/kosodate/tanto/shiencenter/index.html</v>
      </c>
      <c r="C1237" s="169"/>
      <c r="D1237" s="169"/>
      <c r="E1237" s="169"/>
      <c r="F1237" s="169"/>
      <c r="G1237" s="169"/>
      <c r="H1237" s="169"/>
      <c r="I1237" s="169"/>
    </row>
    <row r="1238" spans="1:9" x14ac:dyDescent="0.15">
      <c r="A1238" s="117"/>
      <c r="B1238" s="170"/>
      <c r="C1238" s="171"/>
      <c r="D1238" s="171"/>
      <c r="E1238" s="171"/>
      <c r="F1238" s="171"/>
      <c r="G1238" s="171"/>
      <c r="H1238" s="171"/>
      <c r="I1238" s="172"/>
    </row>
    <row r="1241" spans="1:9" ht="13.5" customHeight="1" x14ac:dyDescent="0.15">
      <c r="A1241" s="333"/>
      <c r="B1241" s="333"/>
      <c r="C1241" s="333"/>
      <c r="D1241" s="333"/>
      <c r="E1241" s="333"/>
      <c r="F1241" s="333"/>
      <c r="G1241" s="333"/>
      <c r="H1241" s="333"/>
      <c r="I1241" s="333"/>
    </row>
    <row r="1242" spans="1:9" ht="13.5" customHeight="1" x14ac:dyDescent="0.15">
      <c r="A1242" s="333"/>
      <c r="B1242" s="333"/>
      <c r="C1242" s="333"/>
      <c r="D1242" s="333"/>
      <c r="E1242" s="333"/>
      <c r="F1242" s="333"/>
      <c r="G1242" s="333"/>
      <c r="H1242" s="333"/>
      <c r="I1242" s="333"/>
    </row>
    <row r="1243" spans="1:9" ht="13.5" customHeight="1" x14ac:dyDescent="0.15">
      <c r="A1243" s="35" t="str">
        <f>IF(B1243="","","名称")</f>
        <v>名称</v>
      </c>
      <c r="B1243" s="293" t="s">
        <v>448</v>
      </c>
      <c r="C1243" s="294"/>
      <c r="D1243" s="294"/>
      <c r="E1243" s="294"/>
      <c r="F1243" s="294"/>
      <c r="G1243" s="294"/>
      <c r="H1243" s="294"/>
      <c r="I1243" s="295"/>
    </row>
    <row r="1244" spans="1:9" ht="13.5" customHeight="1" x14ac:dyDescent="0.15">
      <c r="A1244" s="123" t="str">
        <f>IF(B1243="","","内容")</f>
        <v>内容</v>
      </c>
      <c r="B1244" s="125" t="s">
        <v>14</v>
      </c>
      <c r="C1244" s="126"/>
      <c r="D1244" s="129"/>
      <c r="E1244" s="129"/>
      <c r="F1244" s="129"/>
      <c r="G1244" s="129"/>
      <c r="H1244" s="129"/>
      <c r="I1244" s="131"/>
    </row>
    <row r="1245" spans="1:9" x14ac:dyDescent="0.15">
      <c r="A1245" s="124"/>
      <c r="B1245" s="127"/>
      <c r="C1245" s="128"/>
      <c r="D1245" s="130"/>
      <c r="E1245" s="130"/>
      <c r="F1245" s="130"/>
      <c r="G1245" s="130"/>
      <c r="H1245" s="130"/>
      <c r="I1245" s="132"/>
    </row>
    <row r="1246" spans="1:9" x14ac:dyDescent="0.15">
      <c r="A1246" s="36" t="str">
        <f>IF(B1243="","","（備考）")</f>
        <v>（備考）</v>
      </c>
      <c r="B1246" s="112"/>
      <c r="C1246" s="113"/>
      <c r="D1246" s="114"/>
      <c r="E1246" s="114"/>
      <c r="F1246" s="114"/>
      <c r="G1246" s="114"/>
      <c r="H1246" s="114"/>
      <c r="I1246" s="115"/>
    </row>
    <row r="1247" spans="1:9" x14ac:dyDescent="0.15">
      <c r="A1247" s="35" t="str">
        <f>IF(B1243="","","連絡先")</f>
        <v>連絡先</v>
      </c>
      <c r="B1247" s="41" t="s">
        <v>153</v>
      </c>
      <c r="C1247" s="38"/>
      <c r="D1247" s="38" t="s">
        <v>67</v>
      </c>
      <c r="E1247" s="38"/>
      <c r="F1247" s="42"/>
      <c r="G1247" s="42"/>
      <c r="H1247" s="42"/>
      <c r="I1247" s="43"/>
    </row>
    <row r="1248" spans="1:9" x14ac:dyDescent="0.15">
      <c r="A1248" s="116" t="str">
        <f>IF(B1243="","","URL")</f>
        <v>URL</v>
      </c>
      <c r="B1248" s="191" t="str">
        <f>HYPERLINK("http://www.town.oiso.kanagawa.jp/soshiki/kyoiku/gakkoukyouikuka/index.html","http://www.town.oiso.kanagawa.jp/soshiki/kyoiku/gakkoukyouikuka/index.html")</f>
        <v>http://www.town.oiso.kanagawa.jp/soshiki/kyoiku/gakkoukyouikuka/index.html</v>
      </c>
      <c r="C1248" s="192"/>
      <c r="D1248" s="192"/>
      <c r="E1248" s="192"/>
      <c r="F1248" s="192"/>
      <c r="G1248" s="192"/>
      <c r="H1248" s="192"/>
      <c r="I1248" s="193"/>
    </row>
    <row r="1249" spans="1:9" x14ac:dyDescent="0.15">
      <c r="A1249" s="117"/>
      <c r="B1249" s="194"/>
      <c r="C1249" s="195"/>
      <c r="D1249" s="195"/>
      <c r="E1249" s="195"/>
      <c r="F1249" s="195"/>
      <c r="G1249" s="195"/>
      <c r="H1249" s="195"/>
      <c r="I1249" s="196"/>
    </row>
    <row r="1252" spans="1:9" ht="13.5" customHeight="1" x14ac:dyDescent="0.15"/>
    <row r="1261" spans="1:9" ht="13.5" customHeight="1" x14ac:dyDescent="0.15"/>
    <row r="1270" ht="13.5" customHeight="1" x14ac:dyDescent="0.15"/>
    <row r="1301" spans="1:9" x14ac:dyDescent="0.15">
      <c r="A1301" s="146" t="s">
        <v>390</v>
      </c>
      <c r="B1301" s="146"/>
      <c r="C1301" s="146"/>
      <c r="D1301" s="146"/>
      <c r="E1301" s="146"/>
      <c r="F1301" s="146"/>
      <c r="G1301" s="146"/>
      <c r="H1301" s="146"/>
      <c r="I1301" s="146"/>
    </row>
    <row r="1302" spans="1:9" ht="13.5" customHeight="1" x14ac:dyDescent="0.15">
      <c r="A1302" s="146"/>
      <c r="B1302" s="146"/>
      <c r="C1302" s="146"/>
      <c r="D1302" s="146"/>
      <c r="E1302" s="146"/>
      <c r="F1302" s="146"/>
      <c r="G1302" s="146"/>
      <c r="H1302" s="146"/>
      <c r="I1302" s="146"/>
    </row>
    <row r="1303" spans="1:9" ht="13.5" customHeight="1" x14ac:dyDescent="0.15"/>
    <row r="1305" spans="1:9" x14ac:dyDescent="0.15">
      <c r="A1305" s="35" t="str">
        <f>IF(B1305="","","名称")</f>
        <v>名称</v>
      </c>
      <c r="B1305" s="122" t="s">
        <v>474</v>
      </c>
      <c r="C1305" s="122"/>
      <c r="D1305" s="122"/>
      <c r="E1305" s="122"/>
      <c r="F1305" s="122"/>
      <c r="G1305" s="122"/>
      <c r="H1305" s="122"/>
      <c r="I1305" s="122"/>
    </row>
    <row r="1306" spans="1:9" x14ac:dyDescent="0.15">
      <c r="A1306" s="123" t="str">
        <f>IF(B1305="","","内容")</f>
        <v>内容</v>
      </c>
      <c r="B1306" s="125" t="s">
        <v>76</v>
      </c>
      <c r="C1306" s="126"/>
      <c r="D1306" s="129"/>
      <c r="E1306" s="129"/>
      <c r="F1306" s="129"/>
      <c r="G1306" s="129"/>
      <c r="H1306" s="129"/>
      <c r="I1306" s="131"/>
    </row>
    <row r="1307" spans="1:9" x14ac:dyDescent="0.15">
      <c r="A1307" s="124"/>
      <c r="B1307" s="127"/>
      <c r="C1307" s="189"/>
      <c r="D1307" s="190"/>
      <c r="E1307" s="190"/>
      <c r="F1307" s="190"/>
      <c r="G1307" s="190"/>
      <c r="H1307" s="190"/>
      <c r="I1307" s="132"/>
    </row>
    <row r="1308" spans="1:9" x14ac:dyDescent="0.15">
      <c r="A1308" s="36" t="str">
        <f>IF(B1305="","","（備考）")</f>
        <v>（備考）</v>
      </c>
      <c r="B1308" s="145"/>
      <c r="C1308" s="144"/>
      <c r="D1308" s="114"/>
      <c r="E1308" s="114"/>
      <c r="F1308" s="114"/>
      <c r="G1308" s="114"/>
      <c r="H1308" s="114"/>
      <c r="I1308" s="115"/>
    </row>
    <row r="1309" spans="1:9" x14ac:dyDescent="0.15">
      <c r="A1309" s="35" t="str">
        <f>IF(B1305="","","連絡先")</f>
        <v>連絡先</v>
      </c>
      <c r="B1309" s="41" t="s">
        <v>189</v>
      </c>
      <c r="C1309" s="38"/>
      <c r="D1309" s="38" t="s">
        <v>74</v>
      </c>
      <c r="E1309" s="38"/>
      <c r="F1309" s="38"/>
      <c r="G1309" s="38"/>
      <c r="H1309" s="38"/>
      <c r="I1309" s="39"/>
    </row>
    <row r="1310" spans="1:9" ht="13.5" customHeight="1" x14ac:dyDescent="0.15">
      <c r="A1310" s="116" t="str">
        <f>IF(B1305="","","URL")</f>
        <v>URL</v>
      </c>
      <c r="B1310" s="147" t="s">
        <v>310</v>
      </c>
      <c r="C1310" s="147"/>
      <c r="D1310" s="147"/>
      <c r="E1310" s="147"/>
      <c r="F1310" s="147"/>
      <c r="G1310" s="147"/>
      <c r="H1310" s="147"/>
      <c r="I1310" s="147"/>
    </row>
    <row r="1311" spans="1:9" ht="13.15" customHeight="1" x14ac:dyDescent="0.15">
      <c r="A1311" s="117"/>
      <c r="B1311" s="166"/>
      <c r="C1311" s="167"/>
      <c r="D1311" s="167"/>
      <c r="E1311" s="167"/>
      <c r="F1311" s="167"/>
      <c r="G1311" s="167"/>
      <c r="H1311" s="167"/>
      <c r="I1311" s="168"/>
    </row>
    <row r="1314" spans="1:9" x14ac:dyDescent="0.15">
      <c r="A1314" s="35" t="str">
        <f>IF(B1314="","","名称")</f>
        <v>名称</v>
      </c>
      <c r="B1314" s="122" t="s">
        <v>475</v>
      </c>
      <c r="C1314" s="122"/>
      <c r="D1314" s="122"/>
      <c r="E1314" s="122"/>
      <c r="F1314" s="122"/>
      <c r="G1314" s="122"/>
      <c r="H1314" s="122"/>
      <c r="I1314" s="122"/>
    </row>
    <row r="1315" spans="1:9" x14ac:dyDescent="0.15">
      <c r="A1315" s="123" t="str">
        <f>IF(B1314="","","内容")</f>
        <v>内容</v>
      </c>
      <c r="B1315" s="125" t="s">
        <v>81</v>
      </c>
      <c r="C1315" s="126"/>
      <c r="D1315" s="129"/>
      <c r="E1315" s="129"/>
      <c r="F1315" s="129"/>
      <c r="G1315" s="129"/>
      <c r="H1315" s="129"/>
      <c r="I1315" s="131"/>
    </row>
    <row r="1316" spans="1:9" x14ac:dyDescent="0.15">
      <c r="A1316" s="124"/>
      <c r="B1316" s="127"/>
      <c r="C1316" s="189"/>
      <c r="D1316" s="190"/>
      <c r="E1316" s="190"/>
      <c r="F1316" s="190"/>
      <c r="G1316" s="190"/>
      <c r="H1316" s="190"/>
      <c r="I1316" s="132"/>
    </row>
    <row r="1317" spans="1:9" x14ac:dyDescent="0.15">
      <c r="A1317" s="36" t="str">
        <f>IF(B1314="","","（備考）")</f>
        <v>（備考）</v>
      </c>
      <c r="B1317" s="152" t="s">
        <v>197</v>
      </c>
      <c r="C1317" s="153"/>
      <c r="D1317" s="137"/>
      <c r="E1317" s="137"/>
      <c r="F1317" s="114"/>
      <c r="G1317" s="114"/>
      <c r="H1317" s="114"/>
      <c r="I1317" s="115"/>
    </row>
    <row r="1318" spans="1:9" x14ac:dyDescent="0.15">
      <c r="A1318" s="35" t="str">
        <f>IF(B1314="","","連絡先")</f>
        <v>連絡先</v>
      </c>
      <c r="B1318" s="41" t="s">
        <v>190</v>
      </c>
      <c r="C1318" s="38"/>
      <c r="D1318" s="38" t="s">
        <v>74</v>
      </c>
      <c r="E1318" s="38"/>
      <c r="F1318" s="38"/>
      <c r="G1318" s="38"/>
      <c r="H1318" s="38"/>
      <c r="I1318" s="39"/>
    </row>
    <row r="1319" spans="1:9" ht="13.5" customHeight="1" x14ac:dyDescent="0.15">
      <c r="A1319" s="116" t="str">
        <f>IF(B1314="","","URL")</f>
        <v>URL</v>
      </c>
      <c r="B1319" s="147" t="s">
        <v>348</v>
      </c>
      <c r="C1319" s="147"/>
      <c r="D1319" s="147"/>
      <c r="E1319" s="147"/>
      <c r="F1319" s="147"/>
      <c r="G1319" s="147"/>
      <c r="H1319" s="147"/>
      <c r="I1319" s="147"/>
    </row>
    <row r="1320" spans="1:9" x14ac:dyDescent="0.15">
      <c r="A1320" s="117"/>
      <c r="B1320" s="166"/>
      <c r="C1320" s="167"/>
      <c r="D1320" s="167"/>
      <c r="E1320" s="167"/>
      <c r="F1320" s="167"/>
      <c r="G1320" s="167"/>
      <c r="H1320" s="167"/>
      <c r="I1320" s="168"/>
    </row>
    <row r="1323" spans="1:9" x14ac:dyDescent="0.15">
      <c r="A1323" s="35" t="str">
        <f>IF(B1323="","","名称")</f>
        <v>名称</v>
      </c>
      <c r="B1323" s="122" t="s">
        <v>476</v>
      </c>
      <c r="C1323" s="122"/>
      <c r="D1323" s="122"/>
      <c r="E1323" s="122"/>
      <c r="F1323" s="122"/>
      <c r="G1323" s="122"/>
      <c r="H1323" s="122"/>
      <c r="I1323" s="122"/>
    </row>
    <row r="1324" spans="1:9" x14ac:dyDescent="0.15">
      <c r="A1324" s="123" t="str">
        <f>IF(B1323="","","内容")</f>
        <v>内容</v>
      </c>
      <c r="B1324" s="125" t="s">
        <v>311</v>
      </c>
      <c r="C1324" s="126"/>
      <c r="D1324" s="129"/>
      <c r="E1324" s="129"/>
      <c r="F1324" s="129"/>
      <c r="G1324" s="129"/>
      <c r="H1324" s="129"/>
      <c r="I1324" s="131"/>
    </row>
    <row r="1325" spans="1:9" x14ac:dyDescent="0.15">
      <c r="A1325" s="124"/>
      <c r="B1325" s="127"/>
      <c r="C1325" s="189"/>
      <c r="D1325" s="190"/>
      <c r="E1325" s="190"/>
      <c r="F1325" s="190"/>
      <c r="G1325" s="190"/>
      <c r="H1325" s="190"/>
      <c r="I1325" s="132"/>
    </row>
    <row r="1326" spans="1:9" x14ac:dyDescent="0.15">
      <c r="A1326" s="36" t="str">
        <f>IF(B1323="","","（備考）")</f>
        <v>（備考）</v>
      </c>
      <c r="B1326" s="179"/>
      <c r="C1326" s="180"/>
      <c r="D1326" s="114"/>
      <c r="E1326" s="114"/>
      <c r="F1326" s="114"/>
      <c r="G1326" s="114"/>
      <c r="H1326" s="114"/>
      <c r="I1326" s="115"/>
    </row>
    <row r="1327" spans="1:9" x14ac:dyDescent="0.15">
      <c r="A1327" s="35" t="str">
        <f>IF(B1323="","","連絡先")</f>
        <v>連絡先</v>
      </c>
      <c r="B1327" s="41" t="s">
        <v>376</v>
      </c>
      <c r="C1327" s="38"/>
      <c r="D1327" s="38" t="s">
        <v>74</v>
      </c>
      <c r="E1327" s="38"/>
      <c r="F1327" s="38"/>
      <c r="G1327" s="38"/>
      <c r="H1327" s="38"/>
      <c r="I1327" s="39"/>
    </row>
    <row r="1328" spans="1:9" ht="13.5" customHeight="1" x14ac:dyDescent="0.15">
      <c r="A1328" s="116" t="str">
        <f>IF(B1323="","","URL")</f>
        <v>URL</v>
      </c>
      <c r="B1328" s="147" t="s">
        <v>312</v>
      </c>
      <c r="C1328" s="147"/>
      <c r="D1328" s="147"/>
      <c r="E1328" s="147"/>
      <c r="F1328" s="147"/>
      <c r="G1328" s="147"/>
      <c r="H1328" s="147"/>
      <c r="I1328" s="147"/>
    </row>
    <row r="1329" spans="1:9" ht="13.15" customHeight="1" x14ac:dyDescent="0.15">
      <c r="A1329" s="117"/>
      <c r="B1329" s="166"/>
      <c r="C1329" s="167"/>
      <c r="D1329" s="167"/>
      <c r="E1329" s="167"/>
      <c r="F1329" s="167"/>
      <c r="G1329" s="167"/>
      <c r="H1329" s="167"/>
      <c r="I1329" s="168"/>
    </row>
    <row r="1332" spans="1:9" x14ac:dyDescent="0.15">
      <c r="A1332" s="35" t="str">
        <f>IF(B1332="","","名称")</f>
        <v>名称</v>
      </c>
      <c r="B1332" s="122" t="s">
        <v>477</v>
      </c>
      <c r="C1332" s="122"/>
      <c r="D1332" s="122"/>
      <c r="E1332" s="122"/>
      <c r="F1332" s="122"/>
      <c r="G1332" s="122"/>
      <c r="H1332" s="122"/>
      <c r="I1332" s="122"/>
    </row>
    <row r="1333" spans="1:9" x14ac:dyDescent="0.15">
      <c r="A1333" s="123" t="str">
        <f>IF(B1332="","","内容")</f>
        <v>内容</v>
      </c>
      <c r="B1333" s="125" t="s">
        <v>313</v>
      </c>
      <c r="C1333" s="126"/>
      <c r="D1333" s="129"/>
      <c r="E1333" s="129"/>
      <c r="F1333" s="129"/>
      <c r="G1333" s="129"/>
      <c r="H1333" s="129"/>
      <c r="I1333" s="131"/>
    </row>
    <row r="1334" spans="1:9" x14ac:dyDescent="0.15">
      <c r="A1334" s="124"/>
      <c r="B1334" s="127"/>
      <c r="C1334" s="189"/>
      <c r="D1334" s="190"/>
      <c r="E1334" s="190"/>
      <c r="F1334" s="190"/>
      <c r="G1334" s="190"/>
      <c r="H1334" s="190"/>
      <c r="I1334" s="132"/>
    </row>
    <row r="1335" spans="1:9" x14ac:dyDescent="0.15">
      <c r="A1335" s="36" t="str">
        <f>IF(B1332="","","（備考）")</f>
        <v>（備考）</v>
      </c>
      <c r="B1335" s="112"/>
      <c r="C1335" s="113"/>
      <c r="D1335" s="114"/>
      <c r="E1335" s="114"/>
      <c r="F1335" s="114"/>
      <c r="G1335" s="114"/>
      <c r="H1335" s="114"/>
      <c r="I1335" s="115"/>
    </row>
    <row r="1336" spans="1:9" x14ac:dyDescent="0.15">
      <c r="A1336" s="35" t="str">
        <f>IF(B1332="","","連絡先")</f>
        <v>連絡先</v>
      </c>
      <c r="B1336" s="41" t="s">
        <v>365</v>
      </c>
      <c r="C1336" s="38"/>
      <c r="D1336" s="38" t="s">
        <v>74</v>
      </c>
      <c r="E1336" s="38"/>
      <c r="F1336" s="38"/>
      <c r="G1336" s="38"/>
      <c r="H1336" s="38"/>
      <c r="I1336" s="39"/>
    </row>
    <row r="1337" spans="1:9" x14ac:dyDescent="0.15">
      <c r="A1337" s="116" t="str">
        <f>IF(B1332="","","URL")</f>
        <v>URL</v>
      </c>
      <c r="B1337" s="118" t="s">
        <v>314</v>
      </c>
      <c r="C1337" s="118"/>
      <c r="D1337" s="118"/>
      <c r="E1337" s="118"/>
      <c r="F1337" s="118"/>
      <c r="G1337" s="118"/>
      <c r="H1337" s="118"/>
      <c r="I1337" s="118"/>
    </row>
    <row r="1338" spans="1:9" ht="13.15" customHeight="1" x14ac:dyDescent="0.15">
      <c r="A1338" s="117"/>
      <c r="B1338" s="119"/>
      <c r="C1338" s="120"/>
      <c r="D1338" s="120"/>
      <c r="E1338" s="120"/>
      <c r="F1338" s="120"/>
      <c r="G1338" s="120"/>
      <c r="H1338" s="120"/>
      <c r="I1338" s="121"/>
    </row>
    <row r="1347" ht="13.5" customHeight="1" x14ac:dyDescent="0.15"/>
    <row r="1361" spans="1:9" x14ac:dyDescent="0.15">
      <c r="A1361" s="146" t="s">
        <v>128</v>
      </c>
      <c r="B1361" s="146"/>
      <c r="C1361" s="146"/>
      <c r="D1361" s="146"/>
      <c r="E1361" s="146"/>
      <c r="F1361" s="146"/>
      <c r="G1361" s="146"/>
      <c r="H1361" s="146"/>
      <c r="I1361" s="146"/>
    </row>
    <row r="1362" spans="1:9" x14ac:dyDescent="0.15">
      <c r="A1362" s="146"/>
      <c r="B1362" s="146"/>
      <c r="C1362" s="146"/>
      <c r="D1362" s="146"/>
      <c r="E1362" s="146"/>
      <c r="F1362" s="146"/>
      <c r="G1362" s="146"/>
      <c r="H1362" s="146"/>
      <c r="I1362" s="146"/>
    </row>
    <row r="1365" spans="1:9" x14ac:dyDescent="0.15">
      <c r="A1365" s="35" t="str">
        <f>IF(B1365="","","名称")</f>
        <v>名称</v>
      </c>
      <c r="B1365" s="122" t="s">
        <v>273</v>
      </c>
      <c r="C1365" s="122"/>
      <c r="D1365" s="122"/>
      <c r="E1365" s="122"/>
      <c r="F1365" s="122"/>
      <c r="G1365" s="122"/>
      <c r="H1365" s="122"/>
      <c r="I1365" s="122"/>
    </row>
    <row r="1366" spans="1:9" x14ac:dyDescent="0.15">
      <c r="A1366" s="123" t="str">
        <f>IF(B1365="","","内容")</f>
        <v>内容</v>
      </c>
      <c r="B1366" s="125" t="s">
        <v>76</v>
      </c>
      <c r="C1366" s="126"/>
      <c r="D1366" s="129" t="s">
        <v>80</v>
      </c>
      <c r="E1366" s="129"/>
      <c r="F1366" s="129"/>
      <c r="G1366" s="129"/>
      <c r="H1366" s="129"/>
      <c r="I1366" s="131"/>
    </row>
    <row r="1367" spans="1:9" x14ac:dyDescent="0.15">
      <c r="A1367" s="124"/>
      <c r="B1367" s="127"/>
      <c r="C1367" s="189"/>
      <c r="D1367" s="190"/>
      <c r="E1367" s="190"/>
      <c r="F1367" s="190"/>
      <c r="G1367" s="190"/>
      <c r="H1367" s="190"/>
      <c r="I1367" s="132"/>
    </row>
    <row r="1368" spans="1:9" x14ac:dyDescent="0.15">
      <c r="A1368" s="36" t="str">
        <f>IF(B1365="","","（備考）")</f>
        <v>（備考）</v>
      </c>
      <c r="B1368" s="145" t="s">
        <v>228</v>
      </c>
      <c r="C1368" s="144"/>
      <c r="D1368" s="136"/>
      <c r="E1368" s="136"/>
      <c r="F1368" s="114"/>
      <c r="G1368" s="114"/>
      <c r="H1368" s="114"/>
      <c r="I1368" s="115"/>
    </row>
    <row r="1369" spans="1:9" x14ac:dyDescent="0.15">
      <c r="A1369" s="35" t="str">
        <f>IF(B1365="","","連絡先")</f>
        <v>連絡先</v>
      </c>
      <c r="B1369" s="41" t="s">
        <v>131</v>
      </c>
      <c r="C1369" s="38"/>
      <c r="D1369" s="38" t="s">
        <v>74</v>
      </c>
      <c r="E1369" s="38"/>
      <c r="F1369" s="38"/>
      <c r="G1369" s="38"/>
      <c r="H1369" s="38"/>
      <c r="I1369" s="39"/>
    </row>
    <row r="1370" spans="1:9" x14ac:dyDescent="0.15">
      <c r="A1370" s="116" t="str">
        <f>IF(B1365="","","URL")</f>
        <v>URL</v>
      </c>
      <c r="B1370" s="147" t="str">
        <f>HYPERLINK("https://www.city.atsugi.kanagawa.jp/iryo_fukushi/shogaisha/5/11/13794.html","https://www.city.atsugi.kanagawa.jp/iryo_fukushi/shogaisha/5/11/13794.html")</f>
        <v>https://www.city.atsugi.kanagawa.jp/iryo_fukushi/shogaisha/5/11/13794.html</v>
      </c>
      <c r="C1370" s="147"/>
      <c r="D1370" s="147"/>
      <c r="E1370" s="147"/>
      <c r="F1370" s="147"/>
      <c r="G1370" s="147"/>
      <c r="H1370" s="147"/>
      <c r="I1370" s="147"/>
    </row>
    <row r="1371" spans="1:9" x14ac:dyDescent="0.15">
      <c r="A1371" s="117"/>
      <c r="B1371" s="166"/>
      <c r="C1371" s="167"/>
      <c r="D1371" s="167"/>
      <c r="E1371" s="167"/>
      <c r="F1371" s="167"/>
      <c r="G1371" s="167"/>
      <c r="H1371" s="167"/>
      <c r="I1371" s="168"/>
    </row>
    <row r="1374" spans="1:9" x14ac:dyDescent="0.15">
      <c r="A1374" s="35" t="str">
        <f>IF(B1374="","","名称")</f>
        <v>名称</v>
      </c>
      <c r="B1374" s="122" t="s">
        <v>478</v>
      </c>
      <c r="C1374" s="122"/>
      <c r="D1374" s="122"/>
      <c r="E1374" s="122"/>
      <c r="F1374" s="122"/>
      <c r="G1374" s="122"/>
      <c r="H1374" s="122"/>
      <c r="I1374" s="122"/>
    </row>
    <row r="1375" spans="1:9" x14ac:dyDescent="0.15">
      <c r="A1375" s="123" t="str">
        <f>IF(B1374="","","内容")</f>
        <v>内容</v>
      </c>
      <c r="B1375" s="125" t="s">
        <v>76</v>
      </c>
      <c r="C1375" s="126"/>
      <c r="D1375" s="129"/>
      <c r="E1375" s="129"/>
      <c r="F1375" s="129"/>
      <c r="G1375" s="129"/>
      <c r="H1375" s="129"/>
      <c r="I1375" s="131"/>
    </row>
    <row r="1376" spans="1:9" x14ac:dyDescent="0.15">
      <c r="A1376" s="124"/>
      <c r="B1376" s="127"/>
      <c r="C1376" s="189"/>
      <c r="D1376" s="190"/>
      <c r="E1376" s="190"/>
      <c r="F1376" s="190"/>
      <c r="G1376" s="190"/>
      <c r="H1376" s="190"/>
      <c r="I1376" s="132"/>
    </row>
    <row r="1377" spans="1:9" x14ac:dyDescent="0.15">
      <c r="A1377" s="36" t="str">
        <f>IF(B1374="","","（備考）")</f>
        <v>（備考）</v>
      </c>
      <c r="B1377" s="145" t="s">
        <v>129</v>
      </c>
      <c r="C1377" s="144"/>
      <c r="D1377" s="114"/>
      <c r="E1377" s="114"/>
      <c r="F1377" s="114"/>
      <c r="G1377" s="114"/>
      <c r="H1377" s="114"/>
      <c r="I1377" s="115"/>
    </row>
    <row r="1378" spans="1:9" x14ac:dyDescent="0.15">
      <c r="A1378" s="35" t="str">
        <f>IF(B1374="","","連絡先")</f>
        <v>連絡先</v>
      </c>
      <c r="B1378" s="41" t="s">
        <v>130</v>
      </c>
      <c r="C1378" s="38"/>
      <c r="D1378" s="38" t="s">
        <v>74</v>
      </c>
      <c r="E1378" s="38"/>
      <c r="F1378" s="38"/>
      <c r="G1378" s="38"/>
      <c r="H1378" s="38"/>
      <c r="I1378" s="39"/>
    </row>
    <row r="1379" spans="1:9" x14ac:dyDescent="0.15">
      <c r="A1379" s="116" t="str">
        <f>IF(B1374="","","URL")</f>
        <v>URL</v>
      </c>
      <c r="B1379" s="118" t="str">
        <f>HYPERLINK("https://www.city.atsugi.kanagawa.jp/soshiki/shogaifukushika/index.html","https://www.city.atsugi.kanagawa.jp/soshiki/shogaifukushika/index.html")</f>
        <v>https://www.city.atsugi.kanagawa.jp/soshiki/shogaifukushika/index.html</v>
      </c>
      <c r="C1379" s="118"/>
      <c r="D1379" s="118"/>
      <c r="E1379" s="118"/>
      <c r="F1379" s="118"/>
      <c r="G1379" s="118"/>
      <c r="H1379" s="118"/>
      <c r="I1379" s="118"/>
    </row>
    <row r="1380" spans="1:9" x14ac:dyDescent="0.15">
      <c r="A1380" s="117"/>
      <c r="B1380" s="119"/>
      <c r="C1380" s="120"/>
      <c r="D1380" s="120"/>
      <c r="E1380" s="120"/>
      <c r="F1380" s="120"/>
      <c r="G1380" s="120"/>
      <c r="H1380" s="120"/>
      <c r="I1380" s="121"/>
    </row>
    <row r="1383" spans="1:9" x14ac:dyDescent="0.15">
      <c r="A1383" s="35" t="str">
        <f>IF(B1383="","","名称")</f>
        <v>名称</v>
      </c>
      <c r="B1383" s="122" t="s">
        <v>335</v>
      </c>
      <c r="C1383" s="122"/>
      <c r="D1383" s="122"/>
      <c r="E1383" s="122"/>
      <c r="F1383" s="122"/>
      <c r="G1383" s="122"/>
      <c r="H1383" s="122"/>
      <c r="I1383" s="122"/>
    </row>
    <row r="1384" spans="1:9" x14ac:dyDescent="0.15">
      <c r="A1384" s="123" t="str">
        <f>IF(B1383="","","内容")</f>
        <v>内容</v>
      </c>
      <c r="B1384" s="125" t="s">
        <v>12</v>
      </c>
      <c r="C1384" s="126"/>
      <c r="D1384" s="129"/>
      <c r="E1384" s="129"/>
      <c r="F1384" s="129"/>
      <c r="G1384" s="129"/>
      <c r="H1384" s="129"/>
      <c r="I1384" s="131"/>
    </row>
    <row r="1385" spans="1:9" x14ac:dyDescent="0.15">
      <c r="A1385" s="124"/>
      <c r="B1385" s="127"/>
      <c r="C1385" s="189"/>
      <c r="D1385" s="190"/>
      <c r="E1385" s="190"/>
      <c r="F1385" s="190"/>
      <c r="G1385" s="190"/>
      <c r="H1385" s="190"/>
      <c r="I1385" s="132"/>
    </row>
    <row r="1386" spans="1:9" x14ac:dyDescent="0.15">
      <c r="A1386" s="36" t="str">
        <f>IF(B1383="","","（備考）")</f>
        <v>（備考）</v>
      </c>
      <c r="B1386" s="152" t="s">
        <v>196</v>
      </c>
      <c r="C1386" s="153"/>
      <c r="D1386" s="114"/>
      <c r="E1386" s="114"/>
      <c r="F1386" s="114"/>
      <c r="G1386" s="114"/>
      <c r="H1386" s="114"/>
      <c r="I1386" s="115"/>
    </row>
    <row r="1387" spans="1:9" x14ac:dyDescent="0.15">
      <c r="A1387" s="35" t="str">
        <f>IF(B1383="","","連絡先")</f>
        <v>連絡先</v>
      </c>
      <c r="B1387" s="41" t="s">
        <v>406</v>
      </c>
      <c r="C1387" s="38"/>
      <c r="D1387" s="38" t="s">
        <v>74</v>
      </c>
      <c r="E1387" s="38"/>
      <c r="F1387" s="38"/>
      <c r="G1387" s="38"/>
      <c r="H1387" s="38"/>
      <c r="I1387" s="39"/>
    </row>
    <row r="1388" spans="1:9" x14ac:dyDescent="0.15">
      <c r="A1388" s="116" t="str">
        <f>IF(B1383="","","URL")</f>
        <v>URL</v>
      </c>
      <c r="B1388" s="118" t="str">
        <f>HYPERLINK("https://www.city.atsugi.kanagawa.jp/soshiki/kenkozukurika/index.html","https://www.city.atsugi.kanagawa.jp/soshiki/kenkozukurika/index.html")</f>
        <v>https://www.city.atsugi.kanagawa.jp/soshiki/kenkozukurika/index.html</v>
      </c>
      <c r="C1388" s="118"/>
      <c r="D1388" s="118"/>
      <c r="E1388" s="118"/>
      <c r="F1388" s="118"/>
      <c r="G1388" s="118"/>
      <c r="H1388" s="118"/>
      <c r="I1388" s="118"/>
    </row>
    <row r="1389" spans="1:9" x14ac:dyDescent="0.15">
      <c r="A1389" s="117"/>
      <c r="B1389" s="119"/>
      <c r="C1389" s="120"/>
      <c r="D1389" s="120"/>
      <c r="E1389" s="120"/>
      <c r="F1389" s="120"/>
      <c r="G1389" s="120"/>
      <c r="H1389" s="120"/>
      <c r="I1389" s="121"/>
    </row>
    <row r="1392" spans="1:9" x14ac:dyDescent="0.15">
      <c r="A1392" s="35" t="str">
        <f>IF(B1392="","","名称")</f>
        <v>名称</v>
      </c>
      <c r="B1392" s="155" t="s">
        <v>229</v>
      </c>
      <c r="C1392" s="156"/>
      <c r="D1392" s="156"/>
      <c r="E1392" s="156"/>
      <c r="F1392" s="156"/>
      <c r="G1392" s="156"/>
      <c r="H1392" s="156"/>
      <c r="I1392" s="157"/>
    </row>
    <row r="1393" spans="1:9" x14ac:dyDescent="0.15">
      <c r="A1393" s="123" t="str">
        <f>IF(B1392="","","内容")</f>
        <v>内容</v>
      </c>
      <c r="B1393" s="125" t="s">
        <v>83</v>
      </c>
      <c r="C1393" s="126"/>
      <c r="D1393" s="129"/>
      <c r="E1393" s="129"/>
      <c r="F1393" s="129"/>
      <c r="G1393" s="129"/>
      <c r="H1393" s="129"/>
      <c r="I1393" s="131"/>
    </row>
    <row r="1394" spans="1:9" x14ac:dyDescent="0.15">
      <c r="A1394" s="124"/>
      <c r="B1394" s="127"/>
      <c r="C1394" s="189"/>
      <c r="D1394" s="190"/>
      <c r="E1394" s="190"/>
      <c r="F1394" s="190"/>
      <c r="G1394" s="190"/>
      <c r="H1394" s="190"/>
      <c r="I1394" s="132"/>
    </row>
    <row r="1395" spans="1:9" x14ac:dyDescent="0.15">
      <c r="A1395" s="36" t="str">
        <f>IF(B1392="","","（備考）")</f>
        <v>（備考）</v>
      </c>
      <c r="B1395" s="164" t="s">
        <v>210</v>
      </c>
      <c r="C1395" s="165"/>
      <c r="D1395" s="114"/>
      <c r="E1395" s="114"/>
      <c r="F1395" s="114"/>
      <c r="G1395" s="114"/>
      <c r="H1395" s="114"/>
      <c r="I1395" s="115"/>
    </row>
    <row r="1396" spans="1:9" x14ac:dyDescent="0.15">
      <c r="A1396" s="35" t="str">
        <f>IF(B1392="","","連絡先")</f>
        <v>連絡先</v>
      </c>
      <c r="B1396" s="41" t="s">
        <v>211</v>
      </c>
      <c r="C1396" s="38"/>
      <c r="D1396" s="38" t="s">
        <v>74</v>
      </c>
      <c r="E1396" s="38"/>
      <c r="F1396" s="38"/>
      <c r="G1396" s="38"/>
      <c r="H1396" s="38"/>
      <c r="I1396" s="39"/>
    </row>
    <row r="1397" spans="1:9" x14ac:dyDescent="0.15">
      <c r="A1397" s="116" t="str">
        <f>IF(B1392="","","URL")</f>
        <v>URL</v>
      </c>
      <c r="B1397" s="138" t="s">
        <v>212</v>
      </c>
      <c r="C1397" s="139"/>
      <c r="D1397" s="139"/>
      <c r="E1397" s="139"/>
      <c r="F1397" s="139"/>
      <c r="G1397" s="139"/>
      <c r="H1397" s="139"/>
      <c r="I1397" s="140"/>
    </row>
    <row r="1398" spans="1:9" x14ac:dyDescent="0.15">
      <c r="A1398" s="117"/>
      <c r="B1398" s="141"/>
      <c r="C1398" s="142"/>
      <c r="D1398" s="142"/>
      <c r="E1398" s="142"/>
      <c r="F1398" s="142"/>
      <c r="G1398" s="142"/>
      <c r="H1398" s="142"/>
      <c r="I1398" s="143"/>
    </row>
    <row r="1401" spans="1:9" x14ac:dyDescent="0.15">
      <c r="A1401" s="35" t="str">
        <f>IF(B1401="","","名称")</f>
        <v>名称</v>
      </c>
      <c r="B1401" s="122" t="s">
        <v>479</v>
      </c>
      <c r="C1401" s="122"/>
      <c r="D1401" s="122"/>
      <c r="E1401" s="122"/>
      <c r="F1401" s="122"/>
      <c r="G1401" s="122"/>
      <c r="H1401" s="122"/>
      <c r="I1401" s="122"/>
    </row>
    <row r="1402" spans="1:9" x14ac:dyDescent="0.15">
      <c r="A1402" s="123" t="str">
        <f>IF(B1401="","","内容")</f>
        <v>内容</v>
      </c>
      <c r="B1402" s="125" t="s">
        <v>16</v>
      </c>
      <c r="C1402" s="126"/>
      <c r="D1402" s="129"/>
      <c r="E1402" s="129"/>
      <c r="F1402" s="129"/>
      <c r="G1402" s="129"/>
      <c r="H1402" s="129"/>
      <c r="I1402" s="131"/>
    </row>
    <row r="1403" spans="1:9" x14ac:dyDescent="0.15">
      <c r="A1403" s="124"/>
      <c r="B1403" s="127"/>
      <c r="C1403" s="189"/>
      <c r="D1403" s="190"/>
      <c r="E1403" s="190"/>
      <c r="F1403" s="190"/>
      <c r="G1403" s="190"/>
      <c r="H1403" s="190"/>
      <c r="I1403" s="132"/>
    </row>
    <row r="1404" spans="1:9" x14ac:dyDescent="0.15">
      <c r="A1404" s="36" t="str">
        <f>IF(B1401="","","（備考）")</f>
        <v>（備考）</v>
      </c>
      <c r="B1404" s="179" t="s">
        <v>231</v>
      </c>
      <c r="C1404" s="180"/>
      <c r="D1404" s="137"/>
      <c r="E1404" s="137"/>
      <c r="F1404" s="114"/>
      <c r="G1404" s="114"/>
      <c r="H1404" s="114"/>
      <c r="I1404" s="115"/>
    </row>
    <row r="1405" spans="1:9" x14ac:dyDescent="0.15">
      <c r="A1405" s="35" t="str">
        <f>IF(B1401="","","連絡先")</f>
        <v>連絡先</v>
      </c>
      <c r="B1405" s="41" t="s">
        <v>281</v>
      </c>
      <c r="C1405" s="38"/>
      <c r="D1405" s="38" t="s">
        <v>74</v>
      </c>
      <c r="E1405" s="38"/>
      <c r="F1405" s="38"/>
      <c r="G1405" s="38"/>
      <c r="H1405" s="38"/>
      <c r="I1405" s="39"/>
    </row>
    <row r="1406" spans="1:9" x14ac:dyDescent="0.15">
      <c r="A1406" s="116" t="str">
        <f>IF(B1401="","","URL")</f>
        <v>URL</v>
      </c>
      <c r="B1406" s="147" t="str">
        <f>HYPERLINK("https://www.city.atsugi.kanagawa.jp/soshiki/hoikuka/7/25822.html","https://www.city.atsugi.kanagawa.jp/soshiki/hoikuka/7/25822.html")</f>
        <v>https://www.city.atsugi.kanagawa.jp/soshiki/hoikuka/7/25822.html</v>
      </c>
      <c r="C1406" s="147"/>
      <c r="D1406" s="147"/>
      <c r="E1406" s="147"/>
      <c r="F1406" s="147"/>
      <c r="G1406" s="147"/>
      <c r="H1406" s="147"/>
      <c r="I1406" s="147"/>
    </row>
    <row r="1407" spans="1:9" x14ac:dyDescent="0.15">
      <c r="A1407" s="117"/>
      <c r="B1407" s="166"/>
      <c r="C1407" s="167"/>
      <c r="D1407" s="167"/>
      <c r="E1407" s="167"/>
      <c r="F1407" s="167"/>
      <c r="G1407" s="167"/>
      <c r="H1407" s="167"/>
      <c r="I1407" s="168"/>
    </row>
    <row r="1420" spans="1:9" x14ac:dyDescent="0.15">
      <c r="A1420" s="146" t="s">
        <v>132</v>
      </c>
      <c r="B1420" s="146"/>
      <c r="C1420" s="146"/>
      <c r="D1420" s="146"/>
      <c r="E1420" s="146"/>
      <c r="F1420" s="146"/>
      <c r="G1420" s="146"/>
      <c r="H1420" s="146"/>
      <c r="I1420" s="146"/>
    </row>
    <row r="1421" spans="1:9" x14ac:dyDescent="0.15">
      <c r="A1421" s="146"/>
      <c r="B1421" s="146"/>
      <c r="C1421" s="146"/>
      <c r="D1421" s="146"/>
      <c r="E1421" s="146"/>
      <c r="F1421" s="146"/>
      <c r="G1421" s="146"/>
      <c r="H1421" s="146"/>
      <c r="I1421" s="146"/>
    </row>
    <row r="1424" spans="1:9" x14ac:dyDescent="0.15">
      <c r="A1424" s="35" t="str">
        <f>IF(B1424="","","名称")</f>
        <v>名称</v>
      </c>
      <c r="B1424" s="122" t="s">
        <v>195</v>
      </c>
      <c r="C1424" s="122"/>
      <c r="D1424" s="122"/>
      <c r="E1424" s="122"/>
      <c r="F1424" s="122"/>
      <c r="G1424" s="122"/>
      <c r="H1424" s="122"/>
      <c r="I1424" s="122"/>
    </row>
    <row r="1425" spans="1:9" x14ac:dyDescent="0.15">
      <c r="A1425" s="123" t="str">
        <f>IF(B1424="","","内容")</f>
        <v>内容</v>
      </c>
      <c r="B1425" s="125" t="s">
        <v>78</v>
      </c>
      <c r="C1425" s="126"/>
      <c r="D1425" s="129"/>
      <c r="E1425" s="129"/>
      <c r="F1425" s="129"/>
      <c r="G1425" s="129"/>
      <c r="H1425" s="129"/>
      <c r="I1425" s="131"/>
    </row>
    <row r="1426" spans="1:9" x14ac:dyDescent="0.15">
      <c r="A1426" s="124"/>
      <c r="B1426" s="127"/>
      <c r="C1426" s="189"/>
      <c r="D1426" s="190"/>
      <c r="E1426" s="190"/>
      <c r="F1426" s="190"/>
      <c r="G1426" s="190"/>
      <c r="H1426" s="190"/>
      <c r="I1426" s="132"/>
    </row>
    <row r="1427" spans="1:9" x14ac:dyDescent="0.15">
      <c r="A1427" s="36" t="str">
        <f>IF(B1424="","","（備考）")</f>
        <v>（備考）</v>
      </c>
      <c r="B1427" s="135"/>
      <c r="C1427" s="136"/>
      <c r="D1427" s="114"/>
      <c r="E1427" s="114"/>
      <c r="F1427" s="114"/>
      <c r="G1427" s="114"/>
      <c r="H1427" s="114"/>
      <c r="I1427" s="115"/>
    </row>
    <row r="1428" spans="1:9" x14ac:dyDescent="0.15">
      <c r="A1428" s="35" t="str">
        <f>IF(B1424="","","連絡先")</f>
        <v>連絡先</v>
      </c>
      <c r="B1428" s="41" t="s">
        <v>280</v>
      </c>
      <c r="C1428" s="38"/>
      <c r="D1428" s="38" t="s">
        <v>74</v>
      </c>
      <c r="E1428" s="38"/>
      <c r="F1428" s="38"/>
      <c r="G1428" s="38"/>
      <c r="H1428" s="38"/>
      <c r="I1428" s="39"/>
    </row>
    <row r="1429" spans="1:9" x14ac:dyDescent="0.15">
      <c r="A1429" s="116" t="str">
        <f>IF(B1424="","","URL")</f>
        <v>URL</v>
      </c>
      <c r="B1429" s="118" t="str">
        <f>HYPERLINK("https://www.oak.or.jp/office/#soudan","https://www.oak.or.jp/office/#soudan")</f>
        <v>https://www.oak.or.jp/office/#soudan</v>
      </c>
      <c r="C1429" s="118"/>
      <c r="D1429" s="118"/>
      <c r="E1429" s="118"/>
      <c r="F1429" s="118"/>
      <c r="G1429" s="118"/>
      <c r="H1429" s="118"/>
      <c r="I1429" s="118"/>
    </row>
    <row r="1430" spans="1:9" x14ac:dyDescent="0.15">
      <c r="A1430" s="117"/>
      <c r="B1430" s="119"/>
      <c r="C1430" s="120"/>
      <c r="D1430" s="120"/>
      <c r="E1430" s="120"/>
      <c r="F1430" s="120"/>
      <c r="G1430" s="120"/>
      <c r="H1430" s="120"/>
      <c r="I1430" s="121"/>
    </row>
    <row r="1433" spans="1:9" x14ac:dyDescent="0.15">
      <c r="A1433" s="35" t="str">
        <f>IF(B1433="","","名称")</f>
        <v>名称</v>
      </c>
      <c r="B1433" s="122" t="s">
        <v>480</v>
      </c>
      <c r="C1433" s="122"/>
      <c r="D1433" s="122"/>
      <c r="E1433" s="122"/>
      <c r="F1433" s="122"/>
      <c r="G1433" s="122"/>
      <c r="H1433" s="122"/>
      <c r="I1433" s="122"/>
    </row>
    <row r="1434" spans="1:9" x14ac:dyDescent="0.15">
      <c r="A1434" s="123" t="str">
        <f>IF(B1433="","","内容")</f>
        <v>内容</v>
      </c>
      <c r="B1434" s="125" t="s">
        <v>78</v>
      </c>
      <c r="C1434" s="126"/>
      <c r="D1434" s="129"/>
      <c r="E1434" s="129"/>
      <c r="F1434" s="129"/>
      <c r="G1434" s="129"/>
      <c r="H1434" s="129"/>
      <c r="I1434" s="131"/>
    </row>
    <row r="1435" spans="1:9" x14ac:dyDescent="0.15">
      <c r="A1435" s="124"/>
      <c r="B1435" s="127"/>
      <c r="C1435" s="189"/>
      <c r="D1435" s="190"/>
      <c r="E1435" s="190"/>
      <c r="F1435" s="190"/>
      <c r="G1435" s="190"/>
      <c r="H1435" s="190"/>
      <c r="I1435" s="132"/>
    </row>
    <row r="1436" spans="1:9" x14ac:dyDescent="0.15">
      <c r="A1436" s="36" t="str">
        <f>IF(B1433="","","（備考）")</f>
        <v>（備考）</v>
      </c>
      <c r="B1436" s="135"/>
      <c r="C1436" s="136"/>
      <c r="D1436" s="137"/>
      <c r="E1436" s="137"/>
      <c r="F1436" s="137"/>
      <c r="G1436" s="137"/>
      <c r="H1436" s="114"/>
      <c r="I1436" s="115"/>
    </row>
    <row r="1437" spans="1:9" x14ac:dyDescent="0.15">
      <c r="A1437" s="35" t="str">
        <f>IF(B1433="","","連絡先")</f>
        <v>連絡先</v>
      </c>
      <c r="B1437" s="41" t="s">
        <v>133</v>
      </c>
      <c r="C1437" s="38"/>
      <c r="D1437" s="38" t="s">
        <v>112</v>
      </c>
      <c r="E1437" s="42"/>
      <c r="F1437" s="38"/>
      <c r="G1437" s="38"/>
      <c r="H1437" s="38"/>
      <c r="I1437" s="39"/>
    </row>
    <row r="1438" spans="1:9" x14ac:dyDescent="0.15">
      <c r="A1438" s="116" t="str">
        <f>IF(B1433="","","URL")</f>
        <v>URL</v>
      </c>
      <c r="B1438" s="147" t="str">
        <f>HYPERLINK("https://www.city.yamato.lg.jp/section/ehon_no_machi/public/download/202603iryoutekicare.pdf","https://www.city.yamato.lg.jp/section/ehon_no_machi/public/download/202603iryoutekicare.pdf")</f>
        <v>https://www.city.yamato.lg.jp/section/ehon_no_machi/public/download/202603iryoutekicare.pdf</v>
      </c>
      <c r="C1438" s="169"/>
      <c r="D1438" s="169"/>
      <c r="E1438" s="169"/>
      <c r="F1438" s="169"/>
      <c r="G1438" s="169"/>
      <c r="H1438" s="169"/>
      <c r="I1438" s="169"/>
    </row>
    <row r="1439" spans="1:9" x14ac:dyDescent="0.15">
      <c r="A1439" s="117"/>
      <c r="B1439" s="170"/>
      <c r="C1439" s="171"/>
      <c r="D1439" s="171"/>
      <c r="E1439" s="171"/>
      <c r="F1439" s="171"/>
      <c r="G1439" s="171"/>
      <c r="H1439" s="171"/>
      <c r="I1439" s="172"/>
    </row>
    <row r="1442" spans="1:9" x14ac:dyDescent="0.15">
      <c r="A1442" s="35" t="str">
        <f>IF(B1442="","","名称")</f>
        <v>名称</v>
      </c>
      <c r="B1442" s="122" t="s">
        <v>206</v>
      </c>
      <c r="C1442" s="122"/>
      <c r="D1442" s="122"/>
      <c r="E1442" s="122"/>
      <c r="F1442" s="122"/>
      <c r="G1442" s="122"/>
      <c r="H1442" s="122"/>
      <c r="I1442" s="122"/>
    </row>
    <row r="1443" spans="1:9" x14ac:dyDescent="0.15">
      <c r="A1443" s="123" t="str">
        <f>IF(B1442="","","内容")</f>
        <v>内容</v>
      </c>
      <c r="B1443" s="125" t="s">
        <v>83</v>
      </c>
      <c r="C1443" s="126"/>
      <c r="D1443" s="129"/>
      <c r="E1443" s="129"/>
      <c r="F1443" s="129"/>
      <c r="G1443" s="129"/>
      <c r="H1443" s="129"/>
      <c r="I1443" s="131"/>
    </row>
    <row r="1444" spans="1:9" x14ac:dyDescent="0.15">
      <c r="A1444" s="124"/>
      <c r="B1444" s="127"/>
      <c r="C1444" s="189"/>
      <c r="D1444" s="190"/>
      <c r="E1444" s="190"/>
      <c r="F1444" s="190"/>
      <c r="G1444" s="190"/>
      <c r="H1444" s="190"/>
      <c r="I1444" s="132"/>
    </row>
    <row r="1445" spans="1:9" x14ac:dyDescent="0.15">
      <c r="A1445" s="36" t="str">
        <f>IF(B1442="","","（備考）")</f>
        <v>（備考）</v>
      </c>
      <c r="B1445" s="164"/>
      <c r="C1445" s="165"/>
      <c r="D1445" s="114"/>
      <c r="E1445" s="114"/>
      <c r="F1445" s="114"/>
      <c r="G1445" s="114"/>
      <c r="H1445" s="114"/>
      <c r="I1445" s="115"/>
    </row>
    <row r="1446" spans="1:9" x14ac:dyDescent="0.15">
      <c r="A1446" s="35" t="str">
        <f>IF(B1442="","","連絡先")</f>
        <v>連絡先</v>
      </c>
      <c r="B1446" s="41" t="s">
        <v>239</v>
      </c>
      <c r="C1446" s="38"/>
      <c r="D1446" s="38" t="s">
        <v>74</v>
      </c>
      <c r="E1446" s="38"/>
      <c r="F1446" s="38"/>
      <c r="G1446" s="38"/>
      <c r="H1446" s="38"/>
      <c r="I1446" s="39"/>
    </row>
    <row r="1447" spans="1:9" x14ac:dyDescent="0.15">
      <c r="A1447" s="116" t="str">
        <f>IF(B1442="","","URL")</f>
        <v>URL</v>
      </c>
      <c r="B1447" s="147" t="str">
        <f>HYPERLINK("https://www.city.yamato.lg.jp/section/ehon_no_machi/age/G/G00011.html","https://www.city.yamato.lg.jp/section/ehon_no_machi/age/G/G00011.html")</f>
        <v>https://www.city.yamato.lg.jp/section/ehon_no_machi/age/G/G00011.html</v>
      </c>
      <c r="C1447" s="118"/>
      <c r="D1447" s="118"/>
      <c r="E1447" s="118"/>
      <c r="F1447" s="118"/>
      <c r="G1447" s="118"/>
      <c r="H1447" s="118"/>
      <c r="I1447" s="118"/>
    </row>
    <row r="1448" spans="1:9" x14ac:dyDescent="0.15">
      <c r="A1448" s="117"/>
      <c r="B1448" s="119"/>
      <c r="C1448" s="120"/>
      <c r="D1448" s="120"/>
      <c r="E1448" s="120"/>
      <c r="F1448" s="120"/>
      <c r="G1448" s="120"/>
      <c r="H1448" s="120"/>
      <c r="I1448" s="121"/>
    </row>
    <row r="1451" spans="1:9" x14ac:dyDescent="0.15">
      <c r="A1451" s="35" t="str">
        <f>IF(B1451="","","名称")</f>
        <v>名称</v>
      </c>
      <c r="B1451" s="122" t="s">
        <v>481</v>
      </c>
      <c r="C1451" s="122"/>
      <c r="D1451" s="122"/>
      <c r="E1451" s="122"/>
      <c r="F1451" s="122"/>
      <c r="G1451" s="122"/>
      <c r="H1451" s="122"/>
      <c r="I1451" s="122"/>
    </row>
    <row r="1452" spans="1:9" x14ac:dyDescent="0.15">
      <c r="A1452" s="123" t="str">
        <f>IF(B1451="","","内容")</f>
        <v>内容</v>
      </c>
      <c r="B1452" s="318" t="s">
        <v>306</v>
      </c>
      <c r="C1452" s="319"/>
      <c r="D1452" s="129"/>
      <c r="E1452" s="129"/>
      <c r="F1452" s="129"/>
      <c r="G1452" s="129"/>
      <c r="H1452" s="129"/>
      <c r="I1452" s="131"/>
    </row>
    <row r="1453" spans="1:9" x14ac:dyDescent="0.15">
      <c r="A1453" s="124"/>
      <c r="B1453" s="320"/>
      <c r="C1453" s="321"/>
      <c r="D1453" s="190"/>
      <c r="E1453" s="190"/>
      <c r="F1453" s="190"/>
      <c r="G1453" s="190"/>
      <c r="H1453" s="190"/>
      <c r="I1453" s="132"/>
    </row>
    <row r="1454" spans="1:9" x14ac:dyDescent="0.15">
      <c r="A1454" s="36" t="str">
        <f>IF(B1451="","","（備考）")</f>
        <v>（備考）</v>
      </c>
      <c r="B1454" s="179"/>
      <c r="C1454" s="180"/>
      <c r="D1454" s="114"/>
      <c r="E1454" s="114"/>
      <c r="F1454" s="114"/>
      <c r="G1454" s="114"/>
      <c r="H1454" s="114"/>
      <c r="I1454" s="115"/>
    </row>
    <row r="1455" spans="1:9" x14ac:dyDescent="0.15">
      <c r="A1455" s="35" t="str">
        <f>IF(B1451="","","連絡先")</f>
        <v>連絡先</v>
      </c>
      <c r="B1455" s="41" t="s">
        <v>288</v>
      </c>
      <c r="C1455" s="38"/>
      <c r="D1455" s="38" t="s">
        <v>112</v>
      </c>
      <c r="E1455" s="38"/>
      <c r="F1455" s="38"/>
      <c r="G1455" s="38"/>
      <c r="H1455" s="38"/>
      <c r="I1455" s="39"/>
    </row>
    <row r="1456" spans="1:9" x14ac:dyDescent="0.15">
      <c r="A1456" s="116" t="str">
        <f>IF(B1451="","","URL")</f>
        <v>URL</v>
      </c>
      <c r="B1456" s="147" t="str">
        <f>HYPERLINK("https://www.city.yamato.lg.jp/section/ehon_no_machi/purpose/O/O00037.html","https://www.city.yamato.lg.jp/section/ehon_no_machi/purpose/O/O00037.html")</f>
        <v>https://www.city.yamato.lg.jp/section/ehon_no_machi/purpose/O/O00037.html</v>
      </c>
      <c r="C1456" s="118"/>
      <c r="D1456" s="118"/>
      <c r="E1456" s="118"/>
      <c r="F1456" s="118"/>
      <c r="G1456" s="118"/>
      <c r="H1456" s="118"/>
      <c r="I1456" s="118"/>
    </row>
    <row r="1457" spans="1:9" x14ac:dyDescent="0.15">
      <c r="A1457" s="117"/>
      <c r="B1457" s="119"/>
      <c r="C1457" s="120"/>
      <c r="D1457" s="120"/>
      <c r="E1457" s="120"/>
      <c r="F1457" s="120"/>
      <c r="G1457" s="120"/>
      <c r="H1457" s="120"/>
      <c r="I1457" s="121"/>
    </row>
    <row r="1479" spans="1:9" ht="13.5" customHeight="1" x14ac:dyDescent="0.15">
      <c r="A1479" s="146" t="s">
        <v>135</v>
      </c>
      <c r="B1479" s="146"/>
      <c r="C1479" s="146"/>
      <c r="D1479" s="146"/>
      <c r="E1479" s="146"/>
      <c r="F1479" s="146"/>
      <c r="G1479" s="146"/>
      <c r="H1479" s="146"/>
      <c r="I1479" s="146"/>
    </row>
    <row r="1480" spans="1:9" ht="13.5" customHeight="1" x14ac:dyDescent="0.15">
      <c r="A1480" s="146"/>
      <c r="B1480" s="146"/>
      <c r="C1480" s="146"/>
      <c r="D1480" s="146"/>
      <c r="E1480" s="146"/>
      <c r="F1480" s="146"/>
      <c r="G1480" s="146"/>
      <c r="H1480" s="146"/>
      <c r="I1480" s="146"/>
    </row>
    <row r="1483" spans="1:9" x14ac:dyDescent="0.15">
      <c r="A1483" s="35" t="str">
        <f>IF(B1483="","","名称")</f>
        <v>名称</v>
      </c>
      <c r="B1483" s="122" t="s">
        <v>482</v>
      </c>
      <c r="C1483" s="122"/>
      <c r="D1483" s="122"/>
      <c r="E1483" s="122"/>
      <c r="F1483" s="122"/>
      <c r="G1483" s="122"/>
      <c r="H1483" s="122"/>
      <c r="I1483" s="122"/>
    </row>
    <row r="1484" spans="1:9" x14ac:dyDescent="0.15">
      <c r="A1484" s="123" t="str">
        <f>IF(B1483="","","内容")</f>
        <v>内容</v>
      </c>
      <c r="B1484" s="129" t="s">
        <v>93</v>
      </c>
      <c r="C1484" s="129"/>
      <c r="D1484" s="129"/>
      <c r="E1484" s="129"/>
      <c r="F1484" s="129"/>
      <c r="G1484" s="129"/>
      <c r="H1484" s="129"/>
      <c r="I1484" s="131"/>
    </row>
    <row r="1485" spans="1:9" x14ac:dyDescent="0.15">
      <c r="A1485" s="124"/>
      <c r="B1485" s="130"/>
      <c r="C1485" s="130"/>
      <c r="D1485" s="130"/>
      <c r="E1485" s="130"/>
      <c r="F1485" s="130"/>
      <c r="G1485" s="130"/>
      <c r="H1485" s="130"/>
      <c r="I1485" s="132"/>
    </row>
    <row r="1486" spans="1:9" x14ac:dyDescent="0.15">
      <c r="A1486" s="36" t="str">
        <f>IF(B1483="","","（備考）")</f>
        <v>（備考）</v>
      </c>
      <c r="B1486" s="144"/>
      <c r="C1486" s="144"/>
      <c r="D1486" s="137"/>
      <c r="E1486" s="137"/>
      <c r="F1486" s="114"/>
      <c r="G1486" s="114"/>
      <c r="H1486" s="114"/>
      <c r="I1486" s="115"/>
    </row>
    <row r="1487" spans="1:9" x14ac:dyDescent="0.15">
      <c r="A1487" s="35" t="str">
        <f>IF(B1483="","","連絡先")</f>
        <v>連絡先</v>
      </c>
      <c r="B1487" s="41" t="s">
        <v>136</v>
      </c>
      <c r="C1487" s="38"/>
      <c r="D1487" s="38" t="s">
        <v>74</v>
      </c>
      <c r="E1487" s="38"/>
      <c r="F1487" s="38"/>
      <c r="G1487" s="38"/>
      <c r="H1487" s="38"/>
      <c r="I1487" s="39"/>
    </row>
    <row r="1488" spans="1:9" x14ac:dyDescent="0.15">
      <c r="A1488" s="116" t="str">
        <f>IF(B1483="","","URL")</f>
        <v>URL</v>
      </c>
      <c r="B1488" s="147" t="str">
        <f>HYPERLINK("https://www.city.ebina.kanagawa.jp/shisei/soshiki/soshiki/hokenfukushi/1003968.html","https://www.city.ebina.kanagawa.jp/shisei/soshiki/soshiki/hokenfukushi/1003968.html")</f>
        <v>https://www.city.ebina.kanagawa.jp/shisei/soshiki/soshiki/hokenfukushi/1003968.html</v>
      </c>
      <c r="C1488" s="322"/>
      <c r="D1488" s="322"/>
      <c r="E1488" s="322"/>
      <c r="F1488" s="322"/>
      <c r="G1488" s="322"/>
      <c r="H1488" s="322"/>
      <c r="I1488" s="322"/>
    </row>
    <row r="1489" spans="1:9" x14ac:dyDescent="0.15">
      <c r="A1489" s="117"/>
      <c r="B1489" s="323"/>
      <c r="C1489" s="324"/>
      <c r="D1489" s="324"/>
      <c r="E1489" s="324"/>
      <c r="F1489" s="324"/>
      <c r="G1489" s="324"/>
      <c r="H1489" s="324"/>
      <c r="I1489" s="325"/>
    </row>
    <row r="1492" spans="1:9" x14ac:dyDescent="0.15">
      <c r="A1492" s="35" t="str">
        <f>IF(B1492="","","名称")</f>
        <v>名称</v>
      </c>
      <c r="B1492" s="122" t="s">
        <v>483</v>
      </c>
      <c r="C1492" s="122"/>
      <c r="D1492" s="122"/>
      <c r="E1492" s="122"/>
      <c r="F1492" s="122"/>
      <c r="G1492" s="122"/>
      <c r="H1492" s="122"/>
      <c r="I1492" s="122"/>
    </row>
    <row r="1493" spans="1:9" x14ac:dyDescent="0.15">
      <c r="A1493" s="123" t="str">
        <f>IF(B1492="","","内容")</f>
        <v>内容</v>
      </c>
      <c r="B1493" s="125" t="s">
        <v>81</v>
      </c>
      <c r="C1493" s="126"/>
      <c r="D1493" s="129"/>
      <c r="E1493" s="129"/>
      <c r="F1493" s="129"/>
      <c r="G1493" s="129"/>
      <c r="H1493" s="129"/>
      <c r="I1493" s="131"/>
    </row>
    <row r="1494" spans="1:9" x14ac:dyDescent="0.15">
      <c r="A1494" s="124"/>
      <c r="B1494" s="127"/>
      <c r="C1494" s="128"/>
      <c r="D1494" s="130"/>
      <c r="E1494" s="130"/>
      <c r="F1494" s="130"/>
      <c r="G1494" s="130"/>
      <c r="H1494" s="130"/>
      <c r="I1494" s="132"/>
    </row>
    <row r="1495" spans="1:9" x14ac:dyDescent="0.15">
      <c r="A1495" s="36" t="str">
        <f>IF(B1492="","","（備考）")</f>
        <v>（備考）</v>
      </c>
      <c r="B1495" s="152" t="s">
        <v>196</v>
      </c>
      <c r="C1495" s="153"/>
      <c r="D1495" s="114"/>
      <c r="E1495" s="114"/>
      <c r="F1495" s="114"/>
      <c r="G1495" s="114"/>
      <c r="H1495" s="114"/>
      <c r="I1495" s="115"/>
    </row>
    <row r="1496" spans="1:9" x14ac:dyDescent="0.15">
      <c r="A1496" s="35" t="str">
        <f>IF(B1492="","","連絡先")</f>
        <v>連絡先</v>
      </c>
      <c r="B1496" s="41" t="s">
        <v>137</v>
      </c>
      <c r="C1496" s="38"/>
      <c r="D1496" s="38" t="s">
        <v>74</v>
      </c>
      <c r="E1496" s="38"/>
      <c r="F1496" s="38"/>
      <c r="G1496" s="38"/>
      <c r="H1496" s="38"/>
      <c r="I1496" s="39"/>
    </row>
    <row r="1497" spans="1:9" x14ac:dyDescent="0.15">
      <c r="A1497" s="116" t="str">
        <f>IF(B1492="","","URL")</f>
        <v>URL</v>
      </c>
      <c r="B1497" s="147" t="str">
        <f>HYPERLINK("https://www.city.ebina.kanagawa.jp/shisei/soshiki/soshiki/hokenfukushi/1006797.html","https://www.city.ebina.kanagawa.jp/shisei/soshiki/soshiki/hokenfukushi/1006797.html")</f>
        <v>https://www.city.ebina.kanagawa.jp/shisei/soshiki/soshiki/hokenfukushi/1006797.html</v>
      </c>
      <c r="C1497" s="147"/>
      <c r="D1497" s="147"/>
      <c r="E1497" s="147"/>
      <c r="F1497" s="147"/>
      <c r="G1497" s="147"/>
      <c r="H1497" s="147"/>
      <c r="I1497" s="147"/>
    </row>
    <row r="1498" spans="1:9" x14ac:dyDescent="0.15">
      <c r="A1498" s="117"/>
      <c r="B1498" s="166"/>
      <c r="C1498" s="167"/>
      <c r="D1498" s="167"/>
      <c r="E1498" s="167"/>
      <c r="F1498" s="167"/>
      <c r="G1498" s="167"/>
      <c r="H1498" s="167"/>
      <c r="I1498" s="168"/>
    </row>
    <row r="1538" spans="1:9" x14ac:dyDescent="0.15">
      <c r="A1538" s="146" t="s">
        <v>138</v>
      </c>
      <c r="B1538" s="146"/>
      <c r="C1538" s="146"/>
      <c r="D1538" s="146"/>
      <c r="E1538" s="146"/>
      <c r="F1538" s="146"/>
      <c r="G1538" s="146"/>
      <c r="H1538" s="146"/>
      <c r="I1538" s="146"/>
    </row>
    <row r="1539" spans="1:9" x14ac:dyDescent="0.15">
      <c r="A1539" s="146"/>
      <c r="B1539" s="146"/>
      <c r="C1539" s="146"/>
      <c r="D1539" s="146"/>
      <c r="E1539" s="146"/>
      <c r="F1539" s="146"/>
      <c r="G1539" s="146"/>
      <c r="H1539" s="146"/>
      <c r="I1539" s="146"/>
    </row>
    <row r="1542" spans="1:9" x14ac:dyDescent="0.15">
      <c r="A1542" s="35" t="str">
        <f>IF(B1542="","","名称")</f>
        <v>名称</v>
      </c>
      <c r="B1542" s="122" t="s">
        <v>484</v>
      </c>
      <c r="C1542" s="122"/>
      <c r="D1542" s="122"/>
      <c r="E1542" s="122"/>
      <c r="F1542" s="122"/>
      <c r="G1542" s="122"/>
      <c r="H1542" s="122"/>
      <c r="I1542" s="122"/>
    </row>
    <row r="1543" spans="1:9" x14ac:dyDescent="0.15">
      <c r="A1543" s="123" t="str">
        <f>IF(B1542="","","内容")</f>
        <v>内容</v>
      </c>
      <c r="B1543" s="125" t="s">
        <v>76</v>
      </c>
      <c r="C1543" s="126"/>
      <c r="D1543" s="129"/>
      <c r="E1543" s="129"/>
      <c r="F1543" s="129"/>
      <c r="G1543" s="129"/>
      <c r="H1543" s="129"/>
      <c r="I1543" s="131"/>
    </row>
    <row r="1544" spans="1:9" x14ac:dyDescent="0.15">
      <c r="A1544" s="124"/>
      <c r="B1544" s="127"/>
      <c r="C1544" s="189"/>
      <c r="D1544" s="190"/>
      <c r="E1544" s="190"/>
      <c r="F1544" s="190"/>
      <c r="G1544" s="190"/>
      <c r="H1544" s="190"/>
      <c r="I1544" s="132"/>
    </row>
    <row r="1545" spans="1:9" x14ac:dyDescent="0.15">
      <c r="A1545" s="36" t="str">
        <f>IF(B1542="","","（備考）")</f>
        <v>（備考）</v>
      </c>
      <c r="B1545" s="145"/>
      <c r="C1545" s="144"/>
      <c r="D1545" s="114"/>
      <c r="E1545" s="114"/>
      <c r="F1545" s="114"/>
      <c r="G1545" s="114"/>
      <c r="H1545" s="114"/>
      <c r="I1545" s="115"/>
    </row>
    <row r="1546" spans="1:9" x14ac:dyDescent="0.15">
      <c r="A1546" s="35" t="str">
        <f>IF(B1542="","","連絡先")</f>
        <v>連絡先</v>
      </c>
      <c r="B1546" s="41" t="s">
        <v>139</v>
      </c>
      <c r="C1546" s="38"/>
      <c r="D1546" s="38"/>
      <c r="E1546" s="38"/>
      <c r="F1546" s="38"/>
      <c r="G1546" s="38"/>
      <c r="H1546" s="38"/>
      <c r="I1546" s="39"/>
    </row>
    <row r="1547" spans="1:9" x14ac:dyDescent="0.15">
      <c r="A1547" s="116" t="str">
        <f>IF(B1542="","","URL")</f>
        <v>URL</v>
      </c>
      <c r="B1547" s="147" t="str">
        <f>HYPERLINK("http://www.city.zama.kanagawa.jp/fukushi/shogai/index.html","http://www.city.zama.kanagawa.jp/fukushi/shogai/index.html")</f>
        <v>http://www.city.zama.kanagawa.jp/fukushi/shogai/index.html</v>
      </c>
      <c r="C1547" s="147"/>
      <c r="D1547" s="147"/>
      <c r="E1547" s="147"/>
      <c r="F1547" s="147"/>
      <c r="G1547" s="147"/>
      <c r="H1547" s="147"/>
      <c r="I1547" s="147"/>
    </row>
    <row r="1548" spans="1:9" x14ac:dyDescent="0.15">
      <c r="A1548" s="117"/>
      <c r="B1548" s="166"/>
      <c r="C1548" s="167"/>
      <c r="D1548" s="167"/>
      <c r="E1548" s="167"/>
      <c r="F1548" s="167"/>
      <c r="G1548" s="167"/>
      <c r="H1548" s="167"/>
      <c r="I1548" s="168"/>
    </row>
    <row r="1551" spans="1:9" x14ac:dyDescent="0.15">
      <c r="A1551" s="35" t="str">
        <f>IF(B1551="","","名称")</f>
        <v>名称</v>
      </c>
      <c r="B1551" s="122" t="s">
        <v>251</v>
      </c>
      <c r="C1551" s="122"/>
      <c r="D1551" s="122"/>
      <c r="E1551" s="122"/>
      <c r="F1551" s="122"/>
      <c r="G1551" s="122"/>
      <c r="H1551" s="122"/>
      <c r="I1551" s="122"/>
    </row>
    <row r="1552" spans="1:9" x14ac:dyDescent="0.15">
      <c r="A1552" s="123" t="str">
        <f>IF(B1551="","","内容")</f>
        <v>内容</v>
      </c>
      <c r="B1552" s="125" t="s">
        <v>81</v>
      </c>
      <c r="C1552" s="126"/>
      <c r="D1552" s="129"/>
      <c r="E1552" s="129"/>
      <c r="F1552" s="129"/>
      <c r="G1552" s="129"/>
      <c r="H1552" s="129"/>
      <c r="I1552" s="131"/>
    </row>
    <row r="1553" spans="1:9" x14ac:dyDescent="0.15">
      <c r="A1553" s="124"/>
      <c r="B1553" s="127"/>
      <c r="C1553" s="189"/>
      <c r="D1553" s="190"/>
      <c r="E1553" s="190"/>
      <c r="F1553" s="190"/>
      <c r="G1553" s="190"/>
      <c r="H1553" s="190"/>
      <c r="I1553" s="132"/>
    </row>
    <row r="1554" spans="1:9" x14ac:dyDescent="0.15">
      <c r="A1554" s="36" t="str">
        <f>IF(B1551="","","（備考）")</f>
        <v>（備考）</v>
      </c>
      <c r="B1554" s="152"/>
      <c r="C1554" s="153"/>
      <c r="D1554" s="114"/>
      <c r="E1554" s="114"/>
      <c r="F1554" s="114"/>
      <c r="G1554" s="114"/>
      <c r="H1554" s="114"/>
      <c r="I1554" s="115"/>
    </row>
    <row r="1555" spans="1:9" x14ac:dyDescent="0.15">
      <c r="A1555" s="35" t="str">
        <f>IF(B1551="","","連絡先")</f>
        <v>連絡先</v>
      </c>
      <c r="B1555" s="41" t="s">
        <v>140</v>
      </c>
      <c r="C1555" s="38"/>
      <c r="D1555" s="38"/>
      <c r="E1555" s="38"/>
      <c r="F1555" s="38"/>
      <c r="G1555" s="38"/>
      <c r="H1555" s="38"/>
      <c r="I1555" s="39"/>
    </row>
    <row r="1556" spans="1:9" x14ac:dyDescent="0.15">
      <c r="A1556" s="116" t="str">
        <f>IF(B1551="","","URL")</f>
        <v>URL</v>
      </c>
      <c r="B1556" s="147"/>
      <c r="C1556" s="147"/>
      <c r="D1556" s="147"/>
      <c r="E1556" s="147"/>
      <c r="F1556" s="147"/>
      <c r="G1556" s="147"/>
      <c r="H1556" s="147"/>
      <c r="I1556" s="147"/>
    </row>
    <row r="1557" spans="1:9" x14ac:dyDescent="0.15">
      <c r="A1557" s="117"/>
      <c r="B1557" s="166"/>
      <c r="C1557" s="167"/>
      <c r="D1557" s="167"/>
      <c r="E1557" s="167"/>
      <c r="F1557" s="167"/>
      <c r="G1557" s="167"/>
      <c r="H1557" s="167"/>
      <c r="I1557" s="168"/>
    </row>
    <row r="1560" spans="1:9" x14ac:dyDescent="0.15">
      <c r="A1560" s="35" t="str">
        <f>IF(B1560="","","名称")</f>
        <v>名称</v>
      </c>
      <c r="B1560" s="122" t="s">
        <v>485</v>
      </c>
      <c r="C1560" s="122"/>
      <c r="D1560" s="122"/>
      <c r="E1560" s="122"/>
      <c r="F1560" s="122"/>
      <c r="G1560" s="122"/>
      <c r="H1560" s="122"/>
      <c r="I1560" s="122"/>
    </row>
    <row r="1561" spans="1:9" x14ac:dyDescent="0.15">
      <c r="A1561" s="123" t="str">
        <f>IF(B1560="","","内容")</f>
        <v>内容</v>
      </c>
      <c r="B1561" s="125" t="s">
        <v>83</v>
      </c>
      <c r="C1561" s="126"/>
      <c r="D1561" s="129"/>
      <c r="E1561" s="129"/>
      <c r="F1561" s="129"/>
      <c r="G1561" s="129"/>
      <c r="H1561" s="129"/>
      <c r="I1561" s="131"/>
    </row>
    <row r="1562" spans="1:9" x14ac:dyDescent="0.15">
      <c r="A1562" s="124"/>
      <c r="B1562" s="127"/>
      <c r="C1562" s="189"/>
      <c r="D1562" s="190"/>
      <c r="E1562" s="190"/>
      <c r="F1562" s="190"/>
      <c r="G1562" s="190"/>
      <c r="H1562" s="190"/>
      <c r="I1562" s="132"/>
    </row>
    <row r="1563" spans="1:9" x14ac:dyDescent="0.15">
      <c r="A1563" s="36" t="str">
        <f>IF(B1560="","","（備考）")</f>
        <v>（備考）</v>
      </c>
      <c r="B1563" s="164"/>
      <c r="C1563" s="165"/>
      <c r="D1563" s="114"/>
      <c r="E1563" s="114"/>
      <c r="F1563" s="114"/>
      <c r="G1563" s="114"/>
      <c r="H1563" s="114"/>
      <c r="I1563" s="115"/>
    </row>
    <row r="1564" spans="1:9" x14ac:dyDescent="0.15">
      <c r="A1564" s="35" t="str">
        <f>IF(B1560="","","連絡先")</f>
        <v>連絡先</v>
      </c>
      <c r="B1564" s="41" t="s">
        <v>252</v>
      </c>
      <c r="C1564" s="38"/>
      <c r="D1564" s="38"/>
      <c r="E1564" s="38"/>
      <c r="F1564" s="38"/>
      <c r="G1564" s="38"/>
      <c r="H1564" s="38"/>
      <c r="I1564" s="39"/>
    </row>
    <row r="1565" spans="1:9" x14ac:dyDescent="0.15">
      <c r="A1565" s="116" t="str">
        <f>IF(B1560="","","URL")</f>
        <v>URL</v>
      </c>
      <c r="B1565" s="118" t="str">
        <f>HYPERLINK("http://www.city.zama.kanagawa.jp/kosodate/seishonen/kenkyujo/1003242.htmi","http://www.city.zama.kanagawa.jp/kosodate/seishonen/kenkyujo/1003242.htmi")</f>
        <v>http://www.city.zama.kanagawa.jp/kosodate/seishonen/kenkyujo/1003242.htmi</v>
      </c>
      <c r="C1565" s="118"/>
      <c r="D1565" s="118"/>
      <c r="E1565" s="118"/>
      <c r="F1565" s="118"/>
      <c r="G1565" s="118"/>
      <c r="H1565" s="118"/>
      <c r="I1565" s="118"/>
    </row>
    <row r="1566" spans="1:9" x14ac:dyDescent="0.15">
      <c r="A1566" s="117"/>
      <c r="B1566" s="119"/>
      <c r="C1566" s="120"/>
      <c r="D1566" s="120"/>
      <c r="E1566" s="120"/>
      <c r="F1566" s="120"/>
      <c r="G1566" s="120"/>
      <c r="H1566" s="120"/>
      <c r="I1566" s="121"/>
    </row>
    <row r="1597" spans="1:9" ht="13.5" customHeight="1" x14ac:dyDescent="0.15">
      <c r="A1597" s="146" t="s">
        <v>143</v>
      </c>
      <c r="B1597" s="146"/>
      <c r="C1597" s="146"/>
      <c r="D1597" s="146"/>
      <c r="E1597" s="146"/>
      <c r="F1597" s="146"/>
      <c r="G1597" s="146"/>
      <c r="H1597" s="146"/>
      <c r="I1597" s="146"/>
    </row>
    <row r="1598" spans="1:9" ht="13.5" customHeight="1" x14ac:dyDescent="0.15">
      <c r="A1598" s="146"/>
      <c r="B1598" s="146"/>
      <c r="C1598" s="146"/>
      <c r="D1598" s="146"/>
      <c r="E1598" s="146"/>
      <c r="F1598" s="146"/>
      <c r="G1598" s="146"/>
      <c r="H1598" s="146"/>
      <c r="I1598" s="146"/>
    </row>
    <row r="1601" spans="1:9" x14ac:dyDescent="0.15">
      <c r="A1601" s="35" t="str">
        <f>IF(B1601="","","名称")</f>
        <v>名称</v>
      </c>
      <c r="B1601" s="122" t="s">
        <v>497</v>
      </c>
      <c r="C1601" s="122"/>
      <c r="D1601" s="122"/>
      <c r="E1601" s="122"/>
      <c r="F1601" s="122"/>
      <c r="G1601" s="122"/>
      <c r="H1601" s="122"/>
      <c r="I1601" s="122"/>
    </row>
    <row r="1602" spans="1:9" x14ac:dyDescent="0.15">
      <c r="A1602" s="123" t="str">
        <f>IF(B1601="","","内容")</f>
        <v>内容</v>
      </c>
      <c r="B1602" s="125" t="s">
        <v>78</v>
      </c>
      <c r="C1602" s="126"/>
      <c r="D1602" s="129" t="s">
        <v>93</v>
      </c>
      <c r="E1602" s="129"/>
      <c r="F1602" s="129"/>
      <c r="G1602" s="129"/>
      <c r="H1602" s="129"/>
      <c r="I1602" s="131"/>
    </row>
    <row r="1603" spans="1:9" x14ac:dyDescent="0.15">
      <c r="A1603" s="124"/>
      <c r="B1603" s="127"/>
      <c r="C1603" s="128"/>
      <c r="D1603" s="130"/>
      <c r="E1603" s="130"/>
      <c r="F1603" s="130"/>
      <c r="G1603" s="130"/>
      <c r="H1603" s="130"/>
      <c r="I1603" s="132"/>
    </row>
    <row r="1604" spans="1:9" x14ac:dyDescent="0.15">
      <c r="A1604" s="36" t="str">
        <f>IF(B1601="","","（備考）")</f>
        <v>（備考）</v>
      </c>
      <c r="B1604" s="135" t="s">
        <v>107</v>
      </c>
      <c r="C1604" s="136"/>
      <c r="D1604" s="144" t="s">
        <v>144</v>
      </c>
      <c r="E1604" s="144"/>
      <c r="F1604" s="114"/>
      <c r="G1604" s="114"/>
      <c r="H1604" s="114"/>
      <c r="I1604" s="115"/>
    </row>
    <row r="1605" spans="1:9" x14ac:dyDescent="0.15">
      <c r="A1605" s="35" t="str">
        <f>IF(B1601="","","連絡先")</f>
        <v>連絡先</v>
      </c>
      <c r="B1605" s="41" t="s">
        <v>145</v>
      </c>
      <c r="C1605" s="38"/>
      <c r="D1605" s="38"/>
      <c r="E1605" s="38"/>
      <c r="F1605" s="38"/>
      <c r="G1605" s="38"/>
      <c r="H1605" s="38"/>
      <c r="I1605" s="39"/>
    </row>
    <row r="1606" spans="1:9" ht="13.5" customHeight="1" x14ac:dyDescent="0.15">
      <c r="A1606" s="116" t="str">
        <f>IF(B1601="","","URL")</f>
        <v>URL</v>
      </c>
      <c r="B1606" s="169" t="str">
        <f>HYPERLINK("https://www.city.ayase.kanagawa.jp/soshiki/shogaifukushika/shisetsuannai/1/309.html","https://www.city.ayase.kanagawa.jp/soshiki/shogaifukushika/shisetsuannai/1/309.html")</f>
        <v>https://www.city.ayase.kanagawa.jp/soshiki/shogaifukushika/shisetsuannai/1/309.html</v>
      </c>
      <c r="C1606" s="169"/>
      <c r="D1606" s="169"/>
      <c r="E1606" s="169"/>
      <c r="F1606" s="169"/>
      <c r="G1606" s="169"/>
      <c r="H1606" s="169"/>
      <c r="I1606" s="169"/>
    </row>
    <row r="1607" spans="1:9" x14ac:dyDescent="0.15">
      <c r="A1607" s="117"/>
      <c r="B1607" s="170"/>
      <c r="C1607" s="171"/>
      <c r="D1607" s="171"/>
      <c r="E1607" s="171"/>
      <c r="F1607" s="171"/>
      <c r="G1607" s="171"/>
      <c r="H1607" s="171"/>
      <c r="I1607" s="172"/>
    </row>
    <row r="1610" spans="1:9" x14ac:dyDescent="0.15">
      <c r="A1610" s="35" t="str">
        <f>IF(B1610="","","名称")</f>
        <v>名称</v>
      </c>
      <c r="B1610" s="122" t="s">
        <v>498</v>
      </c>
      <c r="C1610" s="122"/>
      <c r="D1610" s="122"/>
      <c r="E1610" s="122"/>
      <c r="F1610" s="122"/>
      <c r="G1610" s="122"/>
      <c r="H1610" s="122"/>
      <c r="I1610" s="122"/>
    </row>
    <row r="1611" spans="1:9" x14ac:dyDescent="0.15">
      <c r="A1611" s="123" t="str">
        <f>IF(B1610="","","内容")</f>
        <v>内容</v>
      </c>
      <c r="B1611" s="125" t="s">
        <v>78</v>
      </c>
      <c r="C1611" s="126"/>
      <c r="D1611" s="129" t="s">
        <v>93</v>
      </c>
      <c r="E1611" s="129"/>
      <c r="F1611" s="129"/>
      <c r="G1611" s="129"/>
      <c r="H1611" s="129"/>
      <c r="I1611" s="131"/>
    </row>
    <row r="1612" spans="1:9" x14ac:dyDescent="0.15">
      <c r="A1612" s="124"/>
      <c r="B1612" s="127"/>
      <c r="C1612" s="128"/>
      <c r="D1612" s="130"/>
      <c r="E1612" s="130"/>
      <c r="F1612" s="130"/>
      <c r="G1612" s="130"/>
      <c r="H1612" s="130"/>
      <c r="I1612" s="132"/>
    </row>
    <row r="1613" spans="1:9" x14ac:dyDescent="0.15">
      <c r="A1613" s="36" t="str">
        <f>IF(B1610="","","（備考）")</f>
        <v>（備考）</v>
      </c>
      <c r="B1613" s="135" t="s">
        <v>146</v>
      </c>
      <c r="C1613" s="136"/>
      <c r="D1613" s="144" t="s">
        <v>147</v>
      </c>
      <c r="E1613" s="144"/>
      <c r="F1613" s="114"/>
      <c r="G1613" s="114"/>
      <c r="H1613" s="114"/>
      <c r="I1613" s="115"/>
    </row>
    <row r="1614" spans="1:9" x14ac:dyDescent="0.15">
      <c r="A1614" s="35" t="str">
        <f>IF(B1610="","","連絡先")</f>
        <v>連絡先</v>
      </c>
      <c r="B1614" s="41" t="s">
        <v>148</v>
      </c>
      <c r="C1614" s="38"/>
      <c r="D1614" s="38"/>
      <c r="E1614" s="38"/>
      <c r="F1614" s="38"/>
      <c r="G1614" s="38"/>
      <c r="H1614" s="38"/>
      <c r="I1614" s="39"/>
    </row>
    <row r="1615" spans="1:9" ht="13.5" customHeight="1" x14ac:dyDescent="0.15">
      <c r="A1615" s="116" t="str">
        <f>IF(B1610="","","URL")</f>
        <v>URL</v>
      </c>
      <c r="B1615" s="169" t="str">
        <f>HYPERLINK("https://www.city.ayase.kanagawa.jp/soshiki/shogaifukushika/shogaishafukushi/5/4923.html","https://www.city.ayase.kanagawa.jp/soshiki/shogaifukushika/shogaishafukushi/5/4923.html")</f>
        <v>https://www.city.ayase.kanagawa.jp/soshiki/shogaifukushika/shogaishafukushi/5/4923.html</v>
      </c>
      <c r="C1615" s="169"/>
      <c r="D1615" s="169"/>
      <c r="E1615" s="169"/>
      <c r="F1615" s="169"/>
      <c r="G1615" s="169"/>
      <c r="H1615" s="169"/>
      <c r="I1615" s="169"/>
    </row>
    <row r="1616" spans="1:9" x14ac:dyDescent="0.15">
      <c r="A1616" s="117"/>
      <c r="B1616" s="170"/>
      <c r="C1616" s="171"/>
      <c r="D1616" s="171"/>
      <c r="E1616" s="171"/>
      <c r="F1616" s="171"/>
      <c r="G1616" s="171"/>
      <c r="H1616" s="171"/>
      <c r="I1616" s="172"/>
    </row>
    <row r="1619" spans="1:9" x14ac:dyDescent="0.15">
      <c r="A1619" s="35" t="str">
        <f>IF(B1619="","","名称")</f>
        <v>名称</v>
      </c>
      <c r="B1619" s="122" t="s">
        <v>499</v>
      </c>
      <c r="C1619" s="122"/>
      <c r="D1619" s="122"/>
      <c r="E1619" s="122"/>
      <c r="F1619" s="122"/>
      <c r="G1619" s="122"/>
      <c r="H1619" s="122"/>
      <c r="I1619" s="122"/>
    </row>
    <row r="1620" spans="1:9" x14ac:dyDescent="0.15">
      <c r="A1620" s="123" t="str">
        <f>IF(B1619="","","内容")</f>
        <v>内容</v>
      </c>
      <c r="B1620" s="125" t="s">
        <v>76</v>
      </c>
      <c r="C1620" s="126"/>
      <c r="D1620" s="129"/>
      <c r="E1620" s="129"/>
      <c r="F1620" s="129"/>
      <c r="G1620" s="129"/>
      <c r="H1620" s="129"/>
      <c r="I1620" s="131"/>
    </row>
    <row r="1621" spans="1:9" x14ac:dyDescent="0.15">
      <c r="A1621" s="124"/>
      <c r="B1621" s="127"/>
      <c r="C1621" s="128"/>
      <c r="D1621" s="130"/>
      <c r="E1621" s="130"/>
      <c r="F1621" s="130"/>
      <c r="G1621" s="130"/>
      <c r="H1621" s="130"/>
      <c r="I1621" s="132"/>
    </row>
    <row r="1622" spans="1:9" x14ac:dyDescent="0.15">
      <c r="A1622" s="110" t="str">
        <f>IF(B1619="","","（備考）")</f>
        <v>（備考）</v>
      </c>
      <c r="B1622" s="334" t="s">
        <v>500</v>
      </c>
      <c r="C1622" s="335"/>
      <c r="D1622" s="336"/>
      <c r="E1622" s="336"/>
      <c r="F1622" s="336"/>
      <c r="G1622" s="336"/>
      <c r="H1622" s="336"/>
      <c r="I1622" s="257"/>
    </row>
    <row r="1623" spans="1:9" x14ac:dyDescent="0.15">
      <c r="A1623" s="111"/>
      <c r="B1623" s="337"/>
      <c r="C1623" s="338"/>
      <c r="D1623" s="114"/>
      <c r="E1623" s="114"/>
      <c r="F1623" s="114"/>
      <c r="G1623" s="114"/>
      <c r="H1623" s="114"/>
      <c r="I1623" s="115"/>
    </row>
    <row r="1624" spans="1:9" ht="13.5" customHeight="1" x14ac:dyDescent="0.15">
      <c r="A1624" s="35" t="str">
        <f>IF(B1619="","","連絡先")</f>
        <v>連絡先</v>
      </c>
      <c r="B1624" s="41" t="s">
        <v>149</v>
      </c>
      <c r="C1624" s="38"/>
      <c r="D1624" s="38"/>
      <c r="E1624" s="38"/>
      <c r="F1624" s="38"/>
      <c r="G1624" s="38"/>
      <c r="H1624" s="38"/>
      <c r="I1624" s="39"/>
    </row>
    <row r="1625" spans="1:9" x14ac:dyDescent="0.15">
      <c r="A1625" s="116" t="str">
        <f>IF(B1619="","","URL")</f>
        <v>URL</v>
      </c>
      <c r="B1625" s="147" t="str">
        <f>HYPERLINK("https://www.city.ayase.kanagawa.jp/soshiki/shogaifukushika/shogaishafukushi/5/982.html","https://www.city.ayase.kanagawa.jp/soshiki/shogaifukushika/shogaishafukushi/5/982.html")</f>
        <v>https://www.city.ayase.kanagawa.jp/soshiki/shogaifukushika/shogaishafukushi/5/982.html</v>
      </c>
      <c r="C1625" s="169"/>
      <c r="D1625" s="169"/>
      <c r="E1625" s="169"/>
      <c r="F1625" s="169"/>
      <c r="G1625" s="169"/>
      <c r="H1625" s="169"/>
      <c r="I1625" s="169"/>
    </row>
    <row r="1626" spans="1:9" x14ac:dyDescent="0.15">
      <c r="A1626" s="117"/>
      <c r="B1626" s="170"/>
      <c r="C1626" s="171"/>
      <c r="D1626" s="171"/>
      <c r="E1626" s="171"/>
      <c r="F1626" s="171"/>
      <c r="G1626" s="171"/>
      <c r="H1626" s="171"/>
      <c r="I1626" s="172"/>
    </row>
    <row r="1629" spans="1:9" x14ac:dyDescent="0.15">
      <c r="A1629" s="35" t="str">
        <f>IF(B1629="","","名称")</f>
        <v>名称</v>
      </c>
      <c r="B1629" s="122" t="s">
        <v>501</v>
      </c>
      <c r="C1629" s="122"/>
      <c r="D1629" s="122"/>
      <c r="E1629" s="122"/>
      <c r="F1629" s="122"/>
      <c r="G1629" s="122"/>
      <c r="H1629" s="122"/>
      <c r="I1629" s="122"/>
    </row>
    <row r="1630" spans="1:9" x14ac:dyDescent="0.15">
      <c r="A1630" s="123" t="str">
        <f>IF(B1629="","","内容")</f>
        <v>内容</v>
      </c>
      <c r="B1630" s="125" t="s">
        <v>81</v>
      </c>
      <c r="C1630" s="126"/>
      <c r="D1630" s="129"/>
      <c r="E1630" s="129"/>
      <c r="F1630" s="129"/>
      <c r="G1630" s="129"/>
      <c r="H1630" s="129"/>
      <c r="I1630" s="131"/>
    </row>
    <row r="1631" spans="1:9" x14ac:dyDescent="0.15">
      <c r="A1631" s="124"/>
      <c r="B1631" s="127"/>
      <c r="C1631" s="128"/>
      <c r="D1631" s="130"/>
      <c r="E1631" s="130"/>
      <c r="F1631" s="130"/>
      <c r="G1631" s="130"/>
      <c r="H1631" s="130"/>
      <c r="I1631" s="132"/>
    </row>
    <row r="1632" spans="1:9" x14ac:dyDescent="0.15">
      <c r="A1632" s="36" t="str">
        <f>IF(B1629="","","（備考）")</f>
        <v>（備考）</v>
      </c>
      <c r="B1632" s="152" t="s">
        <v>207</v>
      </c>
      <c r="C1632" s="153"/>
      <c r="D1632" s="114"/>
      <c r="E1632" s="114"/>
      <c r="F1632" s="114"/>
      <c r="G1632" s="114"/>
      <c r="H1632" s="114"/>
      <c r="I1632" s="115"/>
    </row>
    <row r="1633" spans="1:9" ht="13.5" customHeight="1" x14ac:dyDescent="0.15">
      <c r="A1633" s="35" t="str">
        <f>IF(B1629="","","連絡先")</f>
        <v>連絡先</v>
      </c>
      <c r="B1633" s="41" t="s">
        <v>436</v>
      </c>
      <c r="C1633" s="38"/>
      <c r="D1633" s="38"/>
      <c r="E1633" s="38"/>
      <c r="F1633" s="38"/>
      <c r="G1633" s="38"/>
      <c r="H1633" s="38"/>
      <c r="I1633" s="39"/>
    </row>
    <row r="1634" spans="1:9" x14ac:dyDescent="0.15">
      <c r="A1634" s="116" t="str">
        <f>IF(B1629="","","URL")</f>
        <v>URL</v>
      </c>
      <c r="B1634" s="147" t="str">
        <f>HYPERLINK("https://www.city.ayase.kanagawa.jp/soshiki/kodomokatesenta/kosodateshiensite/1/1/index.html","https://www.city.ayase.kanagawa.jp/soshiki/kodomokatesenta/kosodateshiensite/1/1/index.html")</f>
        <v>https://www.city.ayase.kanagawa.jp/soshiki/kodomokatesenta/kosodateshiensite/1/1/index.html</v>
      </c>
      <c r="C1634" s="169"/>
      <c r="D1634" s="169"/>
      <c r="E1634" s="169"/>
      <c r="F1634" s="169"/>
      <c r="G1634" s="169"/>
      <c r="H1634" s="169"/>
      <c r="I1634" s="169"/>
    </row>
    <row r="1635" spans="1:9" x14ac:dyDescent="0.15">
      <c r="A1635" s="117"/>
      <c r="B1635" s="170"/>
      <c r="C1635" s="171"/>
      <c r="D1635" s="171"/>
      <c r="E1635" s="171"/>
      <c r="F1635" s="171"/>
      <c r="G1635" s="171"/>
      <c r="H1635" s="171"/>
      <c r="I1635" s="172"/>
    </row>
    <row r="1656" spans="1:9" x14ac:dyDescent="0.15">
      <c r="A1656" s="146" t="s">
        <v>182</v>
      </c>
      <c r="B1656" s="146"/>
      <c r="C1656" s="146"/>
      <c r="D1656" s="146"/>
      <c r="E1656" s="146"/>
      <c r="F1656" s="146"/>
      <c r="G1656" s="146"/>
      <c r="H1656" s="146"/>
      <c r="I1656" s="146"/>
    </row>
    <row r="1657" spans="1:9" x14ac:dyDescent="0.15">
      <c r="A1657" s="146"/>
      <c r="B1657" s="146"/>
      <c r="C1657" s="146"/>
      <c r="D1657" s="146"/>
      <c r="E1657" s="146"/>
      <c r="F1657" s="146"/>
      <c r="G1657" s="146"/>
      <c r="H1657" s="146"/>
      <c r="I1657" s="146"/>
    </row>
    <row r="1660" spans="1:9" x14ac:dyDescent="0.15">
      <c r="A1660" s="35" t="str">
        <f>IF(B1660="","","名称")</f>
        <v>名称</v>
      </c>
      <c r="B1660" s="122" t="s">
        <v>486</v>
      </c>
      <c r="C1660" s="122"/>
      <c r="D1660" s="122"/>
      <c r="E1660" s="122"/>
      <c r="F1660" s="122"/>
      <c r="G1660" s="122"/>
      <c r="H1660" s="122"/>
      <c r="I1660" s="122"/>
    </row>
    <row r="1661" spans="1:9" x14ac:dyDescent="0.15">
      <c r="A1661" s="123" t="str">
        <f>IF(B1660="","","内容")</f>
        <v>内容</v>
      </c>
      <c r="B1661" s="125" t="s">
        <v>76</v>
      </c>
      <c r="C1661" s="126"/>
      <c r="D1661" s="129"/>
      <c r="E1661" s="129"/>
      <c r="F1661" s="129"/>
      <c r="G1661" s="129"/>
      <c r="H1661" s="129"/>
      <c r="I1661" s="131"/>
    </row>
    <row r="1662" spans="1:9" x14ac:dyDescent="0.15">
      <c r="A1662" s="124"/>
      <c r="B1662" s="127"/>
      <c r="C1662" s="189"/>
      <c r="D1662" s="190"/>
      <c r="E1662" s="190"/>
      <c r="F1662" s="190"/>
      <c r="G1662" s="190"/>
      <c r="H1662" s="190"/>
      <c r="I1662" s="132"/>
    </row>
    <row r="1663" spans="1:9" x14ac:dyDescent="0.15">
      <c r="A1663" s="36" t="str">
        <f>IF(B1660="","","（備考）")</f>
        <v>（備考）</v>
      </c>
      <c r="B1663" s="145"/>
      <c r="C1663" s="144"/>
      <c r="D1663" s="114"/>
      <c r="E1663" s="114"/>
      <c r="F1663" s="114"/>
      <c r="G1663" s="114"/>
      <c r="H1663" s="114"/>
      <c r="I1663" s="115"/>
    </row>
    <row r="1664" spans="1:9" x14ac:dyDescent="0.15">
      <c r="A1664" s="35" t="str">
        <f>IF(B1660="","","連絡先")</f>
        <v>連絡先</v>
      </c>
      <c r="B1664" s="41" t="s">
        <v>184</v>
      </c>
      <c r="C1664" s="38"/>
      <c r="D1664" s="38" t="s">
        <v>74</v>
      </c>
      <c r="E1664" s="38"/>
      <c r="F1664" s="38"/>
      <c r="G1664" s="38"/>
      <c r="H1664" s="38"/>
      <c r="I1664" s="39"/>
    </row>
    <row r="1665" spans="1:9" x14ac:dyDescent="0.15">
      <c r="A1665" s="116" t="str">
        <f>IF(B1660="","","URL")</f>
        <v>URL</v>
      </c>
      <c r="B1665" s="147" t="s">
        <v>404</v>
      </c>
      <c r="C1665" s="118"/>
      <c r="D1665" s="118"/>
      <c r="E1665" s="118"/>
      <c r="F1665" s="118"/>
      <c r="G1665" s="118"/>
      <c r="H1665" s="118"/>
      <c r="I1665" s="118"/>
    </row>
    <row r="1666" spans="1:9" x14ac:dyDescent="0.15">
      <c r="A1666" s="117"/>
      <c r="B1666" s="119"/>
      <c r="C1666" s="120"/>
      <c r="D1666" s="120"/>
      <c r="E1666" s="120"/>
      <c r="F1666" s="120"/>
      <c r="G1666" s="120"/>
      <c r="H1666" s="120"/>
      <c r="I1666" s="121"/>
    </row>
    <row r="1669" spans="1:9" x14ac:dyDescent="0.15">
      <c r="A1669" s="35" t="str">
        <f>IF(B1669="","","名称")</f>
        <v>名称</v>
      </c>
      <c r="B1669" s="155" t="s">
        <v>487</v>
      </c>
      <c r="C1669" s="156"/>
      <c r="D1669" s="156"/>
      <c r="E1669" s="156"/>
      <c r="F1669" s="156"/>
      <c r="G1669" s="156"/>
      <c r="H1669" s="156"/>
      <c r="I1669" s="157"/>
    </row>
    <row r="1670" spans="1:9" x14ac:dyDescent="0.15">
      <c r="A1670" s="123" t="str">
        <f>IF(B1669="","","内容")</f>
        <v>内容</v>
      </c>
      <c r="B1670" s="125" t="s">
        <v>81</v>
      </c>
      <c r="C1670" s="126"/>
      <c r="D1670" s="129"/>
      <c r="E1670" s="129"/>
      <c r="F1670" s="129"/>
      <c r="G1670" s="129"/>
      <c r="H1670" s="129"/>
      <c r="I1670" s="131"/>
    </row>
    <row r="1671" spans="1:9" x14ac:dyDescent="0.15">
      <c r="A1671" s="124"/>
      <c r="B1671" s="127"/>
      <c r="C1671" s="189"/>
      <c r="D1671" s="190"/>
      <c r="E1671" s="190"/>
      <c r="F1671" s="190"/>
      <c r="G1671" s="190"/>
      <c r="H1671" s="190"/>
      <c r="I1671" s="132"/>
    </row>
    <row r="1672" spans="1:9" x14ac:dyDescent="0.15">
      <c r="A1672" s="36" t="str">
        <f>IF(B1669="","","（備考）")</f>
        <v>（備考）</v>
      </c>
      <c r="B1672" s="152" t="s">
        <v>196</v>
      </c>
      <c r="C1672" s="153"/>
      <c r="D1672" s="114"/>
      <c r="E1672" s="114"/>
      <c r="F1672" s="114"/>
      <c r="G1672" s="114"/>
      <c r="H1672" s="114"/>
      <c r="I1672" s="115"/>
    </row>
    <row r="1673" spans="1:9" x14ac:dyDescent="0.15">
      <c r="A1673" s="35" t="str">
        <f>IF(B1669="","","連絡先")</f>
        <v>連絡先</v>
      </c>
      <c r="B1673" s="41" t="s">
        <v>183</v>
      </c>
      <c r="C1673" s="38"/>
      <c r="D1673" s="38" t="s">
        <v>74</v>
      </c>
      <c r="E1673" s="38"/>
      <c r="F1673" s="38"/>
      <c r="G1673" s="38"/>
      <c r="H1673" s="38"/>
      <c r="I1673" s="39"/>
    </row>
    <row r="1674" spans="1:9" x14ac:dyDescent="0.15">
      <c r="A1674" s="116" t="str">
        <f>IF(B1669="","","URL")</f>
        <v>URL</v>
      </c>
      <c r="B1674" s="158" t="s">
        <v>199</v>
      </c>
      <c r="C1674" s="159"/>
      <c r="D1674" s="159"/>
      <c r="E1674" s="159"/>
      <c r="F1674" s="159"/>
      <c r="G1674" s="159"/>
      <c r="H1674" s="159"/>
      <c r="I1674" s="160"/>
    </row>
    <row r="1675" spans="1:9" x14ac:dyDescent="0.15">
      <c r="A1675" s="117"/>
      <c r="B1675" s="161"/>
      <c r="C1675" s="162"/>
      <c r="D1675" s="162"/>
      <c r="E1675" s="162"/>
      <c r="F1675" s="162"/>
      <c r="G1675" s="162"/>
      <c r="H1675" s="162"/>
      <c r="I1675" s="163"/>
    </row>
    <row r="1678" spans="1:9" x14ac:dyDescent="0.15">
      <c r="A1678" s="35" t="str">
        <f>IF(B1678="","","名称")</f>
        <v>名称</v>
      </c>
      <c r="B1678" s="122" t="s">
        <v>254</v>
      </c>
      <c r="C1678" s="122"/>
      <c r="D1678" s="122"/>
      <c r="E1678" s="122"/>
      <c r="F1678" s="122"/>
      <c r="G1678" s="122"/>
      <c r="H1678" s="122"/>
      <c r="I1678" s="122"/>
    </row>
    <row r="1679" spans="1:9" x14ac:dyDescent="0.15">
      <c r="A1679" s="123" t="str">
        <f>IF(B1678="","","内容")</f>
        <v>内容</v>
      </c>
      <c r="B1679" s="318" t="s">
        <v>16</v>
      </c>
      <c r="C1679" s="319"/>
      <c r="D1679" s="129"/>
      <c r="E1679" s="129"/>
      <c r="F1679" s="129"/>
      <c r="G1679" s="129"/>
      <c r="H1679" s="129"/>
      <c r="I1679" s="131"/>
    </row>
    <row r="1680" spans="1:9" x14ac:dyDescent="0.15">
      <c r="A1680" s="124"/>
      <c r="B1680" s="320"/>
      <c r="C1680" s="321"/>
      <c r="D1680" s="190"/>
      <c r="E1680" s="190"/>
      <c r="F1680" s="190"/>
      <c r="G1680" s="190"/>
      <c r="H1680" s="190"/>
      <c r="I1680" s="132"/>
    </row>
    <row r="1681" spans="1:9" x14ac:dyDescent="0.15">
      <c r="A1681" s="36" t="str">
        <f>IF(B1678="","","（備考）")</f>
        <v>（備考）</v>
      </c>
      <c r="B1681" s="179" t="s">
        <v>255</v>
      </c>
      <c r="C1681" s="180"/>
      <c r="D1681" s="114"/>
      <c r="E1681" s="114"/>
      <c r="F1681" s="114"/>
      <c r="G1681" s="114"/>
      <c r="H1681" s="114"/>
      <c r="I1681" s="115"/>
    </row>
    <row r="1682" spans="1:9" x14ac:dyDescent="0.15">
      <c r="A1682" s="35" t="str">
        <f>IF(B1678="","","連絡先")</f>
        <v>連絡先</v>
      </c>
      <c r="B1682" s="41" t="s">
        <v>257</v>
      </c>
      <c r="C1682" s="38"/>
      <c r="D1682" s="38" t="s">
        <v>74</v>
      </c>
      <c r="E1682" s="38"/>
      <c r="F1682" s="38"/>
      <c r="G1682" s="38"/>
      <c r="H1682" s="38"/>
      <c r="I1682" s="39"/>
    </row>
    <row r="1683" spans="1:9" x14ac:dyDescent="0.15">
      <c r="A1683" s="116" t="str">
        <f>IF(B1678="","","URL")</f>
        <v>URL</v>
      </c>
      <c r="B1683" s="118" t="s">
        <v>258</v>
      </c>
      <c r="C1683" s="118"/>
      <c r="D1683" s="118"/>
      <c r="E1683" s="118"/>
      <c r="F1683" s="118"/>
      <c r="G1683" s="118"/>
      <c r="H1683" s="118"/>
      <c r="I1683" s="118"/>
    </row>
    <row r="1684" spans="1:9" x14ac:dyDescent="0.15">
      <c r="A1684" s="117"/>
      <c r="B1684" s="119"/>
      <c r="C1684" s="120"/>
      <c r="D1684" s="120"/>
      <c r="E1684" s="120"/>
      <c r="F1684" s="120"/>
      <c r="G1684" s="120"/>
      <c r="H1684" s="120"/>
      <c r="I1684" s="121"/>
    </row>
    <row r="1687" spans="1:9" x14ac:dyDescent="0.15">
      <c r="A1687" s="35" t="str">
        <f>IF(B1687="","","名称")</f>
        <v>名称</v>
      </c>
      <c r="B1687" s="122" t="s">
        <v>256</v>
      </c>
      <c r="C1687" s="122"/>
      <c r="D1687" s="122"/>
      <c r="E1687" s="122"/>
      <c r="F1687" s="122"/>
      <c r="G1687" s="122"/>
      <c r="H1687" s="122"/>
      <c r="I1687" s="122"/>
    </row>
    <row r="1688" spans="1:9" x14ac:dyDescent="0.15">
      <c r="A1688" s="123" t="str">
        <f>IF(B1687="","","内容")</f>
        <v>内容</v>
      </c>
      <c r="B1688" s="125" t="s">
        <v>83</v>
      </c>
      <c r="C1688" s="126"/>
      <c r="D1688" s="129"/>
      <c r="E1688" s="129"/>
      <c r="F1688" s="129"/>
      <c r="G1688" s="129"/>
      <c r="H1688" s="129"/>
      <c r="I1688" s="131"/>
    </row>
    <row r="1689" spans="1:9" x14ac:dyDescent="0.15">
      <c r="A1689" s="124"/>
      <c r="B1689" s="127"/>
      <c r="C1689" s="189"/>
      <c r="D1689" s="190"/>
      <c r="E1689" s="190"/>
      <c r="F1689" s="190"/>
      <c r="G1689" s="190"/>
      <c r="H1689" s="190"/>
      <c r="I1689" s="132"/>
    </row>
    <row r="1690" spans="1:9" x14ac:dyDescent="0.15">
      <c r="A1690" s="36" t="str">
        <f>IF(B1687="","","（備考）")</f>
        <v>（備考）</v>
      </c>
      <c r="B1690" s="164"/>
      <c r="C1690" s="165"/>
      <c r="D1690" s="114"/>
      <c r="E1690" s="114"/>
      <c r="F1690" s="114"/>
      <c r="G1690" s="114"/>
      <c r="H1690" s="114"/>
      <c r="I1690" s="115"/>
    </row>
    <row r="1691" spans="1:9" x14ac:dyDescent="0.15">
      <c r="A1691" s="35" t="str">
        <f>IF(B1687="","","連絡先")</f>
        <v>連絡先</v>
      </c>
      <c r="B1691" s="41" t="s">
        <v>253</v>
      </c>
      <c r="C1691" s="38"/>
      <c r="D1691" s="38" t="s">
        <v>259</v>
      </c>
      <c r="E1691" s="38"/>
      <c r="F1691" s="38"/>
      <c r="G1691" s="38"/>
      <c r="H1691" s="38"/>
      <c r="I1691" s="39"/>
    </row>
    <row r="1692" spans="1:9" x14ac:dyDescent="0.15">
      <c r="A1692" s="116" t="str">
        <f>IF(B1687="","","URL")</f>
        <v>URL</v>
      </c>
      <c r="B1692" s="118" t="s">
        <v>215</v>
      </c>
      <c r="C1692" s="118"/>
      <c r="D1692" s="118"/>
      <c r="E1692" s="118"/>
      <c r="F1692" s="118"/>
      <c r="G1692" s="118"/>
      <c r="H1692" s="118"/>
      <c r="I1692" s="118"/>
    </row>
    <row r="1693" spans="1:9" x14ac:dyDescent="0.15">
      <c r="A1693" s="117"/>
      <c r="B1693" s="119"/>
      <c r="C1693" s="120"/>
      <c r="D1693" s="120"/>
      <c r="E1693" s="120"/>
      <c r="F1693" s="120"/>
      <c r="G1693" s="120"/>
      <c r="H1693" s="120"/>
      <c r="I1693" s="121"/>
    </row>
    <row r="1715" spans="1:9" x14ac:dyDescent="0.15">
      <c r="A1715" s="146" t="s">
        <v>185</v>
      </c>
      <c r="B1715" s="146"/>
      <c r="C1715" s="146"/>
      <c r="D1715" s="146"/>
      <c r="E1715" s="146"/>
      <c r="F1715" s="146"/>
      <c r="G1715" s="146"/>
      <c r="H1715" s="146"/>
      <c r="I1715" s="146"/>
    </row>
    <row r="1716" spans="1:9" x14ac:dyDescent="0.15">
      <c r="A1716" s="146"/>
      <c r="B1716" s="146"/>
      <c r="C1716" s="146"/>
      <c r="D1716" s="146"/>
      <c r="E1716" s="146"/>
      <c r="F1716" s="146"/>
      <c r="G1716" s="146"/>
      <c r="H1716" s="146"/>
      <c r="I1716" s="146"/>
    </row>
    <row r="1719" spans="1:9" x14ac:dyDescent="0.15">
      <c r="A1719" s="35" t="str">
        <f>IF(B1719="","","名称")</f>
        <v>名称</v>
      </c>
      <c r="B1719" s="122" t="s">
        <v>290</v>
      </c>
      <c r="C1719" s="122"/>
      <c r="D1719" s="122"/>
      <c r="E1719" s="122"/>
      <c r="F1719" s="122"/>
      <c r="G1719" s="122"/>
      <c r="H1719" s="122"/>
      <c r="I1719" s="122"/>
    </row>
    <row r="1720" spans="1:9" x14ac:dyDescent="0.15">
      <c r="A1720" s="123" t="str">
        <f>IF(B1719="","","内容")</f>
        <v>内容</v>
      </c>
      <c r="B1720" s="125" t="s">
        <v>76</v>
      </c>
      <c r="C1720" s="126"/>
      <c r="D1720" s="129" t="s">
        <v>77</v>
      </c>
      <c r="E1720" s="129"/>
      <c r="F1720" s="129" t="s">
        <v>78</v>
      </c>
      <c r="G1720" s="129"/>
      <c r="H1720" s="129"/>
      <c r="I1720" s="131"/>
    </row>
    <row r="1721" spans="1:9" x14ac:dyDescent="0.15">
      <c r="A1721" s="124"/>
      <c r="B1721" s="127"/>
      <c r="C1721" s="189"/>
      <c r="D1721" s="190"/>
      <c r="E1721" s="190"/>
      <c r="F1721" s="190"/>
      <c r="G1721" s="190"/>
      <c r="H1721" s="190"/>
      <c r="I1721" s="132"/>
    </row>
    <row r="1722" spans="1:9" x14ac:dyDescent="0.15">
      <c r="A1722" s="36" t="str">
        <f>IF(B1719="","","（備考）")</f>
        <v>（備考）</v>
      </c>
      <c r="B1722" s="145" t="s">
        <v>129</v>
      </c>
      <c r="C1722" s="144"/>
      <c r="D1722" s="154" t="s">
        <v>186</v>
      </c>
      <c r="E1722" s="154"/>
      <c r="F1722" s="136"/>
      <c r="G1722" s="136"/>
      <c r="H1722" s="114"/>
      <c r="I1722" s="115"/>
    </row>
    <row r="1723" spans="1:9" x14ac:dyDescent="0.15">
      <c r="A1723" s="35" t="str">
        <f>IF(B1719="","","連絡先")</f>
        <v>連絡先</v>
      </c>
      <c r="B1723" s="41" t="s">
        <v>291</v>
      </c>
      <c r="C1723" s="38"/>
      <c r="D1723" s="38" t="s">
        <v>74</v>
      </c>
      <c r="E1723" s="38"/>
      <c r="F1723" s="38"/>
      <c r="G1723" s="38"/>
      <c r="H1723" s="38"/>
      <c r="I1723" s="39"/>
    </row>
    <row r="1724" spans="1:9" x14ac:dyDescent="0.15">
      <c r="A1724" s="116" t="str">
        <f>IF(B1719="","","URL")</f>
        <v>URL</v>
      </c>
      <c r="B1724" s="118" t="s">
        <v>204</v>
      </c>
      <c r="C1724" s="118"/>
      <c r="D1724" s="118"/>
      <c r="E1724" s="118"/>
      <c r="F1724" s="118"/>
      <c r="G1724" s="118"/>
      <c r="H1724" s="118"/>
      <c r="I1724" s="118"/>
    </row>
    <row r="1725" spans="1:9" x14ac:dyDescent="0.15">
      <c r="A1725" s="117"/>
      <c r="B1725" s="119"/>
      <c r="C1725" s="120"/>
      <c r="D1725" s="120"/>
      <c r="E1725" s="120"/>
      <c r="F1725" s="120"/>
      <c r="G1725" s="120"/>
      <c r="H1725" s="120"/>
      <c r="I1725" s="121"/>
    </row>
    <row r="1728" spans="1:9" x14ac:dyDescent="0.15">
      <c r="A1728" s="35" t="str">
        <f>IF(B1728="","","名称")</f>
        <v>名称</v>
      </c>
      <c r="B1728" s="122" t="s">
        <v>187</v>
      </c>
      <c r="C1728" s="122"/>
      <c r="D1728" s="122"/>
      <c r="E1728" s="122"/>
      <c r="F1728" s="122"/>
      <c r="G1728" s="122"/>
      <c r="H1728" s="122"/>
      <c r="I1728" s="122"/>
    </row>
    <row r="1729" spans="1:9" x14ac:dyDescent="0.15">
      <c r="A1729" s="123" t="str">
        <f>IF(B1728="","","内容")</f>
        <v>内容</v>
      </c>
      <c r="B1729" s="125" t="s">
        <v>83</v>
      </c>
      <c r="C1729" s="126"/>
      <c r="D1729" s="129"/>
      <c r="E1729" s="129"/>
      <c r="F1729" s="129"/>
      <c r="G1729" s="129"/>
      <c r="H1729" s="129"/>
      <c r="I1729" s="131"/>
    </row>
    <row r="1730" spans="1:9" x14ac:dyDescent="0.15">
      <c r="A1730" s="124"/>
      <c r="B1730" s="127"/>
      <c r="C1730" s="189"/>
      <c r="D1730" s="190"/>
      <c r="E1730" s="190"/>
      <c r="F1730" s="190"/>
      <c r="G1730" s="190"/>
      <c r="H1730" s="190"/>
      <c r="I1730" s="132"/>
    </row>
    <row r="1731" spans="1:9" x14ac:dyDescent="0.15">
      <c r="A1731" s="36" t="str">
        <f>IF(B1728="","","（備考）")</f>
        <v>（備考）</v>
      </c>
      <c r="B1731" s="164"/>
      <c r="C1731" s="165"/>
      <c r="D1731" s="114"/>
      <c r="E1731" s="114"/>
      <c r="F1731" s="114"/>
      <c r="G1731" s="114"/>
      <c r="H1731" s="114"/>
      <c r="I1731" s="115"/>
    </row>
    <row r="1732" spans="1:9" x14ac:dyDescent="0.15">
      <c r="A1732" s="35" t="str">
        <f>IF(B1728="","","連絡先")</f>
        <v>連絡先</v>
      </c>
      <c r="B1732" s="41" t="s">
        <v>188</v>
      </c>
      <c r="C1732" s="38"/>
      <c r="D1732" s="38" t="s">
        <v>74</v>
      </c>
      <c r="E1732" s="38"/>
      <c r="F1732" s="38"/>
      <c r="G1732" s="38"/>
      <c r="H1732" s="38"/>
      <c r="I1732" s="39"/>
    </row>
    <row r="1733" spans="1:9" x14ac:dyDescent="0.15">
      <c r="A1733" s="116" t="str">
        <f>IF(B1728="","","URL")</f>
        <v>URL</v>
      </c>
      <c r="B1733" s="118" t="s">
        <v>205</v>
      </c>
      <c r="C1733" s="118"/>
      <c r="D1733" s="118"/>
      <c r="E1733" s="118"/>
      <c r="F1733" s="118"/>
      <c r="G1733" s="118"/>
      <c r="H1733" s="118"/>
      <c r="I1733" s="118"/>
    </row>
    <row r="1734" spans="1:9" x14ac:dyDescent="0.15">
      <c r="A1734" s="117"/>
      <c r="B1734" s="119"/>
      <c r="C1734" s="120"/>
      <c r="D1734" s="120"/>
      <c r="E1734" s="120"/>
      <c r="F1734" s="120"/>
      <c r="G1734" s="120"/>
      <c r="H1734" s="120"/>
      <c r="I1734" s="121"/>
    </row>
    <row r="1774" spans="1:9" ht="13.5" customHeight="1" x14ac:dyDescent="0.15">
      <c r="A1774" s="146" t="s">
        <v>117</v>
      </c>
      <c r="B1774" s="146"/>
      <c r="C1774" s="146"/>
      <c r="D1774" s="146"/>
      <c r="E1774" s="146"/>
      <c r="F1774" s="146"/>
      <c r="G1774" s="146"/>
      <c r="H1774" s="146"/>
      <c r="I1774" s="146"/>
    </row>
    <row r="1775" spans="1:9" ht="13.5" customHeight="1" x14ac:dyDescent="0.15">
      <c r="A1775" s="146"/>
      <c r="B1775" s="146"/>
      <c r="C1775" s="146"/>
      <c r="D1775" s="146"/>
      <c r="E1775" s="146"/>
      <c r="F1775" s="146"/>
      <c r="G1775" s="146"/>
      <c r="H1775" s="146"/>
      <c r="I1775" s="146"/>
    </row>
    <row r="1778" spans="1:9" x14ac:dyDescent="0.15">
      <c r="A1778" s="35" t="str">
        <f>IF(B1778="","","名称")</f>
        <v>名称</v>
      </c>
      <c r="B1778" s="122" t="s">
        <v>222</v>
      </c>
      <c r="C1778" s="122"/>
      <c r="D1778" s="122"/>
      <c r="E1778" s="122"/>
      <c r="F1778" s="122"/>
      <c r="G1778" s="122"/>
      <c r="H1778" s="122"/>
      <c r="I1778" s="122"/>
    </row>
    <row r="1779" spans="1:9" x14ac:dyDescent="0.15">
      <c r="A1779" s="123" t="str">
        <f>IF(B1778="","","内容")</f>
        <v>内容</v>
      </c>
      <c r="B1779" s="125" t="s">
        <v>78</v>
      </c>
      <c r="C1779" s="126"/>
      <c r="D1779" s="129"/>
      <c r="E1779" s="129"/>
      <c r="F1779" s="129"/>
      <c r="G1779" s="129"/>
      <c r="H1779" s="129"/>
      <c r="I1779" s="131"/>
    </row>
    <row r="1780" spans="1:9" x14ac:dyDescent="0.15">
      <c r="A1780" s="124"/>
      <c r="B1780" s="127"/>
      <c r="C1780" s="128"/>
      <c r="D1780" s="130"/>
      <c r="E1780" s="130"/>
      <c r="F1780" s="130"/>
      <c r="G1780" s="130"/>
      <c r="H1780" s="130"/>
      <c r="I1780" s="132"/>
    </row>
    <row r="1781" spans="1:9" x14ac:dyDescent="0.15">
      <c r="A1781" s="36" t="str">
        <f>IF(B1778="","","（備考）")</f>
        <v>（備考）</v>
      </c>
      <c r="B1781" s="135" t="s">
        <v>264</v>
      </c>
      <c r="C1781" s="136"/>
      <c r="D1781" s="137"/>
      <c r="E1781" s="137"/>
      <c r="F1781" s="137"/>
      <c r="G1781" s="137"/>
      <c r="H1781" s="114"/>
      <c r="I1781" s="115"/>
    </row>
    <row r="1782" spans="1:9" x14ac:dyDescent="0.15">
      <c r="A1782" s="35" t="str">
        <f>IF(B1778="","","連絡先")</f>
        <v>連絡先</v>
      </c>
      <c r="B1782" s="41" t="s">
        <v>286</v>
      </c>
      <c r="C1782" s="38"/>
      <c r="D1782" s="38" t="s">
        <v>74</v>
      </c>
      <c r="E1782" s="38"/>
      <c r="F1782" s="38"/>
      <c r="G1782" s="38"/>
      <c r="H1782" s="38"/>
      <c r="I1782" s="39"/>
    </row>
    <row r="1783" spans="1:9" ht="13.5" customHeight="1" x14ac:dyDescent="0.15">
      <c r="A1783" s="116" t="str">
        <f>IF(B1778="","","URL")</f>
        <v>URL</v>
      </c>
      <c r="B1783" s="147" t="str">
        <f>HYPERLINK("https://www.city.odawara.kanagawa.jp/field/welfare/handic-s/madoguchi/p32326.html","https://www.city.odawara.kanagawa.jp/field/welfare/handic-s/madoguchi/p32326.html")</f>
        <v>https://www.city.odawara.kanagawa.jp/field/welfare/handic-s/madoguchi/p32326.html</v>
      </c>
      <c r="C1783" s="169"/>
      <c r="D1783" s="169"/>
      <c r="E1783" s="169"/>
      <c r="F1783" s="169"/>
      <c r="G1783" s="169"/>
      <c r="H1783" s="169"/>
      <c r="I1783" s="169"/>
    </row>
    <row r="1784" spans="1:9" x14ac:dyDescent="0.15">
      <c r="A1784" s="117"/>
      <c r="B1784" s="170"/>
      <c r="C1784" s="171"/>
      <c r="D1784" s="171"/>
      <c r="E1784" s="171"/>
      <c r="F1784" s="171"/>
      <c r="G1784" s="171"/>
      <c r="H1784" s="171"/>
      <c r="I1784" s="172"/>
    </row>
    <row r="1787" spans="1:9" x14ac:dyDescent="0.15">
      <c r="A1787" s="35" t="str">
        <f>IF(B1787="","","名称")</f>
        <v>名称</v>
      </c>
      <c r="B1787" s="122" t="s">
        <v>298</v>
      </c>
      <c r="C1787" s="122"/>
      <c r="D1787" s="122"/>
      <c r="E1787" s="122"/>
      <c r="F1787" s="122"/>
      <c r="G1787" s="122"/>
      <c r="H1787" s="122"/>
      <c r="I1787" s="122"/>
    </row>
    <row r="1788" spans="1:9" x14ac:dyDescent="0.15">
      <c r="A1788" s="123" t="str">
        <f>IF(B1787="","","内容")</f>
        <v>内容</v>
      </c>
      <c r="B1788" s="181" t="s">
        <v>268</v>
      </c>
      <c r="C1788" s="182"/>
      <c r="D1788" s="129"/>
      <c r="E1788" s="129"/>
      <c r="F1788" s="129"/>
      <c r="G1788" s="129"/>
      <c r="H1788" s="129"/>
      <c r="I1788" s="131"/>
    </row>
    <row r="1789" spans="1:9" x14ac:dyDescent="0.15">
      <c r="A1789" s="124"/>
      <c r="B1789" s="183"/>
      <c r="C1789" s="184"/>
      <c r="D1789" s="130"/>
      <c r="E1789" s="130"/>
      <c r="F1789" s="130"/>
      <c r="G1789" s="130"/>
      <c r="H1789" s="130"/>
      <c r="I1789" s="132"/>
    </row>
    <row r="1790" spans="1:9" x14ac:dyDescent="0.15">
      <c r="A1790" s="36" t="str">
        <f>IF(B1787="","","（備考）")</f>
        <v>（備考）</v>
      </c>
      <c r="B1790" s="145"/>
      <c r="C1790" s="144"/>
      <c r="D1790" s="137"/>
      <c r="E1790" s="137"/>
      <c r="F1790" s="114"/>
      <c r="G1790" s="114"/>
      <c r="H1790" s="114"/>
      <c r="I1790" s="115"/>
    </row>
    <row r="1791" spans="1:9" x14ac:dyDescent="0.15">
      <c r="A1791" s="72" t="str">
        <f>IF(B1787="","","連絡先")</f>
        <v>連絡先</v>
      </c>
      <c r="B1791" s="74" t="s">
        <v>354</v>
      </c>
      <c r="C1791" s="38"/>
      <c r="D1791" s="38" t="s">
        <v>74</v>
      </c>
      <c r="E1791" s="38"/>
      <c r="F1791" s="38"/>
      <c r="G1791" s="38"/>
      <c r="H1791" s="38"/>
      <c r="I1791" s="39"/>
    </row>
    <row r="1792" spans="1:9" x14ac:dyDescent="0.15">
      <c r="A1792" s="116" t="str">
        <f>IF(B1787="","","URL")</f>
        <v>URL</v>
      </c>
      <c r="B1792" s="118" t="str">
        <f>HYPERLINK("https://www.city.odawara.kanagawa.jp/msec/42/","https://www.city.odawara.kanagawa.jp/msec/42/")</f>
        <v>https://www.city.odawara.kanagawa.jp/msec/42/</v>
      </c>
      <c r="C1792" s="118"/>
      <c r="D1792" s="118"/>
      <c r="E1792" s="118"/>
      <c r="F1792" s="118"/>
      <c r="G1792" s="118"/>
      <c r="H1792" s="118"/>
      <c r="I1792" s="118"/>
    </row>
    <row r="1793" spans="1:9" x14ac:dyDescent="0.15">
      <c r="A1793" s="117"/>
      <c r="B1793" s="119"/>
      <c r="C1793" s="120"/>
      <c r="D1793" s="120"/>
      <c r="E1793" s="120"/>
      <c r="F1793" s="120"/>
      <c r="G1793" s="120"/>
      <c r="H1793" s="120"/>
      <c r="I1793" s="121"/>
    </row>
    <row r="1796" spans="1:9" x14ac:dyDescent="0.15">
      <c r="A1796" s="35" t="str">
        <f>IF(B1796="","","名称")</f>
        <v>名称</v>
      </c>
      <c r="B1796" s="122" t="s">
        <v>299</v>
      </c>
      <c r="C1796" s="122"/>
      <c r="D1796" s="122"/>
      <c r="E1796" s="122"/>
      <c r="F1796" s="122"/>
      <c r="G1796" s="122"/>
      <c r="H1796" s="122"/>
      <c r="I1796" s="122"/>
    </row>
    <row r="1797" spans="1:9" x14ac:dyDescent="0.15">
      <c r="A1797" s="123" t="str">
        <f>IF(B1796="","","内容")</f>
        <v>内容</v>
      </c>
      <c r="B1797" s="185" t="s">
        <v>12</v>
      </c>
      <c r="C1797" s="186"/>
      <c r="D1797" s="125" t="s">
        <v>78</v>
      </c>
      <c r="E1797" s="126"/>
      <c r="F1797" s="129"/>
      <c r="G1797" s="129"/>
      <c r="H1797" s="129"/>
      <c r="I1797" s="131"/>
    </row>
    <row r="1798" spans="1:9" x14ac:dyDescent="0.15">
      <c r="A1798" s="124"/>
      <c r="B1798" s="187"/>
      <c r="C1798" s="188"/>
      <c r="D1798" s="127"/>
      <c r="E1798" s="128"/>
      <c r="F1798" s="130"/>
      <c r="G1798" s="130"/>
      <c r="H1798" s="130"/>
      <c r="I1798" s="132"/>
    </row>
    <row r="1799" spans="1:9" x14ac:dyDescent="0.15">
      <c r="A1799" s="36" t="str">
        <f>IF(B1796="","","（備考）")</f>
        <v>（備考）</v>
      </c>
      <c r="B1799" s="174" t="s">
        <v>200</v>
      </c>
      <c r="C1799" s="175"/>
      <c r="D1799" s="176" t="s">
        <v>300</v>
      </c>
      <c r="E1799" s="177"/>
      <c r="F1799" s="137"/>
      <c r="G1799" s="137"/>
      <c r="H1799" s="137"/>
      <c r="I1799" s="178"/>
    </row>
    <row r="1800" spans="1:9" x14ac:dyDescent="0.15">
      <c r="A1800" s="35" t="str">
        <f>IF(B1796="","","連絡先")</f>
        <v>連絡先</v>
      </c>
      <c r="B1800" s="75" t="s">
        <v>357</v>
      </c>
      <c r="C1800" s="38"/>
      <c r="D1800" s="109"/>
      <c r="E1800" s="70" t="s">
        <v>356</v>
      </c>
      <c r="F1800" s="64"/>
      <c r="G1800" s="38"/>
      <c r="H1800" s="38"/>
      <c r="I1800" s="39"/>
    </row>
    <row r="1801" spans="1:9" x14ac:dyDescent="0.15">
      <c r="A1801" s="116" t="str">
        <f>IF(B1796="","","URL")</f>
        <v>URL</v>
      </c>
      <c r="B1801" s="118" t="str">
        <f>HYPERLINK("https://www.city.odawara.kanagawa.jp/msec/118/","https://www.city.odawara.kanagawa.jp/msec/118/")</f>
        <v>https://www.city.odawara.kanagawa.jp/msec/118/</v>
      </c>
      <c r="C1801" s="118"/>
      <c r="D1801" s="118"/>
      <c r="E1801" s="118"/>
      <c r="F1801" s="118"/>
      <c r="G1801" s="118"/>
      <c r="H1801" s="118"/>
      <c r="I1801" s="118"/>
    </row>
    <row r="1802" spans="1:9" x14ac:dyDescent="0.15">
      <c r="A1802" s="117"/>
      <c r="B1802" s="119"/>
      <c r="C1802" s="120"/>
      <c r="D1802" s="120"/>
      <c r="E1802" s="120"/>
      <c r="F1802" s="120"/>
      <c r="G1802" s="120"/>
      <c r="H1802" s="120"/>
      <c r="I1802" s="121"/>
    </row>
    <row r="1805" spans="1:9" x14ac:dyDescent="0.15">
      <c r="A1805" s="35" t="str">
        <f>IF(B1805="","","名称")</f>
        <v>名称</v>
      </c>
      <c r="B1805" s="122" t="s">
        <v>301</v>
      </c>
      <c r="C1805" s="122"/>
      <c r="D1805" s="122"/>
      <c r="E1805" s="122"/>
      <c r="F1805" s="122"/>
      <c r="G1805" s="122"/>
      <c r="H1805" s="122"/>
      <c r="I1805" s="122"/>
    </row>
    <row r="1806" spans="1:9" x14ac:dyDescent="0.15">
      <c r="A1806" s="123" t="str">
        <f>IF(B1805="","","内容")</f>
        <v>内容</v>
      </c>
      <c r="B1806" s="125" t="s">
        <v>303</v>
      </c>
      <c r="C1806" s="126"/>
      <c r="D1806" s="129"/>
      <c r="E1806" s="129"/>
      <c r="F1806" s="129"/>
      <c r="G1806" s="129"/>
      <c r="H1806" s="129"/>
      <c r="I1806" s="131"/>
    </row>
    <row r="1807" spans="1:9" x14ac:dyDescent="0.15">
      <c r="A1807" s="124"/>
      <c r="B1807" s="127"/>
      <c r="C1807" s="128"/>
      <c r="D1807" s="130"/>
      <c r="E1807" s="130"/>
      <c r="F1807" s="130"/>
      <c r="G1807" s="130"/>
      <c r="H1807" s="130"/>
      <c r="I1807" s="132"/>
    </row>
    <row r="1808" spans="1:9" x14ac:dyDescent="0.15">
      <c r="A1808" s="36" t="str">
        <f>IF(B1805="","","（備考）")</f>
        <v>（備考）</v>
      </c>
      <c r="B1808" s="179" t="s">
        <v>302</v>
      </c>
      <c r="C1808" s="180"/>
      <c r="D1808" s="114"/>
      <c r="E1808" s="114"/>
      <c r="F1808" s="114"/>
      <c r="G1808" s="114"/>
      <c r="H1808" s="114"/>
      <c r="I1808" s="115"/>
    </row>
    <row r="1809" spans="1:9" x14ac:dyDescent="0.15">
      <c r="A1809" s="72" t="str">
        <f>IF(B1805="","","連絡先")</f>
        <v>連絡先</v>
      </c>
      <c r="B1809" s="74" t="s">
        <v>355</v>
      </c>
      <c r="C1809" s="38"/>
      <c r="D1809" s="38" t="s">
        <v>74</v>
      </c>
      <c r="E1809" s="38"/>
      <c r="F1809" s="38"/>
      <c r="G1809" s="38"/>
      <c r="H1809" s="38"/>
      <c r="I1809" s="39"/>
    </row>
    <row r="1810" spans="1:9" x14ac:dyDescent="0.15">
      <c r="A1810" s="116" t="str">
        <f>IF(B1805="","","URL")</f>
        <v>URL</v>
      </c>
      <c r="B1810" s="118" t="str">
        <f>HYPERLINK("https://www.city.odawara.kanagawa.jp/msec/88/","https://www.city.odawara.kanagawa.jp/msec/88/")</f>
        <v>https://www.city.odawara.kanagawa.jp/msec/88/</v>
      </c>
      <c r="C1810" s="118"/>
      <c r="D1810" s="118"/>
      <c r="E1810" s="118"/>
      <c r="F1810" s="118"/>
      <c r="G1810" s="118"/>
      <c r="H1810" s="118"/>
      <c r="I1810" s="118"/>
    </row>
    <row r="1811" spans="1:9" x14ac:dyDescent="0.15">
      <c r="A1811" s="117"/>
      <c r="B1811" s="119"/>
      <c r="C1811" s="120"/>
      <c r="D1811" s="120"/>
      <c r="E1811" s="120"/>
      <c r="F1811" s="120"/>
      <c r="G1811" s="120"/>
      <c r="H1811" s="120"/>
      <c r="I1811" s="121"/>
    </row>
    <row r="1814" spans="1:9" x14ac:dyDescent="0.15">
      <c r="A1814" s="35" t="str">
        <f>IF(B1814="","","名称")</f>
        <v>名称</v>
      </c>
      <c r="B1814" s="122" t="s">
        <v>304</v>
      </c>
      <c r="C1814" s="122"/>
      <c r="D1814" s="122"/>
      <c r="E1814" s="122"/>
      <c r="F1814" s="122"/>
      <c r="G1814" s="122"/>
      <c r="H1814" s="122"/>
      <c r="I1814" s="122"/>
    </row>
    <row r="1815" spans="1:9" x14ac:dyDescent="0.15">
      <c r="A1815" s="123" t="str">
        <f>IF(B1814="","","内容")</f>
        <v>内容</v>
      </c>
      <c r="B1815" s="125" t="s">
        <v>305</v>
      </c>
      <c r="C1815" s="126"/>
      <c r="D1815" s="129"/>
      <c r="E1815" s="129"/>
      <c r="F1815" s="129"/>
      <c r="G1815" s="129"/>
      <c r="H1815" s="129"/>
      <c r="I1815" s="131"/>
    </row>
    <row r="1816" spans="1:9" x14ac:dyDescent="0.15">
      <c r="A1816" s="124"/>
      <c r="B1816" s="127"/>
      <c r="C1816" s="128"/>
      <c r="D1816" s="130"/>
      <c r="E1816" s="130"/>
      <c r="F1816" s="130"/>
      <c r="G1816" s="130"/>
      <c r="H1816" s="130"/>
      <c r="I1816" s="132"/>
    </row>
    <row r="1817" spans="1:9" x14ac:dyDescent="0.15">
      <c r="A1817" s="36" t="str">
        <f>IF(B1814="","","（備考）")</f>
        <v>（備考）</v>
      </c>
      <c r="B1817" s="135"/>
      <c r="C1817" s="136"/>
      <c r="D1817" s="114"/>
      <c r="E1817" s="114"/>
      <c r="F1817" s="114"/>
      <c r="G1817" s="114"/>
      <c r="H1817" s="114"/>
      <c r="I1817" s="115"/>
    </row>
    <row r="1818" spans="1:9" x14ac:dyDescent="0.15">
      <c r="A1818" s="72" t="str">
        <f>IF(B1814="","","連絡先")</f>
        <v>連絡先</v>
      </c>
      <c r="B1818" s="74" t="s">
        <v>358</v>
      </c>
      <c r="C1818" s="38"/>
      <c r="D1818" s="38" t="s">
        <v>74</v>
      </c>
      <c r="E1818" s="38"/>
      <c r="F1818" s="38"/>
      <c r="G1818" s="38"/>
      <c r="H1818" s="38"/>
      <c r="I1818" s="39"/>
    </row>
    <row r="1819" spans="1:9" x14ac:dyDescent="0.15">
      <c r="A1819" s="116" t="str">
        <f>IF(B1814="","","URL")</f>
        <v>URL</v>
      </c>
      <c r="B1819" s="118" t="str">
        <f>HYPERLINK("https://www.city.odawara.kanagawa.jp/public-i/education/harmony/p29355.html","https://www.city.odawara.kanagawa.jp/public-i/education/harmony/p29355.html")</f>
        <v>https://www.city.odawara.kanagawa.jp/public-i/education/harmony/p29355.html</v>
      </c>
      <c r="C1819" s="118"/>
      <c r="D1819" s="118"/>
      <c r="E1819" s="118"/>
      <c r="F1819" s="118"/>
      <c r="G1819" s="118"/>
      <c r="H1819" s="118"/>
      <c r="I1819" s="118"/>
    </row>
    <row r="1820" spans="1:9" x14ac:dyDescent="0.15">
      <c r="A1820" s="117"/>
      <c r="B1820" s="119"/>
      <c r="C1820" s="120"/>
      <c r="D1820" s="120"/>
      <c r="E1820" s="120"/>
      <c r="F1820" s="120"/>
      <c r="G1820" s="120"/>
      <c r="H1820" s="120"/>
      <c r="I1820" s="121"/>
    </row>
    <row r="1833" spans="1:9" ht="13.5" customHeight="1" x14ac:dyDescent="0.15">
      <c r="A1833" s="146" t="s">
        <v>141</v>
      </c>
      <c r="B1833" s="146"/>
      <c r="C1833" s="146"/>
      <c r="D1833" s="146"/>
      <c r="E1833" s="146"/>
      <c r="F1833" s="146"/>
      <c r="G1833" s="146"/>
      <c r="H1833" s="146"/>
      <c r="I1833" s="146"/>
    </row>
    <row r="1834" spans="1:9" ht="13.5" customHeight="1" x14ac:dyDescent="0.15">
      <c r="A1834" s="146"/>
      <c r="B1834" s="146"/>
      <c r="C1834" s="146"/>
      <c r="D1834" s="146"/>
      <c r="E1834" s="146"/>
      <c r="F1834" s="146"/>
      <c r="G1834" s="146"/>
      <c r="H1834" s="146"/>
      <c r="I1834" s="146"/>
    </row>
    <row r="1837" spans="1:9" x14ac:dyDescent="0.15">
      <c r="A1837" s="35" t="str">
        <f>IF(B1837="","","名称")</f>
        <v>名称</v>
      </c>
      <c r="B1837" s="122" t="s">
        <v>222</v>
      </c>
      <c r="C1837" s="122"/>
      <c r="D1837" s="122"/>
      <c r="E1837" s="122"/>
      <c r="F1837" s="122"/>
      <c r="G1837" s="122"/>
      <c r="H1837" s="122"/>
      <c r="I1837" s="122"/>
    </row>
    <row r="1838" spans="1:9" x14ac:dyDescent="0.15">
      <c r="A1838" s="123" t="str">
        <f>IF(B1837="","","内容")</f>
        <v>内容</v>
      </c>
      <c r="B1838" s="125" t="s">
        <v>78</v>
      </c>
      <c r="C1838" s="126"/>
      <c r="D1838" s="129"/>
      <c r="E1838" s="129"/>
      <c r="F1838" s="129"/>
      <c r="G1838" s="129"/>
      <c r="H1838" s="129"/>
      <c r="I1838" s="131"/>
    </row>
    <row r="1839" spans="1:9" x14ac:dyDescent="0.15">
      <c r="A1839" s="124"/>
      <c r="B1839" s="127"/>
      <c r="C1839" s="128"/>
      <c r="D1839" s="130"/>
      <c r="E1839" s="130"/>
      <c r="F1839" s="130"/>
      <c r="G1839" s="130"/>
      <c r="H1839" s="130"/>
      <c r="I1839" s="132"/>
    </row>
    <row r="1840" spans="1:9" x14ac:dyDescent="0.15">
      <c r="A1840" s="36" t="str">
        <f>IF(B1837="","","（備考）")</f>
        <v>（備考）</v>
      </c>
      <c r="B1840" s="135" t="s">
        <v>264</v>
      </c>
      <c r="C1840" s="136"/>
      <c r="D1840" s="137"/>
      <c r="E1840" s="137"/>
      <c r="F1840" s="137"/>
      <c r="G1840" s="137"/>
      <c r="H1840" s="114"/>
      <c r="I1840" s="115"/>
    </row>
    <row r="1841" spans="1:9" x14ac:dyDescent="0.15">
      <c r="A1841" s="35" t="str">
        <f>IF(B1837="","","連絡先")</f>
        <v>連絡先</v>
      </c>
      <c r="B1841" s="41" t="s">
        <v>286</v>
      </c>
      <c r="C1841" s="38"/>
      <c r="D1841" s="38" t="s">
        <v>74</v>
      </c>
      <c r="E1841" s="38"/>
      <c r="F1841" s="38"/>
      <c r="G1841" s="38"/>
      <c r="H1841" s="38"/>
      <c r="I1841" s="39"/>
    </row>
    <row r="1842" spans="1:9" ht="13.5" customHeight="1" x14ac:dyDescent="0.15">
      <c r="A1842" s="116" t="str">
        <f>IF(B1837="","","URL")</f>
        <v>URL</v>
      </c>
      <c r="B1842" s="14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1842" s="169"/>
      <c r="D1842" s="169"/>
      <c r="E1842" s="169"/>
      <c r="F1842" s="169"/>
      <c r="G1842" s="169"/>
      <c r="H1842" s="169"/>
      <c r="I1842" s="169"/>
    </row>
    <row r="1843" spans="1:9" x14ac:dyDescent="0.15">
      <c r="A1843" s="117"/>
      <c r="B1843" s="170"/>
      <c r="C1843" s="171"/>
      <c r="D1843" s="171"/>
      <c r="E1843" s="171"/>
      <c r="F1843" s="171"/>
      <c r="G1843" s="171"/>
      <c r="H1843" s="171"/>
      <c r="I1843" s="172"/>
    </row>
    <row r="1846" spans="1:9" x14ac:dyDescent="0.15">
      <c r="A1846" s="35" t="str">
        <f>IF(B1846="","","名称")</f>
        <v>名称</v>
      </c>
      <c r="B1846" s="122" t="s">
        <v>488</v>
      </c>
      <c r="C1846" s="122"/>
      <c r="D1846" s="122"/>
      <c r="E1846" s="122"/>
      <c r="F1846" s="122"/>
      <c r="G1846" s="122"/>
      <c r="H1846" s="122"/>
      <c r="I1846" s="122"/>
    </row>
    <row r="1847" spans="1:9" x14ac:dyDescent="0.15">
      <c r="A1847" s="123" t="str">
        <f>IF(B1846="","","内容")</f>
        <v>内容</v>
      </c>
      <c r="B1847" s="125" t="s">
        <v>76</v>
      </c>
      <c r="C1847" s="126"/>
      <c r="D1847" s="129"/>
      <c r="E1847" s="129"/>
      <c r="F1847" s="129"/>
      <c r="G1847" s="129"/>
      <c r="H1847" s="129"/>
      <c r="I1847" s="131"/>
    </row>
    <row r="1848" spans="1:9" x14ac:dyDescent="0.15">
      <c r="A1848" s="124"/>
      <c r="B1848" s="127"/>
      <c r="C1848" s="128"/>
      <c r="D1848" s="130"/>
      <c r="E1848" s="130"/>
      <c r="F1848" s="130"/>
      <c r="G1848" s="130"/>
      <c r="H1848" s="130"/>
      <c r="I1848" s="132"/>
    </row>
    <row r="1849" spans="1:9" x14ac:dyDescent="0.15">
      <c r="A1849" s="36" t="str">
        <f>IF(B1846="","","（備考）")</f>
        <v>（備考）</v>
      </c>
      <c r="B1849" s="145"/>
      <c r="C1849" s="144"/>
      <c r="D1849" s="114"/>
      <c r="E1849" s="114"/>
      <c r="F1849" s="114"/>
      <c r="G1849" s="114"/>
      <c r="H1849" s="114"/>
      <c r="I1849" s="115"/>
    </row>
    <row r="1850" spans="1:9" x14ac:dyDescent="0.15">
      <c r="A1850" s="35" t="str">
        <f>IF(B1846="","","連絡先")</f>
        <v>連絡先</v>
      </c>
      <c r="B1850" s="41" t="s">
        <v>407</v>
      </c>
      <c r="C1850" s="38"/>
      <c r="D1850" s="38" t="s">
        <v>74</v>
      </c>
      <c r="E1850" s="38"/>
      <c r="F1850" s="38"/>
      <c r="G1850" s="38"/>
      <c r="H1850" s="38"/>
      <c r="I1850" s="39"/>
    </row>
    <row r="1851" spans="1:9" ht="13.5" customHeight="1" x14ac:dyDescent="0.15">
      <c r="A1851" s="116" t="str">
        <f>IF(B1846="","","URL")</f>
        <v>URL</v>
      </c>
      <c r="B1851" s="147" t="s">
        <v>142</v>
      </c>
      <c r="C1851" s="147"/>
      <c r="D1851" s="147"/>
      <c r="E1851" s="147"/>
      <c r="F1851" s="147"/>
      <c r="G1851" s="147"/>
      <c r="H1851" s="147"/>
      <c r="I1851" s="147"/>
    </row>
    <row r="1852" spans="1:9" x14ac:dyDescent="0.15">
      <c r="A1852" s="117"/>
      <c r="B1852" s="166"/>
      <c r="C1852" s="167"/>
      <c r="D1852" s="167"/>
      <c r="E1852" s="167"/>
      <c r="F1852" s="167"/>
      <c r="G1852" s="167"/>
      <c r="H1852" s="167"/>
      <c r="I1852" s="168"/>
    </row>
    <row r="1855" spans="1:9" x14ac:dyDescent="0.15">
      <c r="A1855" s="35" t="str">
        <f>IF(B1855="","","名称")</f>
        <v>名称</v>
      </c>
      <c r="B1855" s="122" t="s">
        <v>489</v>
      </c>
      <c r="C1855" s="122"/>
      <c r="D1855" s="122"/>
      <c r="E1855" s="122"/>
      <c r="F1855" s="122"/>
      <c r="G1855" s="122"/>
      <c r="H1855" s="122"/>
      <c r="I1855" s="122"/>
    </row>
    <row r="1856" spans="1:9" x14ac:dyDescent="0.15">
      <c r="A1856" s="123" t="str">
        <f>IF(B1855="","","内容")</f>
        <v>内容</v>
      </c>
      <c r="B1856" s="125" t="s">
        <v>81</v>
      </c>
      <c r="C1856" s="126"/>
      <c r="D1856" s="129"/>
      <c r="E1856" s="129"/>
      <c r="F1856" s="129"/>
      <c r="G1856" s="129"/>
      <c r="H1856" s="129"/>
      <c r="I1856" s="131"/>
    </row>
    <row r="1857" spans="1:9" x14ac:dyDescent="0.15">
      <c r="A1857" s="124"/>
      <c r="B1857" s="127"/>
      <c r="C1857" s="128"/>
      <c r="D1857" s="130"/>
      <c r="E1857" s="130"/>
      <c r="F1857" s="130"/>
      <c r="G1857" s="130"/>
      <c r="H1857" s="130"/>
      <c r="I1857" s="132"/>
    </row>
    <row r="1858" spans="1:9" x14ac:dyDescent="0.15">
      <c r="A1858" s="36" t="str">
        <f>IF(B1855="","","（備考）")</f>
        <v>（備考）</v>
      </c>
      <c r="B1858" s="152" t="s">
        <v>197</v>
      </c>
      <c r="C1858" s="153"/>
      <c r="D1858" s="114"/>
      <c r="E1858" s="114"/>
      <c r="F1858" s="114"/>
      <c r="G1858" s="114"/>
      <c r="H1858" s="114"/>
      <c r="I1858" s="115"/>
    </row>
    <row r="1859" spans="1:9" x14ac:dyDescent="0.15">
      <c r="A1859" s="35" t="str">
        <f>IF(B1855="","","連絡先")</f>
        <v>連絡先</v>
      </c>
      <c r="B1859" s="41" t="s">
        <v>209</v>
      </c>
      <c r="C1859" s="38"/>
      <c r="D1859" s="38" t="s">
        <v>74</v>
      </c>
      <c r="E1859" s="38"/>
      <c r="F1859" s="38"/>
      <c r="G1859" s="38"/>
      <c r="H1859" s="38"/>
      <c r="I1859" s="39"/>
    </row>
    <row r="1860" spans="1:9" ht="13.5" customHeight="1" x14ac:dyDescent="0.15">
      <c r="A1860" s="116" t="str">
        <f>IF(B1855="","","URL")</f>
        <v>URL</v>
      </c>
      <c r="B1860" s="147" t="s">
        <v>308</v>
      </c>
      <c r="C1860" s="118"/>
      <c r="D1860" s="118"/>
      <c r="E1860" s="118"/>
      <c r="F1860" s="118"/>
      <c r="G1860" s="118"/>
      <c r="H1860" s="118"/>
      <c r="I1860" s="118"/>
    </row>
    <row r="1861" spans="1:9" x14ac:dyDescent="0.15">
      <c r="A1861" s="117"/>
      <c r="B1861" s="119"/>
      <c r="C1861" s="120"/>
      <c r="D1861" s="120"/>
      <c r="E1861" s="120"/>
      <c r="F1861" s="120"/>
      <c r="G1861" s="120"/>
      <c r="H1861" s="120"/>
      <c r="I1861" s="121"/>
    </row>
    <row r="1864" spans="1:9" x14ac:dyDescent="0.15">
      <c r="A1864" s="35" t="str">
        <f>IF(B1864="","","名称")</f>
        <v>名称</v>
      </c>
      <c r="B1864" s="122" t="s">
        <v>223</v>
      </c>
      <c r="C1864" s="122"/>
      <c r="D1864" s="122"/>
      <c r="E1864" s="122"/>
      <c r="F1864" s="122"/>
      <c r="G1864" s="122"/>
      <c r="H1864" s="122"/>
      <c r="I1864" s="122"/>
    </row>
    <row r="1865" spans="1:9" x14ac:dyDescent="0.15">
      <c r="A1865" s="123" t="str">
        <f>IF(B1864="","","内容")</f>
        <v>内容</v>
      </c>
      <c r="B1865" s="173" t="s">
        <v>225</v>
      </c>
      <c r="C1865" s="126"/>
      <c r="D1865" s="129"/>
      <c r="E1865" s="129"/>
      <c r="F1865" s="129"/>
      <c r="G1865" s="129"/>
      <c r="H1865" s="129"/>
      <c r="I1865" s="131"/>
    </row>
    <row r="1866" spans="1:9" x14ac:dyDescent="0.15">
      <c r="A1866" s="124"/>
      <c r="B1866" s="127"/>
      <c r="C1866" s="128"/>
      <c r="D1866" s="130"/>
      <c r="E1866" s="130"/>
      <c r="F1866" s="130"/>
      <c r="G1866" s="130"/>
      <c r="H1866" s="130"/>
      <c r="I1866" s="132"/>
    </row>
    <row r="1867" spans="1:9" x14ac:dyDescent="0.15">
      <c r="A1867" s="36" t="str">
        <f>IF(B1864="","","（備考）")</f>
        <v>（備考）</v>
      </c>
      <c r="B1867" s="135" t="s">
        <v>370</v>
      </c>
      <c r="C1867" s="136"/>
      <c r="D1867" s="114"/>
      <c r="E1867" s="114"/>
      <c r="F1867" s="114"/>
      <c r="G1867" s="114"/>
      <c r="H1867" s="114"/>
      <c r="I1867" s="115"/>
    </row>
    <row r="1868" spans="1:9" x14ac:dyDescent="0.15">
      <c r="A1868" s="35" t="str">
        <f>IF(B1864="","","連絡先")</f>
        <v>連絡先</v>
      </c>
      <c r="B1868" s="65" t="s">
        <v>405</v>
      </c>
      <c r="C1868" s="38"/>
      <c r="D1868" s="38" t="s">
        <v>74</v>
      </c>
      <c r="E1868" s="38"/>
      <c r="F1868" s="38"/>
      <c r="G1868" s="38"/>
      <c r="H1868" s="38"/>
      <c r="I1868" s="39"/>
    </row>
    <row r="1869" spans="1:9" ht="13.5" customHeight="1" x14ac:dyDescent="0.15">
      <c r="A1869" s="116" t="str">
        <f>IF(B1864="","","URL")</f>
        <v>URL</v>
      </c>
      <c r="B1869" s="147" t="s">
        <v>309</v>
      </c>
      <c r="C1869" s="147"/>
      <c r="D1869" s="147"/>
      <c r="E1869" s="147"/>
      <c r="F1869" s="147"/>
      <c r="G1869" s="147"/>
      <c r="H1869" s="147"/>
      <c r="I1869" s="147"/>
    </row>
    <row r="1870" spans="1:9" x14ac:dyDescent="0.15">
      <c r="A1870" s="117"/>
      <c r="B1870" s="166"/>
      <c r="C1870" s="167"/>
      <c r="D1870" s="167"/>
      <c r="E1870" s="167"/>
      <c r="F1870" s="167"/>
      <c r="G1870" s="167"/>
      <c r="H1870" s="167"/>
      <c r="I1870" s="168"/>
    </row>
    <row r="1892" spans="1:9" ht="13.5" customHeight="1" x14ac:dyDescent="0.15">
      <c r="A1892" s="146" t="s">
        <v>155</v>
      </c>
      <c r="B1892" s="146"/>
      <c r="C1892" s="146"/>
      <c r="D1892" s="146"/>
      <c r="E1892" s="146"/>
      <c r="F1892" s="146"/>
      <c r="G1892" s="146"/>
      <c r="H1892" s="146"/>
      <c r="I1892" s="146"/>
    </row>
    <row r="1893" spans="1:9" ht="13.5" customHeight="1" x14ac:dyDescent="0.15">
      <c r="A1893" s="146"/>
      <c r="B1893" s="146"/>
      <c r="C1893" s="146"/>
      <c r="D1893" s="146"/>
      <c r="E1893" s="146"/>
      <c r="F1893" s="146"/>
      <c r="G1893" s="146"/>
      <c r="H1893" s="146"/>
      <c r="I1893" s="146"/>
    </row>
    <row r="1896" spans="1:9" x14ac:dyDescent="0.15">
      <c r="A1896" s="35" t="str">
        <f>IF(B1896="","","名称")</f>
        <v>名称</v>
      </c>
      <c r="B1896" s="122" t="s">
        <v>222</v>
      </c>
      <c r="C1896" s="122"/>
      <c r="D1896" s="122"/>
      <c r="E1896" s="122"/>
      <c r="F1896" s="122"/>
      <c r="G1896" s="122"/>
      <c r="H1896" s="122"/>
      <c r="I1896" s="122"/>
    </row>
    <row r="1897" spans="1:9" x14ac:dyDescent="0.15">
      <c r="A1897" s="123" t="str">
        <f>IF(B1896="","","内容")</f>
        <v>内容</v>
      </c>
      <c r="B1897" s="125" t="s">
        <v>78</v>
      </c>
      <c r="C1897" s="126"/>
      <c r="D1897" s="129"/>
      <c r="E1897" s="129"/>
      <c r="F1897" s="129"/>
      <c r="G1897" s="129"/>
      <c r="H1897" s="129"/>
      <c r="I1897" s="131"/>
    </row>
    <row r="1898" spans="1:9" x14ac:dyDescent="0.15">
      <c r="A1898" s="124"/>
      <c r="B1898" s="127"/>
      <c r="C1898" s="128"/>
      <c r="D1898" s="130"/>
      <c r="E1898" s="130"/>
      <c r="F1898" s="130"/>
      <c r="G1898" s="130"/>
      <c r="H1898" s="130"/>
      <c r="I1898" s="132"/>
    </row>
    <row r="1899" spans="1:9" x14ac:dyDescent="0.15">
      <c r="A1899" s="36" t="str">
        <f>IF(B1896="","","（備考）")</f>
        <v>（備考）</v>
      </c>
      <c r="B1899" s="135" t="s">
        <v>264</v>
      </c>
      <c r="C1899" s="136"/>
      <c r="D1899" s="137"/>
      <c r="E1899" s="137"/>
      <c r="F1899" s="137"/>
      <c r="G1899" s="137"/>
      <c r="H1899" s="114"/>
      <c r="I1899" s="115"/>
    </row>
    <row r="1900" spans="1:9" x14ac:dyDescent="0.15">
      <c r="A1900" s="35" t="str">
        <f>IF(B1896="","","連絡先")</f>
        <v>連絡先</v>
      </c>
      <c r="B1900" s="41" t="s">
        <v>286</v>
      </c>
      <c r="C1900" s="38"/>
      <c r="D1900" s="38" t="s">
        <v>74</v>
      </c>
      <c r="E1900" s="38"/>
      <c r="F1900" s="38"/>
      <c r="G1900" s="38"/>
      <c r="H1900" s="38"/>
      <c r="I1900" s="39"/>
    </row>
    <row r="1901" spans="1:9" ht="13.5" customHeight="1" x14ac:dyDescent="0.15">
      <c r="A1901" s="116" t="str">
        <f>IF(B1896="","","URL")</f>
        <v>URL</v>
      </c>
      <c r="B1901" s="14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1901" s="169"/>
      <c r="D1901" s="169"/>
      <c r="E1901" s="169"/>
      <c r="F1901" s="169"/>
      <c r="G1901" s="169"/>
      <c r="H1901" s="169"/>
      <c r="I1901" s="169"/>
    </row>
    <row r="1902" spans="1:9" x14ac:dyDescent="0.15">
      <c r="A1902" s="117"/>
      <c r="B1902" s="170"/>
      <c r="C1902" s="171"/>
      <c r="D1902" s="171"/>
      <c r="E1902" s="171"/>
      <c r="F1902" s="171"/>
      <c r="G1902" s="171"/>
      <c r="H1902" s="171"/>
      <c r="I1902" s="172"/>
    </row>
    <row r="1903" spans="1:9" x14ac:dyDescent="0.15">
      <c r="H1903" s="53"/>
    </row>
    <row r="1905" spans="1:9" x14ac:dyDescent="0.15">
      <c r="A1905" s="35" t="str">
        <f>IF(B1905="","","名称")</f>
        <v>名称</v>
      </c>
      <c r="B1905" s="122" t="s">
        <v>191</v>
      </c>
      <c r="C1905" s="122"/>
      <c r="D1905" s="122"/>
      <c r="E1905" s="122"/>
      <c r="F1905" s="122"/>
      <c r="G1905" s="122"/>
      <c r="H1905" s="122"/>
      <c r="I1905" s="122"/>
    </row>
    <row r="1906" spans="1:9" x14ac:dyDescent="0.15">
      <c r="A1906" s="123" t="str">
        <f>IF(B1905="","","内容")</f>
        <v>内容</v>
      </c>
      <c r="B1906" s="125" t="s">
        <v>76</v>
      </c>
      <c r="C1906" s="126"/>
      <c r="D1906" s="129"/>
      <c r="E1906" s="129"/>
      <c r="F1906" s="129"/>
      <c r="G1906" s="129"/>
      <c r="H1906" s="129"/>
      <c r="I1906" s="131"/>
    </row>
    <row r="1907" spans="1:9" x14ac:dyDescent="0.15">
      <c r="A1907" s="124"/>
      <c r="B1907" s="127"/>
      <c r="C1907" s="128"/>
      <c r="D1907" s="130"/>
      <c r="E1907" s="130"/>
      <c r="F1907" s="130"/>
      <c r="G1907" s="130"/>
      <c r="H1907" s="130"/>
      <c r="I1907" s="132"/>
    </row>
    <row r="1908" spans="1:9" x14ac:dyDescent="0.15">
      <c r="A1908" s="36" t="str">
        <f>IF(B1905="","","（備考）")</f>
        <v>（備考）</v>
      </c>
      <c r="B1908" s="145"/>
      <c r="C1908" s="144"/>
      <c r="D1908" s="114"/>
      <c r="E1908" s="114"/>
      <c r="F1908" s="114"/>
      <c r="G1908" s="114"/>
      <c r="H1908" s="114"/>
      <c r="I1908" s="115"/>
    </row>
    <row r="1909" spans="1:9" x14ac:dyDescent="0.15">
      <c r="A1909" s="35" t="str">
        <f>IF(B1905="","","連絡先")</f>
        <v>連絡先</v>
      </c>
      <c r="B1909" s="41" t="s">
        <v>156</v>
      </c>
      <c r="C1909" s="38"/>
      <c r="D1909" s="38" t="s">
        <v>112</v>
      </c>
      <c r="E1909" s="38"/>
      <c r="F1909" s="38"/>
      <c r="G1909" s="38"/>
      <c r="H1909" s="38"/>
      <c r="I1909" s="39"/>
    </row>
    <row r="1910" spans="1:9" x14ac:dyDescent="0.15">
      <c r="A1910" s="116" t="str">
        <f>IF(B1905="","","URL")</f>
        <v>URL</v>
      </c>
      <c r="B1910" s="118" t="s">
        <v>260</v>
      </c>
      <c r="C1910" s="118"/>
      <c r="D1910" s="118"/>
      <c r="E1910" s="118"/>
      <c r="F1910" s="118"/>
      <c r="G1910" s="118"/>
      <c r="H1910" s="118"/>
      <c r="I1910" s="118"/>
    </row>
    <row r="1911" spans="1:9" x14ac:dyDescent="0.15">
      <c r="A1911" s="117"/>
      <c r="B1911" s="119"/>
      <c r="C1911" s="120"/>
      <c r="D1911" s="120"/>
      <c r="E1911" s="120"/>
      <c r="F1911" s="120"/>
      <c r="G1911" s="120"/>
      <c r="H1911" s="120"/>
      <c r="I1911" s="121"/>
    </row>
    <row r="1914" spans="1:9" x14ac:dyDescent="0.15">
      <c r="A1914" s="35" t="str">
        <f>IF(B1914="","","名称")</f>
        <v>名称</v>
      </c>
      <c r="B1914" s="122" t="s">
        <v>261</v>
      </c>
      <c r="C1914" s="122"/>
      <c r="D1914" s="122"/>
      <c r="E1914" s="122"/>
      <c r="F1914" s="122"/>
      <c r="G1914" s="122"/>
      <c r="H1914" s="122"/>
      <c r="I1914" s="122"/>
    </row>
    <row r="1915" spans="1:9" x14ac:dyDescent="0.15">
      <c r="A1915" s="123" t="str">
        <f>IF(B1914="","","内容")</f>
        <v>内容</v>
      </c>
      <c r="B1915" s="125" t="s">
        <v>81</v>
      </c>
      <c r="C1915" s="126"/>
      <c r="D1915" s="125" t="s">
        <v>78</v>
      </c>
      <c r="E1915" s="126"/>
      <c r="F1915" s="129"/>
      <c r="G1915" s="129"/>
      <c r="H1915" s="129"/>
      <c r="I1915" s="131"/>
    </row>
    <row r="1916" spans="1:9" x14ac:dyDescent="0.15">
      <c r="A1916" s="124"/>
      <c r="B1916" s="127"/>
      <c r="C1916" s="128"/>
      <c r="D1916" s="127"/>
      <c r="E1916" s="128"/>
      <c r="F1916" s="130"/>
      <c r="G1916" s="130"/>
      <c r="H1916" s="130"/>
      <c r="I1916" s="132"/>
    </row>
    <row r="1917" spans="1:9" x14ac:dyDescent="0.15">
      <c r="A1917" s="36" t="str">
        <f>IF(B1914="","","（備考）")</f>
        <v>（備考）</v>
      </c>
      <c r="B1917" s="152" t="s">
        <v>262</v>
      </c>
      <c r="C1917" s="153"/>
      <c r="D1917" s="135" t="s">
        <v>265</v>
      </c>
      <c r="E1917" s="136"/>
      <c r="F1917" s="114"/>
      <c r="G1917" s="114"/>
      <c r="H1917" s="114"/>
      <c r="I1917" s="115"/>
    </row>
    <row r="1918" spans="1:9" x14ac:dyDescent="0.15">
      <c r="A1918" s="35" t="str">
        <f>IF(B1914="","","連絡先")</f>
        <v>連絡先</v>
      </c>
      <c r="B1918" s="41" t="s">
        <v>157</v>
      </c>
      <c r="C1918" s="38"/>
      <c r="D1918" s="38" t="s">
        <v>112</v>
      </c>
      <c r="E1918" s="38"/>
      <c r="F1918" s="38"/>
      <c r="G1918" s="38"/>
      <c r="H1918" s="38"/>
      <c r="I1918" s="39"/>
    </row>
    <row r="1919" spans="1:9" x14ac:dyDescent="0.15">
      <c r="A1919" s="116" t="str">
        <f>IF(B1914="","","URL")</f>
        <v>URL</v>
      </c>
      <c r="B1919" s="118" t="s">
        <v>263</v>
      </c>
      <c r="C1919" s="118"/>
      <c r="D1919" s="118"/>
      <c r="E1919" s="118"/>
      <c r="F1919" s="118"/>
      <c r="G1919" s="118"/>
      <c r="H1919" s="118"/>
      <c r="I1919" s="118"/>
    </row>
    <row r="1920" spans="1:9" x14ac:dyDescent="0.15">
      <c r="A1920" s="117"/>
      <c r="B1920" s="119"/>
      <c r="C1920" s="120"/>
      <c r="D1920" s="120"/>
      <c r="E1920" s="120"/>
      <c r="F1920" s="120"/>
      <c r="G1920" s="120"/>
      <c r="H1920" s="120"/>
      <c r="I1920" s="121"/>
    </row>
    <row r="1923" spans="1:9" x14ac:dyDescent="0.15">
      <c r="A1923" s="35" t="str">
        <f>IF(B1923="","","名称")</f>
        <v>名称</v>
      </c>
      <c r="B1923" s="122" t="s">
        <v>179</v>
      </c>
      <c r="C1923" s="122"/>
      <c r="D1923" s="122"/>
      <c r="E1923" s="122"/>
      <c r="F1923" s="122"/>
      <c r="G1923" s="122"/>
      <c r="H1923" s="122"/>
      <c r="I1923" s="122"/>
    </row>
    <row r="1924" spans="1:9" x14ac:dyDescent="0.15">
      <c r="A1924" s="123" t="str">
        <f>IF(B1923="","","内容")</f>
        <v>内容</v>
      </c>
      <c r="B1924" s="125" t="s">
        <v>83</v>
      </c>
      <c r="C1924" s="126"/>
      <c r="D1924" s="129"/>
      <c r="E1924" s="129"/>
      <c r="F1924" s="129"/>
      <c r="G1924" s="129"/>
      <c r="H1924" s="129"/>
      <c r="I1924" s="131"/>
    </row>
    <row r="1925" spans="1:9" x14ac:dyDescent="0.15">
      <c r="A1925" s="124"/>
      <c r="B1925" s="127"/>
      <c r="C1925" s="128"/>
      <c r="D1925" s="130"/>
      <c r="E1925" s="130"/>
      <c r="F1925" s="130"/>
      <c r="G1925" s="130"/>
      <c r="H1925" s="130"/>
      <c r="I1925" s="132"/>
    </row>
    <row r="1926" spans="1:9" x14ac:dyDescent="0.15">
      <c r="A1926" s="36" t="str">
        <f>IF(B1923="","","（備考）")</f>
        <v>（備考）</v>
      </c>
      <c r="B1926" s="164" t="s">
        <v>267</v>
      </c>
      <c r="C1926" s="165"/>
      <c r="D1926" s="114"/>
      <c r="E1926" s="114"/>
      <c r="F1926" s="114"/>
      <c r="G1926" s="114"/>
      <c r="H1926" s="114"/>
      <c r="I1926" s="115"/>
    </row>
    <row r="1927" spans="1:9" x14ac:dyDescent="0.15">
      <c r="A1927" s="35" t="str">
        <f>IF(B1923="","","連絡先")</f>
        <v>連絡先</v>
      </c>
      <c r="B1927" s="41" t="s">
        <v>266</v>
      </c>
      <c r="C1927" s="38"/>
      <c r="D1927" s="38" t="s">
        <v>74</v>
      </c>
      <c r="E1927" s="38"/>
      <c r="F1927" s="38"/>
      <c r="G1927" s="38"/>
      <c r="H1927" s="38"/>
      <c r="I1927" s="39"/>
    </row>
    <row r="1928" spans="1:9" ht="13.5" customHeight="1" x14ac:dyDescent="0.15">
      <c r="A1928" s="116" t="str">
        <f>IF(B1923="","","URL")</f>
        <v>URL</v>
      </c>
      <c r="B1928" s="147" t="s">
        <v>315</v>
      </c>
      <c r="C1928" s="147"/>
      <c r="D1928" s="147"/>
      <c r="E1928" s="147"/>
      <c r="F1928" s="147"/>
      <c r="G1928" s="147"/>
      <c r="H1928" s="147"/>
      <c r="I1928" s="147"/>
    </row>
    <row r="1929" spans="1:9" x14ac:dyDescent="0.15">
      <c r="A1929" s="117"/>
      <c r="B1929" s="166"/>
      <c r="C1929" s="167"/>
      <c r="D1929" s="167"/>
      <c r="E1929" s="167"/>
      <c r="F1929" s="167"/>
      <c r="G1929" s="167"/>
      <c r="H1929" s="167"/>
      <c r="I1929" s="168"/>
    </row>
    <row r="1951" spans="1:9" ht="13.5" customHeight="1" x14ac:dyDescent="0.15">
      <c r="A1951" s="146" t="s">
        <v>158</v>
      </c>
      <c r="B1951" s="146"/>
      <c r="C1951" s="146"/>
      <c r="D1951" s="146"/>
      <c r="E1951" s="146"/>
      <c r="F1951" s="146"/>
      <c r="G1951" s="146"/>
      <c r="H1951" s="146"/>
      <c r="I1951" s="146"/>
    </row>
    <row r="1952" spans="1:9" ht="13.5" customHeight="1" x14ac:dyDescent="0.15">
      <c r="A1952" s="146"/>
      <c r="B1952" s="146"/>
      <c r="C1952" s="146"/>
      <c r="D1952" s="146"/>
      <c r="E1952" s="146"/>
      <c r="F1952" s="146"/>
      <c r="G1952" s="146"/>
      <c r="H1952" s="146"/>
      <c r="I1952" s="146"/>
    </row>
    <row r="1955" spans="1:9" x14ac:dyDescent="0.15">
      <c r="A1955" s="35" t="str">
        <f>IF(B1955="","","名称")</f>
        <v>名称</v>
      </c>
      <c r="B1955" s="122" t="s">
        <v>222</v>
      </c>
      <c r="C1955" s="122"/>
      <c r="D1955" s="122"/>
      <c r="E1955" s="122"/>
      <c r="F1955" s="122"/>
      <c r="G1955" s="122"/>
      <c r="H1955" s="122"/>
      <c r="I1955" s="122"/>
    </row>
    <row r="1956" spans="1:9" x14ac:dyDescent="0.15">
      <c r="A1956" s="123" t="str">
        <f>IF(B1955="","","内容")</f>
        <v>内容</v>
      </c>
      <c r="B1956" s="125" t="s">
        <v>78</v>
      </c>
      <c r="C1956" s="126"/>
      <c r="D1956" s="129"/>
      <c r="E1956" s="129"/>
      <c r="F1956" s="129"/>
      <c r="G1956" s="129"/>
      <c r="H1956" s="129"/>
      <c r="I1956" s="131"/>
    </row>
    <row r="1957" spans="1:9" x14ac:dyDescent="0.15">
      <c r="A1957" s="124"/>
      <c r="B1957" s="127"/>
      <c r="C1957" s="128"/>
      <c r="D1957" s="130"/>
      <c r="E1957" s="130"/>
      <c r="F1957" s="130"/>
      <c r="G1957" s="130"/>
      <c r="H1957" s="130"/>
      <c r="I1957" s="132"/>
    </row>
    <row r="1958" spans="1:9" x14ac:dyDescent="0.15">
      <c r="A1958" s="36" t="str">
        <f>IF(B1955="","","（備考）")</f>
        <v>（備考）</v>
      </c>
      <c r="B1958" s="135" t="s">
        <v>264</v>
      </c>
      <c r="C1958" s="136"/>
      <c r="D1958" s="137"/>
      <c r="E1958" s="137"/>
      <c r="F1958" s="137"/>
      <c r="G1958" s="137"/>
      <c r="H1958" s="114"/>
      <c r="I1958" s="115"/>
    </row>
    <row r="1959" spans="1:9" x14ac:dyDescent="0.15">
      <c r="A1959" s="35" t="str">
        <f>IF(B1955="","","連絡先")</f>
        <v>連絡先</v>
      </c>
      <c r="B1959" s="41" t="s">
        <v>286</v>
      </c>
      <c r="C1959" s="38"/>
      <c r="D1959" s="38" t="s">
        <v>74</v>
      </c>
      <c r="E1959" s="38"/>
      <c r="F1959" s="38"/>
      <c r="G1959" s="38"/>
      <c r="H1959" s="38"/>
      <c r="I1959" s="39"/>
    </row>
    <row r="1960" spans="1:9" ht="13.5" customHeight="1" x14ac:dyDescent="0.15">
      <c r="A1960" s="116" t="str">
        <f>IF(B1955="","","URL")</f>
        <v>URL</v>
      </c>
      <c r="B1960" s="138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1960" s="139"/>
      <c r="D1960" s="139"/>
      <c r="E1960" s="139"/>
      <c r="F1960" s="139"/>
      <c r="G1960" s="139"/>
      <c r="H1960" s="139"/>
      <c r="I1960" s="140"/>
    </row>
    <row r="1961" spans="1:9" x14ac:dyDescent="0.15">
      <c r="A1961" s="117"/>
      <c r="B1961" s="141"/>
      <c r="C1961" s="142"/>
      <c r="D1961" s="142"/>
      <c r="E1961" s="142"/>
      <c r="F1961" s="142"/>
      <c r="G1961" s="142"/>
      <c r="H1961" s="142"/>
      <c r="I1961" s="143"/>
    </row>
    <row r="1964" spans="1:9" x14ac:dyDescent="0.15">
      <c r="A1964" s="35" t="str">
        <f>IF(B1964="","","名称")</f>
        <v>名称</v>
      </c>
      <c r="B1964" s="155" t="s">
        <v>449</v>
      </c>
      <c r="C1964" s="156"/>
      <c r="D1964" s="156"/>
      <c r="E1964" s="156"/>
      <c r="F1964" s="156"/>
      <c r="G1964" s="156"/>
      <c r="H1964" s="156"/>
      <c r="I1964" s="157"/>
    </row>
    <row r="1965" spans="1:9" x14ac:dyDescent="0.15">
      <c r="A1965" s="123" t="str">
        <f>IF(B1964="","","内容")</f>
        <v>内容</v>
      </c>
      <c r="B1965" s="125" t="s">
        <v>76</v>
      </c>
      <c r="C1965" s="126"/>
      <c r="D1965" s="125" t="s">
        <v>81</v>
      </c>
      <c r="E1965" s="126"/>
      <c r="F1965" s="125" t="s">
        <v>78</v>
      </c>
      <c r="G1965" s="126"/>
      <c r="H1965" s="129"/>
      <c r="I1965" s="131"/>
    </row>
    <row r="1966" spans="1:9" x14ac:dyDescent="0.15">
      <c r="A1966" s="124"/>
      <c r="B1966" s="127"/>
      <c r="C1966" s="128"/>
      <c r="D1966" s="127"/>
      <c r="E1966" s="128"/>
      <c r="F1966" s="127"/>
      <c r="G1966" s="128"/>
      <c r="H1966" s="130"/>
      <c r="I1966" s="132"/>
    </row>
    <row r="1967" spans="1:9" x14ac:dyDescent="0.15">
      <c r="A1967" s="36" t="str">
        <f>IF(B1964="","","（備考）")</f>
        <v>（備考）</v>
      </c>
      <c r="B1967" s="145"/>
      <c r="C1967" s="144"/>
      <c r="D1967" s="152"/>
      <c r="E1967" s="153"/>
      <c r="F1967" s="135" t="s">
        <v>160</v>
      </c>
      <c r="G1967" s="136"/>
      <c r="H1967" s="114"/>
      <c r="I1967" s="115"/>
    </row>
    <row r="1968" spans="1:9" x14ac:dyDescent="0.15">
      <c r="A1968" s="35" t="str">
        <f>IF(B1964="","","連絡先")</f>
        <v>連絡先</v>
      </c>
      <c r="B1968" s="41" t="s">
        <v>162</v>
      </c>
      <c r="C1968" s="38"/>
      <c r="D1968" s="38" t="s">
        <v>74</v>
      </c>
      <c r="E1968" s="38"/>
      <c r="F1968" s="38"/>
      <c r="G1968" s="38"/>
      <c r="H1968" s="38"/>
      <c r="I1968" s="39"/>
    </row>
    <row r="1969" spans="1:9" x14ac:dyDescent="0.15">
      <c r="A1969" s="116" t="str">
        <f>IF(B1964="","","URL")</f>
        <v>URL</v>
      </c>
      <c r="B1969" s="158" t="str">
        <f>HYPERLINK("https://www.town.oi.kanagawa.jp/soshiki/7/","https://www.town.oi.kanagawa.jp/soshiki/7/")</f>
        <v>https://www.town.oi.kanagawa.jp/soshiki/7/</v>
      </c>
      <c r="C1969" s="159"/>
      <c r="D1969" s="159"/>
      <c r="E1969" s="159"/>
      <c r="F1969" s="159"/>
      <c r="G1969" s="159"/>
      <c r="H1969" s="159"/>
      <c r="I1969" s="160"/>
    </row>
    <row r="1970" spans="1:9" x14ac:dyDescent="0.15">
      <c r="A1970" s="117"/>
      <c r="B1970" s="161"/>
      <c r="C1970" s="162"/>
      <c r="D1970" s="162"/>
      <c r="E1970" s="162"/>
      <c r="F1970" s="162"/>
      <c r="G1970" s="162"/>
      <c r="H1970" s="162"/>
      <c r="I1970" s="163"/>
    </row>
    <row r="1973" spans="1:9" x14ac:dyDescent="0.15">
      <c r="A1973" s="35" t="str">
        <f>IF(B1973="","","名称")</f>
        <v>名称</v>
      </c>
      <c r="B1973" s="122" t="s">
        <v>450</v>
      </c>
      <c r="C1973" s="122"/>
      <c r="D1973" s="122"/>
      <c r="E1973" s="122"/>
      <c r="F1973" s="122"/>
      <c r="G1973" s="122"/>
      <c r="H1973" s="122"/>
      <c r="I1973" s="122"/>
    </row>
    <row r="1974" spans="1:9" x14ac:dyDescent="0.15">
      <c r="A1974" s="123" t="str">
        <f>IF(B1973="","","内容")</f>
        <v>内容</v>
      </c>
      <c r="B1974" s="129" t="s">
        <v>77</v>
      </c>
      <c r="C1974" s="129"/>
      <c r="D1974" s="129"/>
      <c r="E1974" s="129"/>
      <c r="F1974" s="129"/>
      <c r="G1974" s="129"/>
      <c r="H1974" s="129"/>
      <c r="I1974" s="131"/>
    </row>
    <row r="1975" spans="1:9" x14ac:dyDescent="0.15">
      <c r="A1975" s="124"/>
      <c r="B1975" s="130"/>
      <c r="C1975" s="130"/>
      <c r="D1975" s="130"/>
      <c r="E1975" s="130"/>
      <c r="F1975" s="130"/>
      <c r="G1975" s="130"/>
      <c r="H1975" s="130"/>
      <c r="I1975" s="132"/>
    </row>
    <row r="1976" spans="1:9" x14ac:dyDescent="0.15">
      <c r="A1976" s="36" t="str">
        <f>IF(B1973="","","（備考）")</f>
        <v>（備考）</v>
      </c>
      <c r="B1976" s="154"/>
      <c r="C1976" s="154"/>
      <c r="D1976" s="137"/>
      <c r="E1976" s="137"/>
      <c r="F1976" s="137"/>
      <c r="G1976" s="137"/>
      <c r="H1976" s="114"/>
      <c r="I1976" s="115"/>
    </row>
    <row r="1977" spans="1:9" x14ac:dyDescent="0.15">
      <c r="A1977" s="35" t="str">
        <f>IF(B1973="","","連絡先")</f>
        <v>連絡先</v>
      </c>
      <c r="B1977" s="41" t="s">
        <v>161</v>
      </c>
      <c r="C1977" s="38"/>
      <c r="D1977" s="38" t="s">
        <v>74</v>
      </c>
      <c r="E1977" s="38"/>
      <c r="F1977" s="38"/>
      <c r="G1977" s="38"/>
      <c r="H1977" s="38"/>
      <c r="I1977" s="39"/>
    </row>
    <row r="1978" spans="1:9" x14ac:dyDescent="0.15">
      <c r="A1978" s="116" t="str">
        <f>IF(B1973="","","URL")</f>
        <v>URL</v>
      </c>
      <c r="B1978" s="118" t="str">
        <f>HYPERLINK("https://www.town.oi.kanagawa.jp/soshiki/8/","https://www.town.oi.kanagawa.jp/soshiki/8/")</f>
        <v>https://www.town.oi.kanagawa.jp/soshiki/8/</v>
      </c>
      <c r="C1978" s="118"/>
      <c r="D1978" s="118"/>
      <c r="E1978" s="118"/>
      <c r="F1978" s="118"/>
      <c r="G1978" s="118"/>
      <c r="H1978" s="118"/>
      <c r="I1978" s="118"/>
    </row>
    <row r="1979" spans="1:9" x14ac:dyDescent="0.15">
      <c r="A1979" s="117"/>
      <c r="B1979" s="119"/>
      <c r="C1979" s="120"/>
      <c r="D1979" s="120"/>
      <c r="E1979" s="120"/>
      <c r="F1979" s="120"/>
      <c r="G1979" s="120"/>
      <c r="H1979" s="120"/>
      <c r="I1979" s="121"/>
    </row>
    <row r="2010" spans="1:9" ht="13.5" customHeight="1" x14ac:dyDescent="0.15">
      <c r="A2010" s="146" t="s">
        <v>163</v>
      </c>
      <c r="B2010" s="146"/>
      <c r="C2010" s="146"/>
      <c r="D2010" s="146"/>
      <c r="E2010" s="146"/>
      <c r="F2010" s="146"/>
      <c r="G2010" s="146"/>
      <c r="H2010" s="146"/>
      <c r="I2010" s="146"/>
    </row>
    <row r="2011" spans="1:9" ht="13.5" customHeight="1" x14ac:dyDescent="0.15">
      <c r="A2011" s="146"/>
      <c r="B2011" s="146"/>
      <c r="C2011" s="146"/>
      <c r="D2011" s="146"/>
      <c r="E2011" s="146"/>
      <c r="F2011" s="146"/>
      <c r="G2011" s="146"/>
      <c r="H2011" s="146"/>
      <c r="I2011" s="146"/>
    </row>
    <row r="2014" spans="1:9" x14ac:dyDescent="0.15">
      <c r="A2014" s="35" t="str">
        <f>IF(B2014="","","名称")</f>
        <v>名称</v>
      </c>
      <c r="B2014" s="122" t="s">
        <v>222</v>
      </c>
      <c r="C2014" s="122"/>
      <c r="D2014" s="122"/>
      <c r="E2014" s="122"/>
      <c r="F2014" s="122"/>
      <c r="G2014" s="122"/>
      <c r="H2014" s="122"/>
      <c r="I2014" s="122"/>
    </row>
    <row r="2015" spans="1:9" x14ac:dyDescent="0.15">
      <c r="A2015" s="123" t="str">
        <f>IF(B2014="","","内容")</f>
        <v>内容</v>
      </c>
      <c r="B2015" s="125" t="s">
        <v>78</v>
      </c>
      <c r="C2015" s="126"/>
      <c r="D2015" s="129"/>
      <c r="E2015" s="129"/>
      <c r="F2015" s="129"/>
      <c r="G2015" s="129"/>
      <c r="H2015" s="129"/>
      <c r="I2015" s="131"/>
    </row>
    <row r="2016" spans="1:9" x14ac:dyDescent="0.15">
      <c r="A2016" s="124"/>
      <c r="B2016" s="127"/>
      <c r="C2016" s="128"/>
      <c r="D2016" s="130"/>
      <c r="E2016" s="130"/>
      <c r="F2016" s="130"/>
      <c r="G2016" s="130"/>
      <c r="H2016" s="130"/>
      <c r="I2016" s="132"/>
    </row>
    <row r="2017" spans="1:9" x14ac:dyDescent="0.15">
      <c r="A2017" s="36" t="str">
        <f>IF(B2014="","","（備考）")</f>
        <v>（備考）</v>
      </c>
      <c r="B2017" s="135" t="s">
        <v>264</v>
      </c>
      <c r="C2017" s="136"/>
      <c r="D2017" s="137"/>
      <c r="E2017" s="137"/>
      <c r="F2017" s="137"/>
      <c r="G2017" s="137"/>
      <c r="H2017" s="114"/>
      <c r="I2017" s="115"/>
    </row>
    <row r="2018" spans="1:9" x14ac:dyDescent="0.15">
      <c r="A2018" s="35" t="str">
        <f>IF(B2014="","","連絡先")</f>
        <v>連絡先</v>
      </c>
      <c r="B2018" s="41" t="s">
        <v>286</v>
      </c>
      <c r="C2018" s="38"/>
      <c r="D2018" s="38" t="s">
        <v>74</v>
      </c>
      <c r="E2018" s="38"/>
      <c r="F2018" s="38"/>
      <c r="G2018" s="38"/>
      <c r="H2018" s="38"/>
      <c r="I2018" s="39"/>
    </row>
    <row r="2019" spans="1:9" ht="13.5" customHeight="1" x14ac:dyDescent="0.15">
      <c r="A2019" s="116" t="str">
        <f>IF(B2014="","","URL")</f>
        <v>URL</v>
      </c>
      <c r="B2019" s="138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2019" s="139"/>
      <c r="D2019" s="139"/>
      <c r="E2019" s="139"/>
      <c r="F2019" s="139"/>
      <c r="G2019" s="139"/>
      <c r="H2019" s="139"/>
      <c r="I2019" s="140"/>
    </row>
    <row r="2020" spans="1:9" x14ac:dyDescent="0.15">
      <c r="A2020" s="117"/>
      <c r="B2020" s="141"/>
      <c r="C2020" s="142"/>
      <c r="D2020" s="142"/>
      <c r="E2020" s="142"/>
      <c r="F2020" s="142"/>
      <c r="G2020" s="142"/>
      <c r="H2020" s="142"/>
      <c r="I2020" s="143"/>
    </row>
    <row r="2023" spans="1:9" x14ac:dyDescent="0.15">
      <c r="A2023" s="35" t="str">
        <f>IF(B2023="","","名称")</f>
        <v>名称</v>
      </c>
      <c r="B2023" s="122" t="s">
        <v>191</v>
      </c>
      <c r="C2023" s="122"/>
      <c r="D2023" s="122"/>
      <c r="E2023" s="122"/>
      <c r="F2023" s="122"/>
      <c r="G2023" s="122"/>
      <c r="H2023" s="122"/>
      <c r="I2023" s="122"/>
    </row>
    <row r="2024" spans="1:9" x14ac:dyDescent="0.15">
      <c r="A2024" s="123" t="str">
        <f>IF(B2023="","","内容")</f>
        <v>内容</v>
      </c>
      <c r="B2024" s="125" t="s">
        <v>76</v>
      </c>
      <c r="C2024" s="126"/>
      <c r="D2024" s="129"/>
      <c r="E2024" s="129"/>
      <c r="F2024" s="129"/>
      <c r="G2024" s="129"/>
      <c r="H2024" s="129"/>
      <c r="I2024" s="131"/>
    </row>
    <row r="2025" spans="1:9" x14ac:dyDescent="0.15">
      <c r="A2025" s="124"/>
      <c r="B2025" s="127"/>
      <c r="C2025" s="128"/>
      <c r="D2025" s="130"/>
      <c r="E2025" s="130"/>
      <c r="F2025" s="130"/>
      <c r="G2025" s="130"/>
      <c r="H2025" s="130"/>
      <c r="I2025" s="132"/>
    </row>
    <row r="2026" spans="1:9" x14ac:dyDescent="0.15">
      <c r="A2026" s="36" t="str">
        <f>IF(B2023="","","（備考）")</f>
        <v>（備考）</v>
      </c>
      <c r="B2026" s="145"/>
      <c r="C2026" s="144"/>
      <c r="D2026" s="114"/>
      <c r="E2026" s="114"/>
      <c r="F2026" s="114"/>
      <c r="G2026" s="114"/>
      <c r="H2026" s="114"/>
      <c r="I2026" s="115"/>
    </row>
    <row r="2027" spans="1:9" x14ac:dyDescent="0.15">
      <c r="A2027" s="35" t="str">
        <f>IF(B2023="","","連絡先")</f>
        <v>連絡先</v>
      </c>
      <c r="B2027" s="41" t="s">
        <v>164</v>
      </c>
      <c r="C2027" s="38"/>
      <c r="D2027" s="38"/>
      <c r="E2027" s="38"/>
      <c r="F2027" s="38"/>
      <c r="G2027" s="38"/>
      <c r="H2027" s="38"/>
      <c r="I2027" s="39"/>
    </row>
    <row r="2028" spans="1:9" x14ac:dyDescent="0.15">
      <c r="A2028" s="116" t="str">
        <f>IF(B2023="","","URL")</f>
        <v>URL</v>
      </c>
      <c r="B2028" s="118" t="s">
        <v>165</v>
      </c>
      <c r="C2028" s="118"/>
      <c r="D2028" s="118"/>
      <c r="E2028" s="118"/>
      <c r="F2028" s="118"/>
      <c r="G2028" s="118"/>
      <c r="H2028" s="118"/>
      <c r="I2028" s="118"/>
    </row>
    <row r="2029" spans="1:9" x14ac:dyDescent="0.15">
      <c r="A2029" s="117"/>
      <c r="B2029" s="119"/>
      <c r="C2029" s="120"/>
      <c r="D2029" s="120"/>
      <c r="E2029" s="120"/>
      <c r="F2029" s="120"/>
      <c r="G2029" s="120"/>
      <c r="H2029" s="120"/>
      <c r="I2029" s="121"/>
    </row>
    <row r="2032" spans="1:9" x14ac:dyDescent="0.15">
      <c r="A2032" s="35" t="str">
        <f>IF(B2032="","","名称")</f>
        <v>名称</v>
      </c>
      <c r="B2032" s="122" t="s">
        <v>159</v>
      </c>
      <c r="C2032" s="122"/>
      <c r="D2032" s="122"/>
      <c r="E2032" s="122"/>
      <c r="F2032" s="122"/>
      <c r="G2032" s="122"/>
      <c r="H2032" s="122"/>
      <c r="I2032" s="122"/>
    </row>
    <row r="2033" spans="1:9" x14ac:dyDescent="0.15">
      <c r="A2033" s="123" t="str">
        <f>IF(B2032="","","内容")</f>
        <v>内容</v>
      </c>
      <c r="B2033" s="125" t="s">
        <v>81</v>
      </c>
      <c r="C2033" s="126"/>
      <c r="D2033" s="129" t="s">
        <v>78</v>
      </c>
      <c r="E2033" s="129"/>
      <c r="F2033" s="129"/>
      <c r="G2033" s="129"/>
      <c r="H2033" s="129"/>
      <c r="I2033" s="131"/>
    </row>
    <row r="2034" spans="1:9" x14ac:dyDescent="0.15">
      <c r="A2034" s="124"/>
      <c r="B2034" s="127"/>
      <c r="C2034" s="128"/>
      <c r="D2034" s="130"/>
      <c r="E2034" s="130"/>
      <c r="F2034" s="130"/>
      <c r="G2034" s="130"/>
      <c r="H2034" s="130"/>
      <c r="I2034" s="132"/>
    </row>
    <row r="2035" spans="1:9" x14ac:dyDescent="0.15">
      <c r="A2035" s="36" t="str">
        <f>IF(B2032="","","（備考）")</f>
        <v>（備考）</v>
      </c>
      <c r="B2035" s="152" t="s">
        <v>197</v>
      </c>
      <c r="C2035" s="153"/>
      <c r="D2035" s="136" t="s">
        <v>166</v>
      </c>
      <c r="E2035" s="136"/>
      <c r="F2035" s="114"/>
      <c r="G2035" s="114"/>
      <c r="H2035" s="114"/>
      <c r="I2035" s="115"/>
    </row>
    <row r="2036" spans="1:9" x14ac:dyDescent="0.15">
      <c r="A2036" s="35" t="str">
        <f>IF(B2032="","","連絡先")</f>
        <v>連絡先</v>
      </c>
      <c r="B2036" s="41" t="s">
        <v>167</v>
      </c>
      <c r="C2036" s="38"/>
      <c r="D2036" s="38"/>
      <c r="E2036" s="38"/>
      <c r="F2036" s="38"/>
      <c r="G2036" s="38"/>
      <c r="H2036" s="38"/>
      <c r="I2036" s="39"/>
    </row>
    <row r="2037" spans="1:9" x14ac:dyDescent="0.15">
      <c r="A2037" s="116" t="str">
        <f>IF(B2032="","","URL")</f>
        <v>URL</v>
      </c>
      <c r="B2037" s="118" t="s">
        <v>168</v>
      </c>
      <c r="C2037" s="118"/>
      <c r="D2037" s="118"/>
      <c r="E2037" s="118"/>
      <c r="F2037" s="118"/>
      <c r="G2037" s="118"/>
      <c r="H2037" s="118"/>
      <c r="I2037" s="118"/>
    </row>
    <row r="2038" spans="1:9" x14ac:dyDescent="0.15">
      <c r="A2038" s="117"/>
      <c r="B2038" s="119"/>
      <c r="C2038" s="120"/>
      <c r="D2038" s="120"/>
      <c r="E2038" s="120"/>
      <c r="F2038" s="120"/>
      <c r="G2038" s="120"/>
      <c r="H2038" s="120"/>
      <c r="I2038" s="121"/>
    </row>
    <row r="2069" spans="1:9" ht="13.5" customHeight="1" x14ac:dyDescent="0.15">
      <c r="A2069" s="146" t="s">
        <v>169</v>
      </c>
      <c r="B2069" s="146"/>
      <c r="C2069" s="146"/>
      <c r="D2069" s="146"/>
      <c r="E2069" s="146"/>
      <c r="F2069" s="146"/>
      <c r="G2069" s="146"/>
      <c r="H2069" s="146"/>
      <c r="I2069" s="146"/>
    </row>
    <row r="2070" spans="1:9" ht="13.5" customHeight="1" x14ac:dyDescent="0.15">
      <c r="A2070" s="146"/>
      <c r="B2070" s="146"/>
      <c r="C2070" s="146"/>
      <c r="D2070" s="146"/>
      <c r="E2070" s="146"/>
      <c r="F2070" s="146"/>
      <c r="G2070" s="146"/>
      <c r="H2070" s="146"/>
      <c r="I2070" s="146"/>
    </row>
    <row r="2073" spans="1:9" x14ac:dyDescent="0.15">
      <c r="A2073" s="35" t="str">
        <f>IF(B2073="","","名称")</f>
        <v>名称</v>
      </c>
      <c r="B2073" s="155" t="s">
        <v>222</v>
      </c>
      <c r="C2073" s="156"/>
      <c r="D2073" s="156"/>
      <c r="E2073" s="156"/>
      <c r="F2073" s="156"/>
      <c r="G2073" s="156"/>
      <c r="H2073" s="156"/>
      <c r="I2073" s="157"/>
    </row>
    <row r="2074" spans="1:9" x14ac:dyDescent="0.15">
      <c r="A2074" s="123" t="str">
        <f>IF(B2073="","","内容")</f>
        <v>内容</v>
      </c>
      <c r="B2074" s="125" t="s">
        <v>78</v>
      </c>
      <c r="C2074" s="126"/>
      <c r="D2074" s="129"/>
      <c r="E2074" s="129"/>
      <c r="F2074" s="129"/>
      <c r="G2074" s="129"/>
      <c r="H2074" s="129"/>
      <c r="I2074" s="131"/>
    </row>
    <row r="2075" spans="1:9" x14ac:dyDescent="0.15">
      <c r="A2075" s="124"/>
      <c r="B2075" s="127"/>
      <c r="C2075" s="128"/>
      <c r="D2075" s="130"/>
      <c r="E2075" s="130"/>
      <c r="F2075" s="130"/>
      <c r="G2075" s="130"/>
      <c r="H2075" s="130"/>
      <c r="I2075" s="132"/>
    </row>
    <row r="2076" spans="1:9" x14ac:dyDescent="0.15">
      <c r="A2076" s="36" t="str">
        <f>IF(B2073="","","（備考）")</f>
        <v>（備考）</v>
      </c>
      <c r="B2076" s="135" t="s">
        <v>264</v>
      </c>
      <c r="C2076" s="136"/>
      <c r="D2076" s="137"/>
      <c r="E2076" s="137"/>
      <c r="F2076" s="137"/>
      <c r="G2076" s="137"/>
      <c r="H2076" s="114"/>
      <c r="I2076" s="115"/>
    </row>
    <row r="2077" spans="1:9" x14ac:dyDescent="0.15">
      <c r="A2077" s="35" t="str">
        <f>IF(B2073="","","連絡先")</f>
        <v>連絡先</v>
      </c>
      <c r="B2077" s="41" t="s">
        <v>286</v>
      </c>
      <c r="C2077" s="38"/>
      <c r="D2077" s="38" t="s">
        <v>74</v>
      </c>
      <c r="E2077" s="38"/>
      <c r="F2077" s="38"/>
      <c r="G2077" s="38"/>
      <c r="H2077" s="38"/>
      <c r="I2077" s="39"/>
    </row>
    <row r="2078" spans="1:9" ht="13.5" customHeight="1" x14ac:dyDescent="0.15">
      <c r="A2078" s="116" t="str">
        <f>IF(B2073="","","URL")</f>
        <v>URL</v>
      </c>
      <c r="B2078" s="138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2078" s="139"/>
      <c r="D2078" s="139"/>
      <c r="E2078" s="139"/>
      <c r="F2078" s="139"/>
      <c r="G2078" s="139"/>
      <c r="H2078" s="139"/>
      <c r="I2078" s="140"/>
    </row>
    <row r="2079" spans="1:9" x14ac:dyDescent="0.15">
      <c r="A2079" s="117"/>
      <c r="B2079" s="141"/>
      <c r="C2079" s="142"/>
      <c r="D2079" s="142"/>
      <c r="E2079" s="142"/>
      <c r="F2079" s="142"/>
      <c r="G2079" s="142"/>
      <c r="H2079" s="142"/>
      <c r="I2079" s="143"/>
    </row>
    <row r="2082" spans="1:9" x14ac:dyDescent="0.15">
      <c r="A2082" s="35" t="str">
        <f>IF(B2082="","","名称")</f>
        <v>名称</v>
      </c>
      <c r="B2082" s="155" t="s">
        <v>490</v>
      </c>
      <c r="C2082" s="156"/>
      <c r="D2082" s="156"/>
      <c r="E2082" s="156"/>
      <c r="F2082" s="156"/>
      <c r="G2082" s="156"/>
      <c r="H2082" s="156"/>
      <c r="I2082" s="157"/>
    </row>
    <row r="2083" spans="1:9" ht="13.5" customHeight="1" x14ac:dyDescent="0.15">
      <c r="A2083" s="123" t="str">
        <f>IF(B2082="","","内容")</f>
        <v>内容</v>
      </c>
      <c r="B2083" s="326" t="s">
        <v>316</v>
      </c>
      <c r="C2083" s="327"/>
      <c r="D2083" s="327"/>
      <c r="E2083" s="327"/>
      <c r="F2083" s="129"/>
      <c r="G2083" s="129"/>
      <c r="H2083" s="129"/>
      <c r="I2083" s="131"/>
    </row>
    <row r="2084" spans="1:9" x14ac:dyDescent="0.15">
      <c r="A2084" s="124"/>
      <c r="B2084" s="328"/>
      <c r="C2084" s="329"/>
      <c r="D2084" s="329"/>
      <c r="E2084" s="329"/>
      <c r="F2084" s="130"/>
      <c r="G2084" s="130"/>
      <c r="H2084" s="130"/>
      <c r="I2084" s="132"/>
    </row>
    <row r="2085" spans="1:9" x14ac:dyDescent="0.15">
      <c r="A2085" s="36" t="str">
        <f>IF(B2082="","","（備考）")</f>
        <v>（備考）</v>
      </c>
      <c r="B2085" s="330"/>
      <c r="C2085" s="331"/>
      <c r="D2085" s="331"/>
      <c r="E2085" s="331"/>
      <c r="F2085" s="114"/>
      <c r="G2085" s="114"/>
      <c r="H2085" s="114"/>
      <c r="I2085" s="115"/>
    </row>
    <row r="2086" spans="1:9" x14ac:dyDescent="0.15">
      <c r="A2086" s="35" t="str">
        <f>IF(B2082="","","連絡先")</f>
        <v>連絡先</v>
      </c>
      <c r="B2086" s="41" t="s">
        <v>170</v>
      </c>
      <c r="C2086" s="38"/>
      <c r="D2086" s="38" t="s">
        <v>74</v>
      </c>
      <c r="E2086" s="38"/>
      <c r="F2086" s="38"/>
      <c r="G2086" s="38"/>
      <c r="H2086" s="38"/>
      <c r="I2086" s="39"/>
    </row>
    <row r="2087" spans="1:9" ht="13.5" customHeight="1" x14ac:dyDescent="0.15">
      <c r="A2087" s="116" t="str">
        <f>IF(B2082="","","URL")</f>
        <v>URL</v>
      </c>
      <c r="B2087" s="138" t="s">
        <v>203</v>
      </c>
      <c r="C2087" s="139"/>
      <c r="D2087" s="139"/>
      <c r="E2087" s="139"/>
      <c r="F2087" s="139"/>
      <c r="G2087" s="139"/>
      <c r="H2087" s="139"/>
      <c r="I2087" s="140"/>
    </row>
    <row r="2088" spans="1:9" x14ac:dyDescent="0.15">
      <c r="A2088" s="117"/>
      <c r="B2088" s="141"/>
      <c r="C2088" s="142"/>
      <c r="D2088" s="142"/>
      <c r="E2088" s="142"/>
      <c r="F2088" s="142"/>
      <c r="G2088" s="142"/>
      <c r="H2088" s="142"/>
      <c r="I2088" s="143"/>
    </row>
    <row r="2091" spans="1:9" x14ac:dyDescent="0.15">
      <c r="A2091" s="35" t="str">
        <f>IF(B2091="","","名称")</f>
        <v>名称</v>
      </c>
      <c r="B2091" s="155" t="s">
        <v>491</v>
      </c>
      <c r="C2091" s="156"/>
      <c r="D2091" s="156"/>
      <c r="E2091" s="156"/>
      <c r="F2091" s="156"/>
      <c r="G2091" s="156"/>
      <c r="H2091" s="156"/>
      <c r="I2091" s="157"/>
    </row>
    <row r="2092" spans="1:9" x14ac:dyDescent="0.15">
      <c r="A2092" s="123" t="str">
        <f>IF(B2091="","","内容")</f>
        <v>内容</v>
      </c>
      <c r="B2092" s="125" t="s">
        <v>307</v>
      </c>
      <c r="C2092" s="126"/>
      <c r="D2092" s="129"/>
      <c r="E2092" s="129"/>
      <c r="F2092" s="129"/>
      <c r="G2092" s="129"/>
      <c r="H2092" s="129"/>
      <c r="I2092" s="131"/>
    </row>
    <row r="2093" spans="1:9" x14ac:dyDescent="0.15">
      <c r="A2093" s="124"/>
      <c r="B2093" s="127"/>
      <c r="C2093" s="128"/>
      <c r="D2093" s="130"/>
      <c r="E2093" s="130"/>
      <c r="F2093" s="130"/>
      <c r="G2093" s="130"/>
      <c r="H2093" s="130"/>
      <c r="I2093" s="132"/>
    </row>
    <row r="2094" spans="1:9" x14ac:dyDescent="0.15">
      <c r="A2094" s="36" t="str">
        <f>IF(B2091="","","（備考）")</f>
        <v>（備考）</v>
      </c>
      <c r="B2094" s="133"/>
      <c r="C2094" s="134"/>
      <c r="D2094" s="137"/>
      <c r="E2094" s="137"/>
      <c r="F2094" s="114"/>
      <c r="G2094" s="114"/>
      <c r="H2094" s="114"/>
      <c r="I2094" s="115"/>
    </row>
    <row r="2095" spans="1:9" x14ac:dyDescent="0.15">
      <c r="A2095" s="35" t="str">
        <f>IF(B2091="","","連絡先")</f>
        <v>連絡先</v>
      </c>
      <c r="B2095" s="41" t="s">
        <v>198</v>
      </c>
      <c r="C2095" s="38"/>
      <c r="D2095" s="38" t="s">
        <v>74</v>
      </c>
      <c r="E2095" s="38"/>
      <c r="F2095" s="38"/>
      <c r="G2095" s="38"/>
      <c r="H2095" s="38"/>
      <c r="I2095" s="39"/>
    </row>
    <row r="2096" spans="1:9" x14ac:dyDescent="0.15">
      <c r="A2096" s="116" t="str">
        <f>IF(B2091="","","URL")</f>
        <v>URL</v>
      </c>
      <c r="B2096" s="158" t="s">
        <v>203</v>
      </c>
      <c r="C2096" s="159"/>
      <c r="D2096" s="159"/>
      <c r="E2096" s="159"/>
      <c r="F2096" s="159"/>
      <c r="G2096" s="159"/>
      <c r="H2096" s="159"/>
      <c r="I2096" s="160"/>
    </row>
    <row r="2097" spans="1:9" x14ac:dyDescent="0.15">
      <c r="A2097" s="117"/>
      <c r="B2097" s="161"/>
      <c r="C2097" s="162"/>
      <c r="D2097" s="162"/>
      <c r="E2097" s="162"/>
      <c r="F2097" s="162"/>
      <c r="G2097" s="162"/>
      <c r="H2097" s="162"/>
      <c r="I2097" s="163"/>
    </row>
    <row r="2128" spans="1:9" ht="13.5" customHeight="1" x14ac:dyDescent="0.15">
      <c r="A2128" s="146" t="s">
        <v>171</v>
      </c>
      <c r="B2128" s="146"/>
      <c r="C2128" s="146"/>
      <c r="D2128" s="146"/>
      <c r="E2128" s="146"/>
      <c r="F2128" s="146"/>
      <c r="G2128" s="146"/>
      <c r="H2128" s="146"/>
      <c r="I2128" s="146"/>
    </row>
    <row r="2129" spans="1:9" ht="13.5" customHeight="1" x14ac:dyDescent="0.15">
      <c r="A2129" s="146"/>
      <c r="B2129" s="146"/>
      <c r="C2129" s="146"/>
      <c r="D2129" s="146"/>
      <c r="E2129" s="146"/>
      <c r="F2129" s="146"/>
      <c r="G2129" s="146"/>
      <c r="H2129" s="146"/>
      <c r="I2129" s="146"/>
    </row>
    <row r="2132" spans="1:9" x14ac:dyDescent="0.15">
      <c r="A2132" s="35" t="str">
        <f>IF(B2132="","","名称")</f>
        <v>名称</v>
      </c>
      <c r="B2132" s="122" t="s">
        <v>222</v>
      </c>
      <c r="C2132" s="122"/>
      <c r="D2132" s="122"/>
      <c r="E2132" s="122"/>
      <c r="F2132" s="122"/>
      <c r="G2132" s="122"/>
      <c r="H2132" s="122"/>
      <c r="I2132" s="122"/>
    </row>
    <row r="2133" spans="1:9" x14ac:dyDescent="0.15">
      <c r="A2133" s="123" t="str">
        <f>IF(B2132="","","内容")</f>
        <v>内容</v>
      </c>
      <c r="B2133" s="125" t="s">
        <v>78</v>
      </c>
      <c r="C2133" s="126"/>
      <c r="D2133" s="129"/>
      <c r="E2133" s="129"/>
      <c r="F2133" s="129"/>
      <c r="G2133" s="129"/>
      <c r="H2133" s="129"/>
      <c r="I2133" s="131"/>
    </row>
    <row r="2134" spans="1:9" x14ac:dyDescent="0.15">
      <c r="A2134" s="124"/>
      <c r="B2134" s="127"/>
      <c r="C2134" s="128"/>
      <c r="D2134" s="130"/>
      <c r="E2134" s="130"/>
      <c r="F2134" s="130"/>
      <c r="G2134" s="130"/>
      <c r="H2134" s="130"/>
      <c r="I2134" s="132"/>
    </row>
    <row r="2135" spans="1:9" x14ac:dyDescent="0.15">
      <c r="A2135" s="36" t="str">
        <f>IF(B2132="","","（備考）")</f>
        <v>（備考）</v>
      </c>
      <c r="B2135" s="135" t="s">
        <v>264</v>
      </c>
      <c r="C2135" s="136"/>
      <c r="D2135" s="137"/>
      <c r="E2135" s="137"/>
      <c r="F2135" s="137"/>
      <c r="G2135" s="137"/>
      <c r="H2135" s="114"/>
      <c r="I2135" s="115"/>
    </row>
    <row r="2136" spans="1:9" x14ac:dyDescent="0.15">
      <c r="A2136" s="35" t="str">
        <f>IF(B2132="","","連絡先")</f>
        <v>連絡先</v>
      </c>
      <c r="B2136" s="41" t="s">
        <v>286</v>
      </c>
      <c r="C2136" s="38"/>
      <c r="D2136" s="38" t="s">
        <v>74</v>
      </c>
      <c r="E2136" s="38"/>
      <c r="F2136" s="38"/>
      <c r="G2136" s="38"/>
      <c r="H2136" s="38"/>
      <c r="I2136" s="39"/>
    </row>
    <row r="2137" spans="1:9" ht="13.5" customHeight="1" x14ac:dyDescent="0.15">
      <c r="A2137" s="116" t="str">
        <f>IF(B2132="","","URL")</f>
        <v>URL</v>
      </c>
      <c r="B2137" s="138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2137" s="139"/>
      <c r="D2137" s="139"/>
      <c r="E2137" s="139"/>
      <c r="F2137" s="139"/>
      <c r="G2137" s="139"/>
      <c r="H2137" s="139"/>
      <c r="I2137" s="140"/>
    </row>
    <row r="2138" spans="1:9" x14ac:dyDescent="0.15">
      <c r="A2138" s="117"/>
      <c r="B2138" s="141"/>
      <c r="C2138" s="142"/>
      <c r="D2138" s="142"/>
      <c r="E2138" s="142"/>
      <c r="F2138" s="142"/>
      <c r="G2138" s="142"/>
      <c r="H2138" s="142"/>
      <c r="I2138" s="143"/>
    </row>
    <row r="2141" spans="1:9" x14ac:dyDescent="0.15">
      <c r="A2141" s="35" t="str">
        <f>IF(B2141="","","名称")</f>
        <v>名称</v>
      </c>
      <c r="B2141" s="122" t="s">
        <v>339</v>
      </c>
      <c r="C2141" s="122"/>
      <c r="D2141" s="122"/>
      <c r="E2141" s="122"/>
      <c r="F2141" s="122"/>
      <c r="G2141" s="122"/>
      <c r="H2141" s="122"/>
      <c r="I2141" s="122"/>
    </row>
    <row r="2142" spans="1:9" x14ac:dyDescent="0.15">
      <c r="A2142" s="123" t="str">
        <f>IF(B2141="","","内容")</f>
        <v>内容</v>
      </c>
      <c r="B2142" s="125" t="s">
        <v>340</v>
      </c>
      <c r="C2142" s="126"/>
      <c r="D2142" s="129"/>
      <c r="E2142" s="129"/>
      <c r="F2142" s="129"/>
      <c r="G2142" s="129"/>
      <c r="H2142" s="129"/>
      <c r="I2142" s="131"/>
    </row>
    <row r="2143" spans="1:9" x14ac:dyDescent="0.15">
      <c r="A2143" s="124"/>
      <c r="B2143" s="127"/>
      <c r="C2143" s="128"/>
      <c r="D2143" s="130"/>
      <c r="E2143" s="130"/>
      <c r="F2143" s="130"/>
      <c r="G2143" s="130"/>
      <c r="H2143" s="130"/>
      <c r="I2143" s="132"/>
    </row>
    <row r="2144" spans="1:9" x14ac:dyDescent="0.15">
      <c r="A2144" s="36" t="str">
        <f>IF(B2141="","","（備考）")</f>
        <v>（備考）</v>
      </c>
      <c r="B2144" s="145"/>
      <c r="C2144" s="144"/>
      <c r="D2144" s="114"/>
      <c r="E2144" s="114"/>
      <c r="F2144" s="114"/>
      <c r="G2144" s="114"/>
      <c r="H2144" s="114"/>
      <c r="I2144" s="115"/>
    </row>
    <row r="2145" spans="1:9" x14ac:dyDescent="0.15">
      <c r="A2145" s="35" t="str">
        <f>IF(B2141="","","連絡先")</f>
        <v>連絡先</v>
      </c>
      <c r="B2145" s="41" t="s">
        <v>366</v>
      </c>
      <c r="C2145" s="38"/>
      <c r="D2145" s="38" t="s">
        <v>74</v>
      </c>
      <c r="E2145" s="38"/>
      <c r="F2145" s="38"/>
      <c r="G2145" s="38"/>
      <c r="H2145" s="38"/>
      <c r="I2145" s="39"/>
    </row>
    <row r="2146" spans="1:9" x14ac:dyDescent="0.15">
      <c r="A2146" s="116" t="str">
        <f>IF(B2141="","","URL")</f>
        <v>URL</v>
      </c>
      <c r="B2146" s="118"/>
      <c r="C2146" s="118"/>
      <c r="D2146" s="118"/>
      <c r="E2146" s="118"/>
      <c r="F2146" s="118"/>
      <c r="G2146" s="118"/>
      <c r="H2146" s="118"/>
      <c r="I2146" s="118"/>
    </row>
    <row r="2147" spans="1:9" x14ac:dyDescent="0.15">
      <c r="A2147" s="117"/>
      <c r="B2147" s="119"/>
      <c r="C2147" s="120"/>
      <c r="D2147" s="120"/>
      <c r="E2147" s="120"/>
      <c r="F2147" s="120"/>
      <c r="G2147" s="120"/>
      <c r="H2147" s="120"/>
      <c r="I2147" s="121"/>
    </row>
    <row r="2150" spans="1:9" x14ac:dyDescent="0.15">
      <c r="A2150" s="35" t="str">
        <f>IF(B2150="","","名称")</f>
        <v>名称</v>
      </c>
      <c r="B2150" s="122" t="s">
        <v>341</v>
      </c>
      <c r="C2150" s="122"/>
      <c r="D2150" s="122"/>
      <c r="E2150" s="122"/>
      <c r="F2150" s="122"/>
      <c r="G2150" s="122"/>
      <c r="H2150" s="122"/>
      <c r="I2150" s="122"/>
    </row>
    <row r="2151" spans="1:9" x14ac:dyDescent="0.15">
      <c r="A2151" s="123" t="str">
        <f>IF(B2150="","","内容")</f>
        <v>内容</v>
      </c>
      <c r="B2151" s="125" t="s">
        <v>81</v>
      </c>
      <c r="C2151" s="126"/>
      <c r="D2151" s="129" t="s">
        <v>78</v>
      </c>
      <c r="E2151" s="129"/>
      <c r="F2151" s="129"/>
      <c r="G2151" s="129"/>
      <c r="H2151" s="129"/>
      <c r="I2151" s="131"/>
    </row>
    <row r="2152" spans="1:9" x14ac:dyDescent="0.15">
      <c r="A2152" s="124"/>
      <c r="B2152" s="127"/>
      <c r="C2152" s="128"/>
      <c r="D2152" s="130"/>
      <c r="E2152" s="130"/>
      <c r="F2152" s="130"/>
      <c r="G2152" s="130"/>
      <c r="H2152" s="130"/>
      <c r="I2152" s="132"/>
    </row>
    <row r="2153" spans="1:9" x14ac:dyDescent="0.15">
      <c r="A2153" s="36" t="str">
        <f>IF(B2150="","","（備考）")</f>
        <v>（備考）</v>
      </c>
      <c r="B2153" s="133" t="s">
        <v>197</v>
      </c>
      <c r="C2153" s="134"/>
      <c r="D2153" s="136" t="s">
        <v>265</v>
      </c>
      <c r="E2153" s="136"/>
      <c r="F2153" s="114"/>
      <c r="G2153" s="114"/>
      <c r="H2153" s="114"/>
      <c r="I2153" s="115"/>
    </row>
    <row r="2154" spans="1:9" x14ac:dyDescent="0.15">
      <c r="A2154" s="35" t="str">
        <f>IF(B2150="","","連絡先")</f>
        <v>連絡先</v>
      </c>
      <c r="B2154" s="41" t="s">
        <v>367</v>
      </c>
      <c r="C2154" s="38"/>
      <c r="D2154" s="38" t="s">
        <v>74</v>
      </c>
      <c r="E2154" s="38"/>
      <c r="F2154" s="38"/>
      <c r="G2154" s="38"/>
      <c r="H2154" s="38"/>
      <c r="I2154" s="39"/>
    </row>
    <row r="2155" spans="1:9" x14ac:dyDescent="0.15">
      <c r="A2155" s="116" t="str">
        <f>IF(B2150="","","URL")</f>
        <v>URL</v>
      </c>
      <c r="B2155" s="118"/>
      <c r="C2155" s="118"/>
      <c r="D2155" s="118"/>
      <c r="E2155" s="118"/>
      <c r="F2155" s="118"/>
      <c r="G2155" s="118"/>
      <c r="H2155" s="118"/>
      <c r="I2155" s="118"/>
    </row>
    <row r="2156" spans="1:9" x14ac:dyDescent="0.15">
      <c r="A2156" s="117"/>
      <c r="B2156" s="119"/>
      <c r="C2156" s="120"/>
      <c r="D2156" s="120"/>
      <c r="E2156" s="120"/>
      <c r="F2156" s="120"/>
      <c r="G2156" s="120"/>
      <c r="H2156" s="120"/>
      <c r="I2156" s="121"/>
    </row>
    <row r="2159" spans="1:9" x14ac:dyDescent="0.15">
      <c r="A2159" s="35" t="str">
        <f>IF(B2159="","","名称")</f>
        <v>名称</v>
      </c>
      <c r="B2159" s="122" t="s">
        <v>187</v>
      </c>
      <c r="C2159" s="122"/>
      <c r="D2159" s="122"/>
      <c r="E2159" s="122"/>
      <c r="F2159" s="122"/>
      <c r="G2159" s="122"/>
      <c r="H2159" s="122"/>
      <c r="I2159" s="122"/>
    </row>
    <row r="2160" spans="1:9" x14ac:dyDescent="0.15">
      <c r="A2160" s="123" t="str">
        <f>IF(B2159="","","内容")</f>
        <v>内容</v>
      </c>
      <c r="B2160" s="125" t="s">
        <v>78</v>
      </c>
      <c r="C2160" s="126"/>
      <c r="D2160" s="129"/>
      <c r="E2160" s="129"/>
      <c r="F2160" s="129"/>
      <c r="G2160" s="129"/>
      <c r="H2160" s="129"/>
      <c r="I2160" s="131"/>
    </row>
    <row r="2161" spans="1:9" x14ac:dyDescent="0.15">
      <c r="A2161" s="124"/>
      <c r="B2161" s="127"/>
      <c r="C2161" s="128"/>
      <c r="D2161" s="130"/>
      <c r="E2161" s="130"/>
      <c r="F2161" s="130"/>
      <c r="G2161" s="130"/>
      <c r="H2161" s="130"/>
      <c r="I2161" s="132"/>
    </row>
    <row r="2162" spans="1:9" x14ac:dyDescent="0.15">
      <c r="A2162" s="36" t="str">
        <f>IF(B2159="","","（備考）")</f>
        <v>（備考）</v>
      </c>
      <c r="B2162" s="135" t="s">
        <v>434</v>
      </c>
      <c r="C2162" s="136"/>
      <c r="D2162" s="114"/>
      <c r="E2162" s="114"/>
      <c r="F2162" s="114"/>
      <c r="G2162" s="114"/>
      <c r="H2162" s="114"/>
      <c r="I2162" s="115"/>
    </row>
    <row r="2163" spans="1:9" x14ac:dyDescent="0.15">
      <c r="A2163" s="35" t="str">
        <f>IF(B2159="","","連絡先")</f>
        <v>連絡先</v>
      </c>
      <c r="B2163" s="41" t="s">
        <v>435</v>
      </c>
      <c r="C2163" s="38"/>
      <c r="D2163" s="38" t="s">
        <v>74</v>
      </c>
      <c r="E2163" s="38"/>
      <c r="F2163" s="38"/>
      <c r="G2163" s="38"/>
      <c r="H2163" s="38"/>
      <c r="I2163" s="39"/>
    </row>
    <row r="2164" spans="1:9" x14ac:dyDescent="0.15">
      <c r="A2164" s="116" t="str">
        <f>IF(B2159="","","URL")</f>
        <v>URL</v>
      </c>
      <c r="B2164" s="118"/>
      <c r="C2164" s="118"/>
      <c r="D2164" s="118"/>
      <c r="E2164" s="118"/>
      <c r="F2164" s="118"/>
      <c r="G2164" s="118"/>
      <c r="H2164" s="118"/>
      <c r="I2164" s="118"/>
    </row>
    <row r="2165" spans="1:9" x14ac:dyDescent="0.15">
      <c r="A2165" s="117"/>
      <c r="B2165" s="119"/>
      <c r="C2165" s="120"/>
      <c r="D2165" s="120"/>
      <c r="E2165" s="120"/>
      <c r="F2165" s="120"/>
      <c r="G2165" s="120"/>
      <c r="H2165" s="120"/>
      <c r="I2165" s="121"/>
    </row>
    <row r="2187" spans="1:9" ht="13.5" customHeight="1" x14ac:dyDescent="0.15">
      <c r="A2187" s="146" t="s">
        <v>172</v>
      </c>
      <c r="B2187" s="146"/>
      <c r="C2187" s="146"/>
      <c r="D2187" s="146"/>
      <c r="E2187" s="146"/>
      <c r="F2187" s="146"/>
      <c r="G2187" s="146"/>
      <c r="H2187" s="146"/>
      <c r="I2187" s="146"/>
    </row>
    <row r="2188" spans="1:9" ht="13.5" customHeight="1" x14ac:dyDescent="0.15">
      <c r="A2188" s="146"/>
      <c r="B2188" s="146"/>
      <c r="C2188" s="146"/>
      <c r="D2188" s="146"/>
      <c r="E2188" s="146"/>
      <c r="F2188" s="146"/>
      <c r="G2188" s="146"/>
      <c r="H2188" s="146"/>
      <c r="I2188" s="146"/>
    </row>
    <row r="2191" spans="1:9" x14ac:dyDescent="0.15">
      <c r="A2191" s="35" t="str">
        <f>IF(B2191="","","名称")</f>
        <v>名称</v>
      </c>
      <c r="B2191" s="122" t="s">
        <v>222</v>
      </c>
      <c r="C2191" s="122"/>
      <c r="D2191" s="122"/>
      <c r="E2191" s="122"/>
      <c r="F2191" s="122"/>
      <c r="G2191" s="122"/>
      <c r="H2191" s="122"/>
      <c r="I2191" s="122"/>
    </row>
    <row r="2192" spans="1:9" x14ac:dyDescent="0.15">
      <c r="A2192" s="123" t="str">
        <f>IF(B2191="","","内容")</f>
        <v>内容</v>
      </c>
      <c r="B2192" s="125" t="s">
        <v>78</v>
      </c>
      <c r="C2192" s="126"/>
      <c r="D2192" s="129"/>
      <c r="E2192" s="129"/>
      <c r="F2192" s="129"/>
      <c r="G2192" s="129"/>
      <c r="H2192" s="129"/>
      <c r="I2192" s="131"/>
    </row>
    <row r="2193" spans="1:9" x14ac:dyDescent="0.15">
      <c r="A2193" s="124"/>
      <c r="B2193" s="127"/>
      <c r="C2193" s="128"/>
      <c r="D2193" s="130"/>
      <c r="E2193" s="130"/>
      <c r="F2193" s="130"/>
      <c r="G2193" s="130"/>
      <c r="H2193" s="130"/>
      <c r="I2193" s="132"/>
    </row>
    <row r="2194" spans="1:9" x14ac:dyDescent="0.15">
      <c r="A2194" s="36" t="str">
        <f>IF(B2191="","","（備考）")</f>
        <v>（備考）</v>
      </c>
      <c r="B2194" s="135" t="s">
        <v>264</v>
      </c>
      <c r="C2194" s="136"/>
      <c r="D2194" s="137"/>
      <c r="E2194" s="137"/>
      <c r="F2194" s="137"/>
      <c r="G2194" s="137"/>
      <c r="H2194" s="114"/>
      <c r="I2194" s="115"/>
    </row>
    <row r="2195" spans="1:9" x14ac:dyDescent="0.15">
      <c r="A2195" s="35" t="str">
        <f>IF(B2191="","","連絡先")</f>
        <v>連絡先</v>
      </c>
      <c r="B2195" s="41" t="s">
        <v>286</v>
      </c>
      <c r="C2195" s="38"/>
      <c r="D2195" s="38" t="s">
        <v>74</v>
      </c>
      <c r="E2195" s="38"/>
      <c r="F2195" s="38"/>
      <c r="G2195" s="38"/>
      <c r="H2195" s="38"/>
      <c r="I2195" s="39"/>
    </row>
    <row r="2196" spans="1:9" ht="13.5" customHeight="1" x14ac:dyDescent="0.15">
      <c r="A2196" s="116" t="str">
        <f>IF(B2191="","","URL")</f>
        <v>URL</v>
      </c>
      <c r="B2196" s="147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2196" s="148"/>
      <c r="D2196" s="148"/>
      <c r="E2196" s="148"/>
      <c r="F2196" s="148"/>
      <c r="G2196" s="148"/>
      <c r="H2196" s="148"/>
      <c r="I2196" s="148"/>
    </row>
    <row r="2197" spans="1:9" x14ac:dyDescent="0.15">
      <c r="A2197" s="117"/>
      <c r="B2197" s="149"/>
      <c r="C2197" s="150"/>
      <c r="D2197" s="150"/>
      <c r="E2197" s="150"/>
      <c r="F2197" s="150"/>
      <c r="G2197" s="150"/>
      <c r="H2197" s="150"/>
      <c r="I2197" s="151"/>
    </row>
    <row r="2200" spans="1:9" x14ac:dyDescent="0.15">
      <c r="A2200" s="35" t="str">
        <f>IF(B2200="","","名称")</f>
        <v>名称</v>
      </c>
      <c r="B2200" s="122" t="s">
        <v>492</v>
      </c>
      <c r="C2200" s="122"/>
      <c r="D2200" s="122"/>
      <c r="E2200" s="122"/>
      <c r="F2200" s="122"/>
      <c r="G2200" s="122"/>
      <c r="H2200" s="122"/>
      <c r="I2200" s="122"/>
    </row>
    <row r="2201" spans="1:9" x14ac:dyDescent="0.15">
      <c r="A2201" s="123" t="str">
        <f>IF(B2200="","","内容")</f>
        <v>内容</v>
      </c>
      <c r="B2201" s="125" t="s">
        <v>81</v>
      </c>
      <c r="C2201" s="126"/>
      <c r="D2201" s="129" t="s">
        <v>82</v>
      </c>
      <c r="E2201" s="129"/>
      <c r="F2201" s="129"/>
      <c r="G2201" s="129"/>
      <c r="H2201" s="129"/>
      <c r="I2201" s="131"/>
    </row>
    <row r="2202" spans="1:9" x14ac:dyDescent="0.15">
      <c r="A2202" s="124"/>
      <c r="B2202" s="127"/>
      <c r="C2202" s="128"/>
      <c r="D2202" s="130"/>
      <c r="E2202" s="130"/>
      <c r="F2202" s="130"/>
      <c r="G2202" s="130"/>
      <c r="H2202" s="130"/>
      <c r="I2202" s="132"/>
    </row>
    <row r="2203" spans="1:9" x14ac:dyDescent="0.15">
      <c r="A2203" s="36" t="str">
        <f>IF(B2200="","","（備考）")</f>
        <v>（備考）</v>
      </c>
      <c r="B2203" s="152" t="s">
        <v>100</v>
      </c>
      <c r="C2203" s="153"/>
      <c r="D2203" s="154" t="s">
        <v>174</v>
      </c>
      <c r="E2203" s="154"/>
      <c r="F2203" s="114"/>
      <c r="G2203" s="114"/>
      <c r="H2203" s="114"/>
      <c r="I2203" s="115"/>
    </row>
    <row r="2204" spans="1:9" x14ac:dyDescent="0.15">
      <c r="A2204" s="35" t="str">
        <f>IF(B2200="","","連絡先")</f>
        <v>連絡先</v>
      </c>
      <c r="B2204" s="41" t="s">
        <v>175</v>
      </c>
      <c r="C2204" s="38"/>
      <c r="D2204" s="38"/>
      <c r="E2204" s="38"/>
      <c r="F2204" s="38"/>
      <c r="G2204" s="38"/>
      <c r="H2204" s="38"/>
      <c r="I2204" s="39"/>
    </row>
    <row r="2205" spans="1:9" x14ac:dyDescent="0.15">
      <c r="A2205" s="116" t="str">
        <f>IF(B2200="","","URL")</f>
        <v>URL</v>
      </c>
      <c r="B2205" s="118" t="str">
        <f>HYPERLINK("https://www.town.hakone.kanagawa.jp/www/section/1677462910347/index.html","https://www.town.hakone.kanagawa.jp/www/section/1677462910347/index.html")</f>
        <v>https://www.town.hakone.kanagawa.jp/www/section/1677462910347/index.html</v>
      </c>
      <c r="C2205" s="118"/>
      <c r="D2205" s="118"/>
      <c r="E2205" s="118"/>
      <c r="F2205" s="118"/>
      <c r="G2205" s="118"/>
      <c r="H2205" s="118"/>
      <c r="I2205" s="118"/>
    </row>
    <row r="2206" spans="1:9" x14ac:dyDescent="0.15">
      <c r="A2206" s="117"/>
      <c r="B2206" s="119"/>
      <c r="C2206" s="120"/>
      <c r="D2206" s="120"/>
      <c r="E2206" s="120"/>
      <c r="F2206" s="120"/>
      <c r="G2206" s="120"/>
      <c r="H2206" s="120"/>
      <c r="I2206" s="121"/>
    </row>
    <row r="2209" spans="1:9" x14ac:dyDescent="0.15">
      <c r="A2209" s="35" t="str">
        <f>IF(B2209="","","名称")</f>
        <v>名称</v>
      </c>
      <c r="B2209" s="122" t="s">
        <v>493</v>
      </c>
      <c r="C2209" s="122"/>
      <c r="D2209" s="122"/>
      <c r="E2209" s="122"/>
      <c r="F2209" s="122"/>
      <c r="G2209" s="122"/>
      <c r="H2209" s="122"/>
      <c r="I2209" s="122"/>
    </row>
    <row r="2210" spans="1:9" x14ac:dyDescent="0.15">
      <c r="A2210" s="123" t="str">
        <f>IF(B2209="","","内容")</f>
        <v>内容</v>
      </c>
      <c r="B2210" s="125" t="s">
        <v>76</v>
      </c>
      <c r="C2210" s="126"/>
      <c r="D2210" s="129"/>
      <c r="E2210" s="129"/>
      <c r="F2210" s="129"/>
      <c r="G2210" s="129"/>
      <c r="H2210" s="129"/>
      <c r="I2210" s="131"/>
    </row>
    <row r="2211" spans="1:9" x14ac:dyDescent="0.15">
      <c r="A2211" s="124"/>
      <c r="B2211" s="127"/>
      <c r="C2211" s="128"/>
      <c r="D2211" s="130"/>
      <c r="E2211" s="130"/>
      <c r="F2211" s="130"/>
      <c r="G2211" s="130"/>
      <c r="H2211" s="130"/>
      <c r="I2211" s="132"/>
    </row>
    <row r="2212" spans="1:9" x14ac:dyDescent="0.15">
      <c r="A2212" s="36" t="str">
        <f>IF(B2209="","","（備考）")</f>
        <v>（備考）</v>
      </c>
      <c r="B2212" s="145"/>
      <c r="C2212" s="144"/>
      <c r="D2212" s="114"/>
      <c r="E2212" s="114"/>
      <c r="F2212" s="114"/>
      <c r="G2212" s="114"/>
      <c r="H2212" s="114"/>
      <c r="I2212" s="115"/>
    </row>
    <row r="2213" spans="1:9" x14ac:dyDescent="0.15">
      <c r="A2213" s="35" t="str">
        <f>IF(B2209="","","連絡先")</f>
        <v>連絡先</v>
      </c>
      <c r="B2213" s="41" t="s">
        <v>173</v>
      </c>
      <c r="C2213" s="38"/>
      <c r="D2213" s="38"/>
      <c r="E2213" s="38"/>
      <c r="F2213" s="38"/>
      <c r="G2213" s="38"/>
      <c r="H2213" s="38"/>
      <c r="I2213" s="39"/>
    </row>
    <row r="2214" spans="1:9" x14ac:dyDescent="0.15">
      <c r="A2214" s="116" t="str">
        <f>IF(B2209="","","URL")</f>
        <v>URL</v>
      </c>
      <c r="B2214" s="118" t="str">
        <f>HYPERLINK("https://www.town.hakone.kanagawa.jp/www/section/1677462910242/index.html","https://www.town.hakone.kanagawa.jp/www/section/1677462910242/index.html")</f>
        <v>https://www.town.hakone.kanagawa.jp/www/section/1677462910242/index.html</v>
      </c>
      <c r="C2214" s="118"/>
      <c r="D2214" s="118"/>
      <c r="E2214" s="118"/>
      <c r="F2214" s="118"/>
      <c r="G2214" s="118"/>
      <c r="H2214" s="118"/>
      <c r="I2214" s="118"/>
    </row>
    <row r="2215" spans="1:9" x14ac:dyDescent="0.15">
      <c r="A2215" s="117"/>
      <c r="B2215" s="119"/>
      <c r="C2215" s="120"/>
      <c r="D2215" s="120"/>
      <c r="E2215" s="120"/>
      <c r="F2215" s="120"/>
      <c r="G2215" s="120"/>
      <c r="H2215" s="120"/>
      <c r="I2215" s="121"/>
    </row>
    <row r="2246" spans="1:9" ht="13.5" customHeight="1" x14ac:dyDescent="0.15">
      <c r="A2246" s="146" t="s">
        <v>176</v>
      </c>
      <c r="B2246" s="146"/>
      <c r="C2246" s="146"/>
      <c r="D2246" s="146"/>
      <c r="E2246" s="146"/>
      <c r="F2246" s="146"/>
      <c r="G2246" s="146"/>
      <c r="H2246" s="146"/>
      <c r="I2246" s="146"/>
    </row>
    <row r="2247" spans="1:9" ht="13.5" customHeight="1" x14ac:dyDescent="0.15">
      <c r="A2247" s="146"/>
      <c r="B2247" s="146"/>
      <c r="C2247" s="146"/>
      <c r="D2247" s="146"/>
      <c r="E2247" s="146"/>
      <c r="F2247" s="146"/>
      <c r="G2247" s="146"/>
      <c r="H2247" s="146"/>
      <c r="I2247" s="146"/>
    </row>
    <row r="2250" spans="1:9" x14ac:dyDescent="0.15">
      <c r="A2250" s="35" t="str">
        <f>IF(B2250="","","名称")</f>
        <v>名称</v>
      </c>
      <c r="B2250" s="122" t="s">
        <v>222</v>
      </c>
      <c r="C2250" s="122"/>
      <c r="D2250" s="122"/>
      <c r="E2250" s="122"/>
      <c r="F2250" s="122"/>
      <c r="G2250" s="122"/>
      <c r="H2250" s="122"/>
      <c r="I2250" s="122"/>
    </row>
    <row r="2251" spans="1:9" x14ac:dyDescent="0.15">
      <c r="A2251" s="123" t="str">
        <f>IF(B2250="","","内容")</f>
        <v>内容</v>
      </c>
      <c r="B2251" s="125" t="s">
        <v>78</v>
      </c>
      <c r="C2251" s="126"/>
      <c r="D2251" s="129"/>
      <c r="E2251" s="129"/>
      <c r="F2251" s="129"/>
      <c r="G2251" s="129"/>
      <c r="H2251" s="129"/>
      <c r="I2251" s="131"/>
    </row>
    <row r="2252" spans="1:9" x14ac:dyDescent="0.15">
      <c r="A2252" s="124"/>
      <c r="B2252" s="127"/>
      <c r="C2252" s="128"/>
      <c r="D2252" s="130"/>
      <c r="E2252" s="130"/>
      <c r="F2252" s="130"/>
      <c r="G2252" s="130"/>
      <c r="H2252" s="130"/>
      <c r="I2252" s="132"/>
    </row>
    <row r="2253" spans="1:9" x14ac:dyDescent="0.15">
      <c r="A2253" s="36" t="str">
        <f>IF(B2250="","","（備考）")</f>
        <v>（備考）</v>
      </c>
      <c r="B2253" s="135" t="s">
        <v>264</v>
      </c>
      <c r="C2253" s="136"/>
      <c r="D2253" s="137"/>
      <c r="E2253" s="137"/>
      <c r="F2253" s="137"/>
      <c r="G2253" s="137"/>
      <c r="H2253" s="114"/>
      <c r="I2253" s="115"/>
    </row>
    <row r="2254" spans="1:9" x14ac:dyDescent="0.15">
      <c r="A2254" s="35" t="str">
        <f>IF(B2250="","","連絡先")</f>
        <v>連絡先</v>
      </c>
      <c r="B2254" s="41" t="s">
        <v>286</v>
      </c>
      <c r="C2254" s="38"/>
      <c r="D2254" s="38" t="s">
        <v>74</v>
      </c>
      <c r="E2254" s="38"/>
      <c r="F2254" s="38"/>
      <c r="G2254" s="38"/>
      <c r="H2254" s="38"/>
      <c r="I2254" s="39"/>
    </row>
    <row r="2255" spans="1:9" ht="13.5" customHeight="1" x14ac:dyDescent="0.15">
      <c r="A2255" s="116" t="str">
        <f>IF(B2250="","","URL")</f>
        <v>URL</v>
      </c>
      <c r="B2255" s="138" t="str">
        <f>HYPERLINK("https://www.city.odawara.kanagawa.jp/global-image/units/625440/1-20250219130503_b67b5586fb507f.pdf","https://www.city.odawara.kanagawa.jp/global-image/units/625440/1-20250219130503_b67b5586fb507f.pdf")</f>
        <v>https://www.city.odawara.kanagawa.jp/global-image/units/625440/1-20250219130503_b67b5586fb507f.pdf</v>
      </c>
      <c r="C2255" s="139"/>
      <c r="D2255" s="139"/>
      <c r="E2255" s="139"/>
      <c r="F2255" s="139"/>
      <c r="G2255" s="139"/>
      <c r="H2255" s="139"/>
      <c r="I2255" s="140"/>
    </row>
    <row r="2256" spans="1:9" x14ac:dyDescent="0.15">
      <c r="A2256" s="117"/>
      <c r="B2256" s="141"/>
      <c r="C2256" s="142"/>
      <c r="D2256" s="142"/>
      <c r="E2256" s="142"/>
      <c r="F2256" s="142"/>
      <c r="G2256" s="142"/>
      <c r="H2256" s="142"/>
      <c r="I2256" s="143"/>
    </row>
    <row r="2259" spans="1:9" x14ac:dyDescent="0.15">
      <c r="A2259" s="35" t="str">
        <f>IF(B2259="","","名称")</f>
        <v>名称</v>
      </c>
      <c r="B2259" s="122" t="s">
        <v>317</v>
      </c>
      <c r="C2259" s="122"/>
      <c r="D2259" s="122"/>
      <c r="E2259" s="122"/>
      <c r="F2259" s="122"/>
      <c r="G2259" s="122"/>
      <c r="H2259" s="122"/>
      <c r="I2259" s="122"/>
    </row>
    <row r="2260" spans="1:9" x14ac:dyDescent="0.15">
      <c r="A2260" s="123" t="str">
        <f>IF(B2259="","","内容")</f>
        <v>内容</v>
      </c>
      <c r="B2260" s="129" t="s">
        <v>76</v>
      </c>
      <c r="C2260" s="129"/>
      <c r="D2260" s="129"/>
      <c r="E2260" s="129"/>
      <c r="F2260" s="129"/>
      <c r="G2260" s="129"/>
      <c r="H2260" s="129"/>
      <c r="I2260" s="131"/>
    </row>
    <row r="2261" spans="1:9" x14ac:dyDescent="0.15">
      <c r="A2261" s="124"/>
      <c r="B2261" s="130"/>
      <c r="C2261" s="130"/>
      <c r="D2261" s="130"/>
      <c r="E2261" s="130"/>
      <c r="F2261" s="130"/>
      <c r="G2261" s="130"/>
      <c r="H2261" s="130"/>
      <c r="I2261" s="132"/>
    </row>
    <row r="2262" spans="1:9" x14ac:dyDescent="0.15">
      <c r="A2262" s="36" t="str">
        <f>IF(B2259="","","（備考）")</f>
        <v>（備考）</v>
      </c>
      <c r="B2262" s="144"/>
      <c r="C2262" s="144"/>
      <c r="D2262" s="137"/>
      <c r="E2262" s="137"/>
      <c r="F2262" s="137"/>
      <c r="G2262" s="137"/>
      <c r="H2262" s="114"/>
      <c r="I2262" s="115"/>
    </row>
    <row r="2263" spans="1:9" x14ac:dyDescent="0.15">
      <c r="A2263" s="35" t="str">
        <f>IF(B2259="","","連絡先")</f>
        <v>連絡先</v>
      </c>
      <c r="B2263" s="41" t="s">
        <v>177</v>
      </c>
      <c r="C2263" s="38"/>
      <c r="D2263" s="38" t="s">
        <v>178</v>
      </c>
      <c r="E2263" s="38"/>
      <c r="F2263" s="38"/>
      <c r="G2263" s="38"/>
      <c r="H2263" s="38"/>
      <c r="I2263" s="39"/>
    </row>
    <row r="2264" spans="1:9" x14ac:dyDescent="0.15">
      <c r="A2264" s="116" t="str">
        <f>IF(B2259="","","URL")</f>
        <v>URL</v>
      </c>
      <c r="B2264" s="118"/>
      <c r="C2264" s="118"/>
      <c r="D2264" s="118"/>
      <c r="E2264" s="118"/>
      <c r="F2264" s="118"/>
      <c r="G2264" s="118"/>
      <c r="H2264" s="118"/>
      <c r="I2264" s="118"/>
    </row>
    <row r="2265" spans="1:9" x14ac:dyDescent="0.15">
      <c r="A2265" s="117"/>
      <c r="B2265" s="119"/>
      <c r="C2265" s="120"/>
      <c r="D2265" s="120"/>
      <c r="E2265" s="120"/>
      <c r="F2265" s="120"/>
      <c r="G2265" s="120"/>
      <c r="H2265" s="120"/>
      <c r="I2265" s="121"/>
    </row>
    <row r="2268" spans="1:9" x14ac:dyDescent="0.15">
      <c r="A2268" s="35" t="str">
        <f>IF(B2268="","","名称")</f>
        <v>名称</v>
      </c>
      <c r="B2268" s="122" t="s">
        <v>318</v>
      </c>
      <c r="C2268" s="122"/>
      <c r="D2268" s="122"/>
      <c r="E2268" s="122"/>
      <c r="F2268" s="122"/>
      <c r="G2268" s="122"/>
      <c r="H2268" s="122"/>
      <c r="I2268" s="122"/>
    </row>
    <row r="2269" spans="1:9" x14ac:dyDescent="0.15">
      <c r="A2269" s="123" t="str">
        <f>IF(B2268="","","内容")</f>
        <v>内容</v>
      </c>
      <c r="B2269" s="125" t="s">
        <v>319</v>
      </c>
      <c r="C2269" s="126"/>
      <c r="D2269" s="129"/>
      <c r="E2269" s="129"/>
      <c r="F2269" s="129"/>
      <c r="G2269" s="129"/>
      <c r="H2269" s="129"/>
      <c r="I2269" s="131"/>
    </row>
    <row r="2270" spans="1:9" x14ac:dyDescent="0.15">
      <c r="A2270" s="124"/>
      <c r="B2270" s="127"/>
      <c r="C2270" s="128"/>
      <c r="D2270" s="130"/>
      <c r="E2270" s="130"/>
      <c r="F2270" s="130"/>
      <c r="G2270" s="130"/>
      <c r="H2270" s="130"/>
      <c r="I2270" s="132"/>
    </row>
    <row r="2271" spans="1:9" x14ac:dyDescent="0.15">
      <c r="A2271" s="36" t="str">
        <f>IF(B2268="","","（備考）")</f>
        <v>（備考）</v>
      </c>
      <c r="B2271" s="133" t="s">
        <v>197</v>
      </c>
      <c r="C2271" s="134"/>
      <c r="D2271" s="114"/>
      <c r="E2271" s="114"/>
      <c r="F2271" s="114"/>
      <c r="G2271" s="114"/>
      <c r="H2271" s="114"/>
      <c r="I2271" s="115"/>
    </row>
    <row r="2272" spans="1:9" x14ac:dyDescent="0.15">
      <c r="A2272" s="35" t="str">
        <f>IF(B2268="","","連絡先")</f>
        <v>連絡先</v>
      </c>
      <c r="B2272" s="41" t="s">
        <v>177</v>
      </c>
      <c r="C2272" s="38"/>
      <c r="D2272" s="38" t="s">
        <v>178</v>
      </c>
      <c r="E2272" s="38"/>
      <c r="F2272" s="38"/>
      <c r="G2272" s="38"/>
      <c r="H2272" s="38"/>
      <c r="I2272" s="39"/>
    </row>
    <row r="2273" spans="1:9" x14ac:dyDescent="0.15">
      <c r="A2273" s="116" t="str">
        <f>IF(B2268="","","URL")</f>
        <v>URL</v>
      </c>
      <c r="B2273" s="118"/>
      <c r="C2273" s="118"/>
      <c r="D2273" s="118"/>
      <c r="E2273" s="118"/>
      <c r="F2273" s="118"/>
      <c r="G2273" s="118"/>
      <c r="H2273" s="118"/>
      <c r="I2273" s="118"/>
    </row>
    <row r="2274" spans="1:9" x14ac:dyDescent="0.15">
      <c r="A2274" s="117"/>
      <c r="B2274" s="119"/>
      <c r="C2274" s="120"/>
      <c r="D2274" s="120"/>
      <c r="E2274" s="120"/>
      <c r="F2274" s="120"/>
      <c r="G2274" s="120"/>
      <c r="H2274" s="120"/>
      <c r="I2274" s="121"/>
    </row>
    <row r="2277" spans="1:9" x14ac:dyDescent="0.15">
      <c r="A2277" s="35" t="str">
        <f>IF(B2277="","","名称")</f>
        <v>名称</v>
      </c>
      <c r="B2277" s="122" t="s">
        <v>320</v>
      </c>
      <c r="C2277" s="122"/>
      <c r="D2277" s="122"/>
      <c r="E2277" s="122"/>
      <c r="F2277" s="122"/>
      <c r="G2277" s="122"/>
      <c r="H2277" s="122"/>
      <c r="I2277" s="122"/>
    </row>
    <row r="2278" spans="1:9" x14ac:dyDescent="0.15">
      <c r="A2278" s="123" t="str">
        <f>IF(B2277="","","内容")</f>
        <v>内容</v>
      </c>
      <c r="B2278" s="125" t="s">
        <v>313</v>
      </c>
      <c r="C2278" s="126"/>
      <c r="D2278" s="129"/>
      <c r="E2278" s="129"/>
      <c r="F2278" s="129"/>
      <c r="G2278" s="129"/>
      <c r="H2278" s="129"/>
      <c r="I2278" s="131"/>
    </row>
    <row r="2279" spans="1:9" x14ac:dyDescent="0.15">
      <c r="A2279" s="124"/>
      <c r="B2279" s="127"/>
      <c r="C2279" s="128"/>
      <c r="D2279" s="130"/>
      <c r="E2279" s="130"/>
      <c r="F2279" s="130"/>
      <c r="G2279" s="130"/>
      <c r="H2279" s="130"/>
      <c r="I2279" s="132"/>
    </row>
    <row r="2280" spans="1:9" x14ac:dyDescent="0.15">
      <c r="A2280" s="36" t="str">
        <f>IF(B2277="","","（備考）")</f>
        <v>（備考）</v>
      </c>
      <c r="B2280" s="112"/>
      <c r="C2280" s="113"/>
      <c r="D2280" s="114"/>
      <c r="E2280" s="114"/>
      <c r="F2280" s="114"/>
      <c r="G2280" s="114"/>
      <c r="H2280" s="114"/>
      <c r="I2280" s="115"/>
    </row>
    <row r="2281" spans="1:9" x14ac:dyDescent="0.15">
      <c r="A2281" s="35" t="str">
        <f>IF(B2277="","","連絡先")</f>
        <v>連絡先</v>
      </c>
      <c r="B2281" s="41" t="s">
        <v>177</v>
      </c>
      <c r="C2281" s="38"/>
      <c r="D2281" s="38" t="s">
        <v>178</v>
      </c>
      <c r="E2281" s="38"/>
      <c r="F2281" s="38"/>
      <c r="G2281" s="38"/>
      <c r="H2281" s="38"/>
      <c r="I2281" s="39"/>
    </row>
    <row r="2282" spans="1:9" x14ac:dyDescent="0.15">
      <c r="A2282" s="116" t="str">
        <f>IF(B2277="","","URL")</f>
        <v>URL</v>
      </c>
      <c r="B2282" s="118"/>
      <c r="C2282" s="118"/>
      <c r="D2282" s="118"/>
      <c r="E2282" s="118"/>
      <c r="F2282" s="118"/>
      <c r="G2282" s="118"/>
      <c r="H2282" s="118"/>
      <c r="I2282" s="118"/>
    </row>
    <row r="2283" spans="1:9" x14ac:dyDescent="0.15">
      <c r="A2283" s="117"/>
      <c r="B2283" s="119"/>
      <c r="C2283" s="120"/>
      <c r="D2283" s="120"/>
      <c r="E2283" s="120"/>
      <c r="F2283" s="120"/>
      <c r="G2283" s="120"/>
      <c r="H2283" s="120"/>
      <c r="I2283" s="121"/>
    </row>
    <row r="2305" spans="1:9" ht="13.5" customHeight="1" x14ac:dyDescent="0.15">
      <c r="A2305" s="146" t="s">
        <v>180</v>
      </c>
      <c r="B2305" s="146"/>
      <c r="C2305" s="146"/>
      <c r="D2305" s="146"/>
      <c r="E2305" s="146"/>
      <c r="F2305" s="146"/>
      <c r="G2305" s="146"/>
      <c r="H2305" s="146"/>
      <c r="I2305" s="146"/>
    </row>
    <row r="2306" spans="1:9" ht="13.5" customHeight="1" x14ac:dyDescent="0.15">
      <c r="A2306" s="146"/>
      <c r="B2306" s="146"/>
      <c r="C2306" s="146"/>
      <c r="D2306" s="146"/>
      <c r="E2306" s="146"/>
      <c r="F2306" s="146"/>
      <c r="G2306" s="146"/>
      <c r="H2306" s="146"/>
      <c r="I2306" s="146"/>
    </row>
    <row r="2309" spans="1:9" x14ac:dyDescent="0.15">
      <c r="A2309" s="35" t="str">
        <f>IF(B2309="","","名称")</f>
        <v>名称</v>
      </c>
      <c r="B2309" s="122" t="s">
        <v>409</v>
      </c>
      <c r="C2309" s="122"/>
      <c r="D2309" s="122"/>
      <c r="E2309" s="122"/>
      <c r="F2309" s="122"/>
      <c r="G2309" s="122"/>
      <c r="H2309" s="122"/>
      <c r="I2309" s="122"/>
    </row>
    <row r="2310" spans="1:9" x14ac:dyDescent="0.15">
      <c r="A2310" s="123" t="str">
        <f>IF(B2309="","","内容")</f>
        <v>内容</v>
      </c>
      <c r="B2310" s="125" t="s">
        <v>78</v>
      </c>
      <c r="C2310" s="126"/>
      <c r="D2310" s="129"/>
      <c r="E2310" s="129"/>
      <c r="F2310" s="129"/>
      <c r="G2310" s="129"/>
      <c r="H2310" s="129"/>
      <c r="I2310" s="131"/>
    </row>
    <row r="2311" spans="1:9" x14ac:dyDescent="0.15">
      <c r="A2311" s="124"/>
      <c r="B2311" s="127"/>
      <c r="C2311" s="128"/>
      <c r="D2311" s="130"/>
      <c r="E2311" s="130"/>
      <c r="F2311" s="130"/>
      <c r="G2311" s="130"/>
      <c r="H2311" s="130"/>
      <c r="I2311" s="132"/>
    </row>
    <row r="2312" spans="1:9" x14ac:dyDescent="0.15">
      <c r="A2312" s="36" t="str">
        <f>IF(B2309="","","（備考）")</f>
        <v>（備考）</v>
      </c>
      <c r="B2312" s="135" t="s">
        <v>410</v>
      </c>
      <c r="C2312" s="136"/>
      <c r="D2312" s="137"/>
      <c r="E2312" s="137"/>
      <c r="F2312" s="137"/>
      <c r="G2312" s="137"/>
      <c r="H2312" s="114"/>
      <c r="I2312" s="115"/>
    </row>
    <row r="2313" spans="1:9" x14ac:dyDescent="0.15">
      <c r="A2313" s="35" t="str">
        <f>IF(B2309="","","連絡先")</f>
        <v>連絡先</v>
      </c>
      <c r="B2313" s="41" t="s">
        <v>181</v>
      </c>
      <c r="C2313" s="38"/>
      <c r="D2313" s="38"/>
      <c r="E2313" s="38"/>
      <c r="F2313" s="38"/>
      <c r="G2313" s="38"/>
      <c r="H2313" s="38"/>
      <c r="I2313" s="39"/>
    </row>
    <row r="2314" spans="1:9" ht="13.5" customHeight="1" x14ac:dyDescent="0.15">
      <c r="A2314" s="116" t="str">
        <f>IF(B2309="","","URL")</f>
        <v>URL</v>
      </c>
      <c r="B2314" s="147" t="str">
        <f>HYPERLINK("https://www.town.yugawara.kanagawa.jp/soshiki/12/","https://www.town.yugawara.kanagawa.jp/soshiki/12/")</f>
        <v>https://www.town.yugawara.kanagawa.jp/soshiki/12/</v>
      </c>
      <c r="C2314" s="148"/>
      <c r="D2314" s="148"/>
      <c r="E2314" s="148"/>
      <c r="F2314" s="148"/>
      <c r="G2314" s="148"/>
      <c r="H2314" s="148"/>
      <c r="I2314" s="148"/>
    </row>
    <row r="2315" spans="1:9" x14ac:dyDescent="0.15">
      <c r="A2315" s="117"/>
      <c r="B2315" s="149"/>
      <c r="C2315" s="150"/>
      <c r="D2315" s="150"/>
      <c r="E2315" s="150"/>
      <c r="F2315" s="150"/>
      <c r="G2315" s="150"/>
      <c r="H2315" s="150"/>
      <c r="I2315" s="151"/>
    </row>
  </sheetData>
  <mergeCells count="1688">
    <mergeCell ref="B932:C933"/>
    <mergeCell ref="B934:C934"/>
    <mergeCell ref="A936:A937"/>
    <mergeCell ref="B936:I937"/>
    <mergeCell ref="D904:E905"/>
    <mergeCell ref="F904:G905"/>
    <mergeCell ref="H904:I905"/>
    <mergeCell ref="A906:A907"/>
    <mergeCell ref="B906:C907"/>
    <mergeCell ref="D906:E907"/>
    <mergeCell ref="F906:G907"/>
    <mergeCell ref="H906:I907"/>
    <mergeCell ref="A909:A910"/>
    <mergeCell ref="B909:I910"/>
    <mergeCell ref="B914:C915"/>
    <mergeCell ref="B916:C916"/>
    <mergeCell ref="A918:A919"/>
    <mergeCell ref="B918:I919"/>
    <mergeCell ref="B923:C924"/>
    <mergeCell ref="B925:C925"/>
    <mergeCell ref="A927:A928"/>
    <mergeCell ref="B927:I928"/>
    <mergeCell ref="D367:E368"/>
    <mergeCell ref="F367:G368"/>
    <mergeCell ref="H367:I368"/>
    <mergeCell ref="B369:C369"/>
    <mergeCell ref="D369:E369"/>
    <mergeCell ref="F369:G369"/>
    <mergeCell ref="H369:I369"/>
    <mergeCell ref="A371:A372"/>
    <mergeCell ref="B371:I372"/>
    <mergeCell ref="A785:A786"/>
    <mergeCell ref="B785:C786"/>
    <mergeCell ref="D785:E786"/>
    <mergeCell ref="F785:G786"/>
    <mergeCell ref="H785:I786"/>
    <mergeCell ref="A788:A789"/>
    <mergeCell ref="B788:I789"/>
    <mergeCell ref="A894:A897"/>
    <mergeCell ref="B894:C897"/>
    <mergeCell ref="D894:E897"/>
    <mergeCell ref="F894:G897"/>
    <mergeCell ref="H894:I897"/>
    <mergeCell ref="A344:A345"/>
    <mergeCell ref="B344:I345"/>
    <mergeCell ref="B348:I348"/>
    <mergeCell ref="A349:A350"/>
    <mergeCell ref="B349:C350"/>
    <mergeCell ref="D349:E350"/>
    <mergeCell ref="F349:G350"/>
    <mergeCell ref="H349:I350"/>
    <mergeCell ref="B351:C351"/>
    <mergeCell ref="D351:E351"/>
    <mergeCell ref="F351:G351"/>
    <mergeCell ref="H351:I351"/>
    <mergeCell ref="A353:A354"/>
    <mergeCell ref="B353:I354"/>
    <mergeCell ref="B357:I357"/>
    <mergeCell ref="A358:A359"/>
    <mergeCell ref="B358:C359"/>
    <mergeCell ref="D358:E359"/>
    <mergeCell ref="F358:G359"/>
    <mergeCell ref="H358:I359"/>
    <mergeCell ref="B332:C332"/>
    <mergeCell ref="D332:E332"/>
    <mergeCell ref="F332:G332"/>
    <mergeCell ref="H332:I332"/>
    <mergeCell ref="A334:A335"/>
    <mergeCell ref="B334:I335"/>
    <mergeCell ref="B338:I338"/>
    <mergeCell ref="A339:A340"/>
    <mergeCell ref="B339:C340"/>
    <mergeCell ref="D339:E340"/>
    <mergeCell ref="F339:G340"/>
    <mergeCell ref="H339:I340"/>
    <mergeCell ref="B341:C341"/>
    <mergeCell ref="D341:E341"/>
    <mergeCell ref="F341:G341"/>
    <mergeCell ref="H341:I341"/>
    <mergeCell ref="A342:A343"/>
    <mergeCell ref="D314:E314"/>
    <mergeCell ref="F314:G314"/>
    <mergeCell ref="H314:I314"/>
    <mergeCell ref="A316:A317"/>
    <mergeCell ref="B316:I317"/>
    <mergeCell ref="B320:I320"/>
    <mergeCell ref="A321:A322"/>
    <mergeCell ref="B321:C322"/>
    <mergeCell ref="D321:E322"/>
    <mergeCell ref="F321:G322"/>
    <mergeCell ref="H321:I322"/>
    <mergeCell ref="B323:C323"/>
    <mergeCell ref="D323:E323"/>
    <mergeCell ref="F323:G323"/>
    <mergeCell ref="H323:I323"/>
    <mergeCell ref="A325:A326"/>
    <mergeCell ref="B325:I326"/>
    <mergeCell ref="B1243:I1243"/>
    <mergeCell ref="A1244:A1245"/>
    <mergeCell ref="B1244:C1245"/>
    <mergeCell ref="D1244:E1245"/>
    <mergeCell ref="F1244:G1245"/>
    <mergeCell ref="H1244:I1245"/>
    <mergeCell ref="B1246:C1246"/>
    <mergeCell ref="D1246:E1246"/>
    <mergeCell ref="F1246:G1246"/>
    <mergeCell ref="H1246:I1246"/>
    <mergeCell ref="A1248:A1249"/>
    <mergeCell ref="B1248:I1249"/>
    <mergeCell ref="A1622:A1623"/>
    <mergeCell ref="B1622:C1623"/>
    <mergeCell ref="D1622:E1623"/>
    <mergeCell ref="F1622:G1623"/>
    <mergeCell ref="H1622:I1623"/>
    <mergeCell ref="B2026:C2026"/>
    <mergeCell ref="D2026:E2026"/>
    <mergeCell ref="F2026:G2026"/>
    <mergeCell ref="H2026:I2026"/>
    <mergeCell ref="B2083:E2085"/>
    <mergeCell ref="B2076:C2076"/>
    <mergeCell ref="D2076:E2076"/>
    <mergeCell ref="F2076:G2076"/>
    <mergeCell ref="H2076:I2076"/>
    <mergeCell ref="A2314:A2315"/>
    <mergeCell ref="B2314:I2315"/>
    <mergeCell ref="A2305:I2306"/>
    <mergeCell ref="B2309:I2309"/>
    <mergeCell ref="A2310:A2311"/>
    <mergeCell ref="B2310:C2311"/>
    <mergeCell ref="D2310:E2311"/>
    <mergeCell ref="F2310:G2311"/>
    <mergeCell ref="H2310:I2311"/>
    <mergeCell ref="B2312:C2312"/>
    <mergeCell ref="D2312:E2312"/>
    <mergeCell ref="F2312:G2312"/>
    <mergeCell ref="H2312:I2312"/>
    <mergeCell ref="A2028:A2029"/>
    <mergeCell ref="B2028:I2029"/>
    <mergeCell ref="B2032:I2032"/>
    <mergeCell ref="A2033:A2034"/>
    <mergeCell ref="B2033:C2034"/>
    <mergeCell ref="D2033:E2034"/>
    <mergeCell ref="F2033:G2034"/>
    <mergeCell ref="H2033:I2034"/>
    <mergeCell ref="B2035:C2035"/>
    <mergeCell ref="D2035:E2035"/>
    <mergeCell ref="A1715:I1716"/>
    <mergeCell ref="B1719:I1719"/>
    <mergeCell ref="A1720:A1721"/>
    <mergeCell ref="B1720:C1721"/>
    <mergeCell ref="D1720:E1721"/>
    <mergeCell ref="F1720:G1721"/>
    <mergeCell ref="H1720:I1721"/>
    <mergeCell ref="B1722:C1722"/>
    <mergeCell ref="D1722:E1722"/>
    <mergeCell ref="F1722:G1722"/>
    <mergeCell ref="H1722:I1722"/>
    <mergeCell ref="A1724:A1725"/>
    <mergeCell ref="B1724:I1725"/>
    <mergeCell ref="B1728:I1728"/>
    <mergeCell ref="A1729:A1730"/>
    <mergeCell ref="B1729:C1730"/>
    <mergeCell ref="D1729:E1730"/>
    <mergeCell ref="F1729:G1730"/>
    <mergeCell ref="H1729:I1730"/>
    <mergeCell ref="F1681:G1681"/>
    <mergeCell ref="H1681:I1681"/>
    <mergeCell ref="A1683:A1684"/>
    <mergeCell ref="B1683:I1684"/>
    <mergeCell ref="B1687:I1687"/>
    <mergeCell ref="A1688:A1689"/>
    <mergeCell ref="B1688:C1689"/>
    <mergeCell ref="D1688:E1689"/>
    <mergeCell ref="F1688:G1689"/>
    <mergeCell ref="H1688:I1689"/>
    <mergeCell ref="B1690:C1690"/>
    <mergeCell ref="D1690:E1690"/>
    <mergeCell ref="F1690:G1690"/>
    <mergeCell ref="H1690:I1690"/>
    <mergeCell ref="A1692:A1693"/>
    <mergeCell ref="B1692:I1693"/>
    <mergeCell ref="B1678:I1678"/>
    <mergeCell ref="A1679:A1680"/>
    <mergeCell ref="B1679:C1680"/>
    <mergeCell ref="D1679:E1680"/>
    <mergeCell ref="F1679:G1680"/>
    <mergeCell ref="H1679:I1680"/>
    <mergeCell ref="B1681:C1681"/>
    <mergeCell ref="D1681:E1681"/>
    <mergeCell ref="A1625:A1626"/>
    <mergeCell ref="B1625:I1626"/>
    <mergeCell ref="B1629:I1629"/>
    <mergeCell ref="A1630:A1631"/>
    <mergeCell ref="B1630:C1631"/>
    <mergeCell ref="D1630:E1631"/>
    <mergeCell ref="F1630:G1631"/>
    <mergeCell ref="H1630:I1631"/>
    <mergeCell ref="B1632:C1632"/>
    <mergeCell ref="D1632:E1632"/>
    <mergeCell ref="F1632:G1632"/>
    <mergeCell ref="H1632:I1632"/>
    <mergeCell ref="A1634:A1635"/>
    <mergeCell ref="B1634:I1635"/>
    <mergeCell ref="A1611:A1612"/>
    <mergeCell ref="B1611:C1612"/>
    <mergeCell ref="D1611:E1612"/>
    <mergeCell ref="F1611:G1612"/>
    <mergeCell ref="H1611:I1612"/>
    <mergeCell ref="A1615:A1616"/>
    <mergeCell ref="B1615:I1616"/>
    <mergeCell ref="B1619:I1619"/>
    <mergeCell ref="A1620:A1621"/>
    <mergeCell ref="B1620:C1621"/>
    <mergeCell ref="D1620:E1621"/>
    <mergeCell ref="F1620:G1621"/>
    <mergeCell ref="H1620:I1621"/>
    <mergeCell ref="B1613:C1613"/>
    <mergeCell ref="D1613:E1613"/>
    <mergeCell ref="F1613:G1613"/>
    <mergeCell ref="H1613:I1613"/>
    <mergeCell ref="A1606:A1607"/>
    <mergeCell ref="B1606:I1607"/>
    <mergeCell ref="B1497:I1498"/>
    <mergeCell ref="B1545:C1545"/>
    <mergeCell ref="D1545:E1545"/>
    <mergeCell ref="F1545:G1545"/>
    <mergeCell ref="H1545:I1545"/>
    <mergeCell ref="B1554:C1554"/>
    <mergeCell ref="D1554:E1554"/>
    <mergeCell ref="F1554:G1554"/>
    <mergeCell ref="H1554:I1554"/>
    <mergeCell ref="B1563:C1563"/>
    <mergeCell ref="D1563:E1563"/>
    <mergeCell ref="F1563:G1563"/>
    <mergeCell ref="H1563:I1563"/>
    <mergeCell ref="B1604:C1604"/>
    <mergeCell ref="B1610:I1610"/>
    <mergeCell ref="B1451:I1451"/>
    <mergeCell ref="A1452:A1453"/>
    <mergeCell ref="B1452:C1453"/>
    <mergeCell ref="D1452:E1453"/>
    <mergeCell ref="F1452:G1453"/>
    <mergeCell ref="H1452:I1453"/>
    <mergeCell ref="B1454:C1454"/>
    <mergeCell ref="D1454:E1454"/>
    <mergeCell ref="F1454:G1454"/>
    <mergeCell ref="H1454:I1454"/>
    <mergeCell ref="B1542:I1542"/>
    <mergeCell ref="A1543:A1544"/>
    <mergeCell ref="B1543:C1544"/>
    <mergeCell ref="D1543:E1544"/>
    <mergeCell ref="F1543:G1544"/>
    <mergeCell ref="H1543:I1544"/>
    <mergeCell ref="A1479:I1480"/>
    <mergeCell ref="B1483:I1483"/>
    <mergeCell ref="A1484:A1485"/>
    <mergeCell ref="B1484:C1485"/>
    <mergeCell ref="D1484:E1485"/>
    <mergeCell ref="F1484:G1485"/>
    <mergeCell ref="H1484:I1485"/>
    <mergeCell ref="B1486:C1486"/>
    <mergeCell ref="D1486:E1486"/>
    <mergeCell ref="F1486:G1486"/>
    <mergeCell ref="H1486:I1486"/>
    <mergeCell ref="A1488:A1489"/>
    <mergeCell ref="B1488:I1489"/>
    <mergeCell ref="B1492:I1492"/>
    <mergeCell ref="A1493:A1494"/>
    <mergeCell ref="B1493:C1494"/>
    <mergeCell ref="H1333:I1334"/>
    <mergeCell ref="B1335:C1335"/>
    <mergeCell ref="B1433:I1433"/>
    <mergeCell ref="A1434:A1435"/>
    <mergeCell ref="B1434:C1435"/>
    <mergeCell ref="D1434:E1435"/>
    <mergeCell ref="F1434:G1435"/>
    <mergeCell ref="H1434:I1435"/>
    <mergeCell ref="B1436:C1436"/>
    <mergeCell ref="D1436:E1436"/>
    <mergeCell ref="F1436:G1436"/>
    <mergeCell ref="H1436:I1436"/>
    <mergeCell ref="B1442:I1442"/>
    <mergeCell ref="A1443:A1444"/>
    <mergeCell ref="B1443:C1444"/>
    <mergeCell ref="D1443:E1444"/>
    <mergeCell ref="F1443:G1444"/>
    <mergeCell ref="H1443:I1444"/>
    <mergeCell ref="A1337:A1338"/>
    <mergeCell ref="B1386:C1386"/>
    <mergeCell ref="D1386:E1386"/>
    <mergeCell ref="F1386:G1386"/>
    <mergeCell ref="H1386:I1386"/>
    <mergeCell ref="A1375:A1376"/>
    <mergeCell ref="B1375:C1376"/>
    <mergeCell ref="A1388:A1389"/>
    <mergeCell ref="B1388:I1389"/>
    <mergeCell ref="B1392:I1392"/>
    <mergeCell ref="A1393:A1394"/>
    <mergeCell ref="B1393:C1394"/>
    <mergeCell ref="D1393:E1394"/>
    <mergeCell ref="F1393:G1394"/>
    <mergeCell ref="A1237:A1238"/>
    <mergeCell ref="B1237:I1238"/>
    <mergeCell ref="B1337:I1338"/>
    <mergeCell ref="A1301:I1302"/>
    <mergeCell ref="B1305:I1305"/>
    <mergeCell ref="A1306:A1307"/>
    <mergeCell ref="B1306:C1307"/>
    <mergeCell ref="D1306:E1307"/>
    <mergeCell ref="F1306:G1307"/>
    <mergeCell ref="H1306:I1307"/>
    <mergeCell ref="B1308:C1308"/>
    <mergeCell ref="D1308:E1308"/>
    <mergeCell ref="F1308:G1308"/>
    <mergeCell ref="H1308:I1308"/>
    <mergeCell ref="A1310:A1311"/>
    <mergeCell ref="B1310:I1311"/>
    <mergeCell ref="B1314:I1314"/>
    <mergeCell ref="A1315:A1316"/>
    <mergeCell ref="B1315:C1316"/>
    <mergeCell ref="D1315:E1316"/>
    <mergeCell ref="F1315:G1316"/>
    <mergeCell ref="A1328:A1329"/>
    <mergeCell ref="B1226:C1226"/>
    <mergeCell ref="D1226:E1226"/>
    <mergeCell ref="F1226:G1226"/>
    <mergeCell ref="H1226:I1226"/>
    <mergeCell ref="A1219:A1220"/>
    <mergeCell ref="B1219:I1220"/>
    <mergeCell ref="B1232:I1232"/>
    <mergeCell ref="A1233:A1234"/>
    <mergeCell ref="B1233:C1234"/>
    <mergeCell ref="D1233:E1234"/>
    <mergeCell ref="F1233:G1234"/>
    <mergeCell ref="H1233:I1234"/>
    <mergeCell ref="B1235:C1235"/>
    <mergeCell ref="D1235:E1235"/>
    <mergeCell ref="F1235:G1235"/>
    <mergeCell ref="H1235:I1235"/>
    <mergeCell ref="A1228:A1229"/>
    <mergeCell ref="B1228:I1229"/>
    <mergeCell ref="B1214:I1214"/>
    <mergeCell ref="A1215:A1216"/>
    <mergeCell ref="B1215:C1216"/>
    <mergeCell ref="D1215:E1216"/>
    <mergeCell ref="F1215:G1216"/>
    <mergeCell ref="H1215:I1216"/>
    <mergeCell ref="B1217:C1217"/>
    <mergeCell ref="D1217:E1217"/>
    <mergeCell ref="F1217:G1217"/>
    <mergeCell ref="H1217:I1217"/>
    <mergeCell ref="A1210:A1211"/>
    <mergeCell ref="B1210:I1211"/>
    <mergeCell ref="B1223:I1223"/>
    <mergeCell ref="A1224:A1225"/>
    <mergeCell ref="B1224:C1225"/>
    <mergeCell ref="D1224:E1225"/>
    <mergeCell ref="F1224:G1225"/>
    <mergeCell ref="H1224:I1225"/>
    <mergeCell ref="B1196:I1196"/>
    <mergeCell ref="A1197:A1198"/>
    <mergeCell ref="B1197:C1198"/>
    <mergeCell ref="D1197:E1198"/>
    <mergeCell ref="F1197:G1198"/>
    <mergeCell ref="H1197:I1198"/>
    <mergeCell ref="B1199:C1199"/>
    <mergeCell ref="D1199:E1199"/>
    <mergeCell ref="F1199:G1199"/>
    <mergeCell ref="H1199:I1199"/>
    <mergeCell ref="B1205:I1205"/>
    <mergeCell ref="A1206:A1207"/>
    <mergeCell ref="B1206:C1207"/>
    <mergeCell ref="D1206:E1207"/>
    <mergeCell ref="F1206:G1207"/>
    <mergeCell ref="H1206:I1207"/>
    <mergeCell ref="B1208:C1208"/>
    <mergeCell ref="D1208:E1208"/>
    <mergeCell ref="F1208:G1208"/>
    <mergeCell ref="H1208:I1208"/>
    <mergeCell ref="A1201:A1202"/>
    <mergeCell ref="B1201:I1202"/>
    <mergeCell ref="B1105:C1106"/>
    <mergeCell ref="D1105:E1106"/>
    <mergeCell ref="F1105:G1106"/>
    <mergeCell ref="H1105:I1106"/>
    <mergeCell ref="A1137:A1138"/>
    <mergeCell ref="B1137:C1138"/>
    <mergeCell ref="D1137:E1138"/>
    <mergeCell ref="F1137:G1138"/>
    <mergeCell ref="H1137:I1138"/>
    <mergeCell ref="A1109:A1110"/>
    <mergeCell ref="B1109:I1110"/>
    <mergeCell ref="B1113:I1113"/>
    <mergeCell ref="A1114:A1115"/>
    <mergeCell ref="B1114:C1115"/>
    <mergeCell ref="D1114:E1115"/>
    <mergeCell ref="F1114:G1115"/>
    <mergeCell ref="H1114:I1115"/>
    <mergeCell ref="B1116:C1116"/>
    <mergeCell ref="D1116:E1116"/>
    <mergeCell ref="F1116:G1116"/>
    <mergeCell ref="H1116:I1116"/>
    <mergeCell ref="A1118:A1119"/>
    <mergeCell ref="B1118:I1119"/>
    <mergeCell ref="A1123:I1124"/>
    <mergeCell ref="B1127:I1127"/>
    <mergeCell ref="A1128:A1129"/>
    <mergeCell ref="B1128:C1129"/>
    <mergeCell ref="D1128:E1129"/>
    <mergeCell ref="F1128:G1129"/>
    <mergeCell ref="H1128:I1129"/>
    <mergeCell ref="B1130:C1130"/>
    <mergeCell ref="D1130:E1130"/>
    <mergeCell ref="B959:I959"/>
    <mergeCell ref="A960:A961"/>
    <mergeCell ref="B1098:C1098"/>
    <mergeCell ref="D1098:E1098"/>
    <mergeCell ref="F1098:G1098"/>
    <mergeCell ref="H1098:I1098"/>
    <mergeCell ref="A964:A965"/>
    <mergeCell ref="B964:I965"/>
    <mergeCell ref="A1005:I1006"/>
    <mergeCell ref="B1009:I1009"/>
    <mergeCell ref="A1010:A1011"/>
    <mergeCell ref="B1010:C1011"/>
    <mergeCell ref="D1010:E1011"/>
    <mergeCell ref="F1010:G1011"/>
    <mergeCell ref="H1010:I1011"/>
    <mergeCell ref="B1012:C1012"/>
    <mergeCell ref="D1012:E1012"/>
    <mergeCell ref="F1012:G1012"/>
    <mergeCell ref="H1012:I1012"/>
    <mergeCell ref="A1014:A1015"/>
    <mergeCell ref="A892:A893"/>
    <mergeCell ref="B892:C893"/>
    <mergeCell ref="D892:E893"/>
    <mergeCell ref="F892:G893"/>
    <mergeCell ref="H892:I893"/>
    <mergeCell ref="B871:C871"/>
    <mergeCell ref="A873:A874"/>
    <mergeCell ref="B873:I874"/>
    <mergeCell ref="A887:I888"/>
    <mergeCell ref="B891:I891"/>
    <mergeCell ref="A899:A900"/>
    <mergeCell ref="B899:I900"/>
    <mergeCell ref="B903:I903"/>
    <mergeCell ref="A904:A905"/>
    <mergeCell ref="B904:C905"/>
    <mergeCell ref="B658:C658"/>
    <mergeCell ref="D658:E658"/>
    <mergeCell ref="F658:G658"/>
    <mergeCell ref="H658:I658"/>
    <mergeCell ref="A660:A661"/>
    <mergeCell ref="B660:I661"/>
    <mergeCell ref="B664:I664"/>
    <mergeCell ref="A665:A666"/>
    <mergeCell ref="B665:C666"/>
    <mergeCell ref="D665:E666"/>
    <mergeCell ref="F665:G666"/>
    <mergeCell ref="H665:I666"/>
    <mergeCell ref="B667:C667"/>
    <mergeCell ref="D667:E667"/>
    <mergeCell ref="F667:G667"/>
    <mergeCell ref="D862:E862"/>
    <mergeCell ref="F862:G862"/>
    <mergeCell ref="H862:I862"/>
    <mergeCell ref="B860:C861"/>
    <mergeCell ref="B862:C862"/>
    <mergeCell ref="H667:I667"/>
    <mergeCell ref="A669:A670"/>
    <mergeCell ref="B669:I670"/>
    <mergeCell ref="B673:I673"/>
    <mergeCell ref="A674:A675"/>
    <mergeCell ref="B674:C675"/>
    <mergeCell ref="D674:E675"/>
    <mergeCell ref="F674:G675"/>
    <mergeCell ref="H674:I675"/>
    <mergeCell ref="B676:C676"/>
    <mergeCell ref="D676:E676"/>
    <mergeCell ref="F676:G676"/>
    <mergeCell ref="B540:C540"/>
    <mergeCell ref="D540:E540"/>
    <mergeCell ref="F540:G540"/>
    <mergeCell ref="H540:I540"/>
    <mergeCell ref="A542:A543"/>
    <mergeCell ref="B542:I543"/>
    <mergeCell ref="B546:I546"/>
    <mergeCell ref="A547:A548"/>
    <mergeCell ref="B547:C548"/>
    <mergeCell ref="D547:E548"/>
    <mergeCell ref="F547:G548"/>
    <mergeCell ref="H547:I548"/>
    <mergeCell ref="B549:C549"/>
    <mergeCell ref="B595:C595"/>
    <mergeCell ref="D595:E595"/>
    <mergeCell ref="F595:G595"/>
    <mergeCell ref="H595:I595"/>
    <mergeCell ref="B585:C585"/>
    <mergeCell ref="D585:E585"/>
    <mergeCell ref="F585:G585"/>
    <mergeCell ref="H585:I585"/>
    <mergeCell ref="A587:A588"/>
    <mergeCell ref="B587:I588"/>
    <mergeCell ref="A560:A561"/>
    <mergeCell ref="B560:I561"/>
    <mergeCell ref="B564:I564"/>
    <mergeCell ref="A565:A566"/>
    <mergeCell ref="B565:C566"/>
    <mergeCell ref="D565:E566"/>
    <mergeCell ref="F565:G566"/>
    <mergeCell ref="H565:I566"/>
    <mergeCell ref="B567:C567"/>
    <mergeCell ref="A415:I416"/>
    <mergeCell ref="B474:I474"/>
    <mergeCell ref="A475:A476"/>
    <mergeCell ref="B475:C476"/>
    <mergeCell ref="D475:E476"/>
    <mergeCell ref="F475:G476"/>
    <mergeCell ref="H475:I476"/>
    <mergeCell ref="A460:A461"/>
    <mergeCell ref="B460:I461"/>
    <mergeCell ref="A465:A466"/>
    <mergeCell ref="B465:C466"/>
    <mergeCell ref="A469:A470"/>
    <mergeCell ref="B469:I470"/>
    <mergeCell ref="B419:I419"/>
    <mergeCell ref="A420:A421"/>
    <mergeCell ref="B420:C421"/>
    <mergeCell ref="D420:E421"/>
    <mergeCell ref="F420:G421"/>
    <mergeCell ref="H420:I421"/>
    <mergeCell ref="B422:C422"/>
    <mergeCell ref="D422:E422"/>
    <mergeCell ref="F422:G422"/>
    <mergeCell ref="H422:I422"/>
    <mergeCell ref="A424:A425"/>
    <mergeCell ref="B424:I425"/>
    <mergeCell ref="B428:I428"/>
    <mergeCell ref="A429:A430"/>
    <mergeCell ref="B429:C430"/>
    <mergeCell ref="D429:E430"/>
    <mergeCell ref="F429:G430"/>
    <mergeCell ref="H429:I430"/>
    <mergeCell ref="B431:C431"/>
    <mergeCell ref="B99:C99"/>
    <mergeCell ref="D99:H99"/>
    <mergeCell ref="B100:C105"/>
    <mergeCell ref="B106:C107"/>
    <mergeCell ref="B108:C109"/>
    <mergeCell ref="B110:C111"/>
    <mergeCell ref="B112:C113"/>
    <mergeCell ref="B114:C115"/>
    <mergeCell ref="A119:I120"/>
    <mergeCell ref="B123:I123"/>
    <mergeCell ref="A124:A125"/>
    <mergeCell ref="B124:C125"/>
    <mergeCell ref="D124:E125"/>
    <mergeCell ref="F124:G125"/>
    <mergeCell ref="H124:I125"/>
    <mergeCell ref="B126:C126"/>
    <mergeCell ref="D126:E126"/>
    <mergeCell ref="F126:G126"/>
    <mergeCell ref="H126:I126"/>
    <mergeCell ref="A128:A129"/>
    <mergeCell ref="B128:I129"/>
    <mergeCell ref="B132:I132"/>
    <mergeCell ref="A133:A134"/>
    <mergeCell ref="B133:C134"/>
    <mergeCell ref="D133:E134"/>
    <mergeCell ref="F133:G134"/>
    <mergeCell ref="H133:I134"/>
    <mergeCell ref="B135:C135"/>
    <mergeCell ref="D135:E135"/>
    <mergeCell ref="F135:G135"/>
    <mergeCell ref="H135:I135"/>
    <mergeCell ref="A137:A138"/>
    <mergeCell ref="B137:I138"/>
    <mergeCell ref="B141:I141"/>
    <mergeCell ref="A142:A143"/>
    <mergeCell ref="B142:C143"/>
    <mergeCell ref="D142:E143"/>
    <mergeCell ref="F142:G143"/>
    <mergeCell ref="H142:I143"/>
    <mergeCell ref="B144:C144"/>
    <mergeCell ref="D144:E144"/>
    <mergeCell ref="F144:G144"/>
    <mergeCell ref="H144:I144"/>
    <mergeCell ref="A146:A147"/>
    <mergeCell ref="B146:I147"/>
    <mergeCell ref="B150:I150"/>
    <mergeCell ref="A151:A152"/>
    <mergeCell ref="B151:C152"/>
    <mergeCell ref="D151:E152"/>
    <mergeCell ref="F151:G152"/>
    <mergeCell ref="H151:I152"/>
    <mergeCell ref="B153:C153"/>
    <mergeCell ref="D153:E153"/>
    <mergeCell ref="F153:G153"/>
    <mergeCell ref="H153:I153"/>
    <mergeCell ref="A155:A156"/>
    <mergeCell ref="B155:I156"/>
    <mergeCell ref="B159:I159"/>
    <mergeCell ref="A160:A161"/>
    <mergeCell ref="B160:C161"/>
    <mergeCell ref="D160:E161"/>
    <mergeCell ref="F160:G161"/>
    <mergeCell ref="H160:I161"/>
    <mergeCell ref="B162:C162"/>
    <mergeCell ref="D162:E162"/>
    <mergeCell ref="F162:G162"/>
    <mergeCell ref="H162:I162"/>
    <mergeCell ref="A164:A165"/>
    <mergeCell ref="B164:I165"/>
    <mergeCell ref="B168:I168"/>
    <mergeCell ref="A169:A170"/>
    <mergeCell ref="B169:C170"/>
    <mergeCell ref="D169:E170"/>
    <mergeCell ref="F169:G170"/>
    <mergeCell ref="H169:I170"/>
    <mergeCell ref="B171:C171"/>
    <mergeCell ref="D171:E171"/>
    <mergeCell ref="F171:G171"/>
    <mergeCell ref="H171:I171"/>
    <mergeCell ref="A173:A174"/>
    <mergeCell ref="B173:I174"/>
    <mergeCell ref="A178:I179"/>
    <mergeCell ref="B182:I182"/>
    <mergeCell ref="A183:A184"/>
    <mergeCell ref="B183:C184"/>
    <mergeCell ref="D183:E184"/>
    <mergeCell ref="F183:G184"/>
    <mergeCell ref="H183:I184"/>
    <mergeCell ref="B185:C185"/>
    <mergeCell ref="D185:E185"/>
    <mergeCell ref="F185:G185"/>
    <mergeCell ref="H185:I185"/>
    <mergeCell ref="B186:I186"/>
    <mergeCell ref="A187:A188"/>
    <mergeCell ref="B187:I188"/>
    <mergeCell ref="B191:I191"/>
    <mergeCell ref="A192:A193"/>
    <mergeCell ref="B192:C193"/>
    <mergeCell ref="D192:E193"/>
    <mergeCell ref="F192:G193"/>
    <mergeCell ref="H192:I193"/>
    <mergeCell ref="B194:C194"/>
    <mergeCell ref="D194:E194"/>
    <mergeCell ref="F194:G194"/>
    <mergeCell ref="H194:I194"/>
    <mergeCell ref="A196:A197"/>
    <mergeCell ref="B196:I197"/>
    <mergeCell ref="A237:I238"/>
    <mergeCell ref="A241:A243"/>
    <mergeCell ref="B241:I243"/>
    <mergeCell ref="A244:A245"/>
    <mergeCell ref="B244:C245"/>
    <mergeCell ref="D244:E245"/>
    <mergeCell ref="F244:G245"/>
    <mergeCell ref="H244:I245"/>
    <mergeCell ref="A257:A258"/>
    <mergeCell ref="B257:C258"/>
    <mergeCell ref="D257:E258"/>
    <mergeCell ref="F257:G258"/>
    <mergeCell ref="H257:I258"/>
    <mergeCell ref="A297:I298"/>
    <mergeCell ref="B301:I301"/>
    <mergeCell ref="A302:A303"/>
    <mergeCell ref="B302:C303"/>
    <mergeCell ref="D302:E303"/>
    <mergeCell ref="F302:G303"/>
    <mergeCell ref="H302:I303"/>
    <mergeCell ref="D261:E261"/>
    <mergeCell ref="F261:G261"/>
    <mergeCell ref="H261:I261"/>
    <mergeCell ref="A263:A264"/>
    <mergeCell ref="B263:I264"/>
    <mergeCell ref="A250:A251"/>
    <mergeCell ref="B250:I251"/>
    <mergeCell ref="A254:A256"/>
    <mergeCell ref="B254:I256"/>
    <mergeCell ref="A246:A248"/>
    <mergeCell ref="B246:C248"/>
    <mergeCell ref="D246:E248"/>
    <mergeCell ref="F246:G248"/>
    <mergeCell ref="H246:I248"/>
    <mergeCell ref="B259:C261"/>
    <mergeCell ref="A304:A305"/>
    <mergeCell ref="B304:C305"/>
    <mergeCell ref="D304:E305"/>
    <mergeCell ref="F304:G305"/>
    <mergeCell ref="H304:I305"/>
    <mergeCell ref="A307:A308"/>
    <mergeCell ref="B307:I308"/>
    <mergeCell ref="B311:I311"/>
    <mergeCell ref="A312:A313"/>
    <mergeCell ref="B312:C313"/>
    <mergeCell ref="D312:E313"/>
    <mergeCell ref="F312:G313"/>
    <mergeCell ref="H312:I313"/>
    <mergeCell ref="B314:C314"/>
    <mergeCell ref="B329:I329"/>
    <mergeCell ref="A330:A331"/>
    <mergeCell ref="B330:C331"/>
    <mergeCell ref="D330:E331"/>
    <mergeCell ref="F330:G331"/>
    <mergeCell ref="H330:I331"/>
    <mergeCell ref="B360:C360"/>
    <mergeCell ref="D360:E360"/>
    <mergeCell ref="F360:G360"/>
    <mergeCell ref="H360:I360"/>
    <mergeCell ref="A362:A363"/>
    <mergeCell ref="B362:I363"/>
    <mergeCell ref="B366:I366"/>
    <mergeCell ref="A367:A368"/>
    <mergeCell ref="B367:C368"/>
    <mergeCell ref="B479:I480"/>
    <mergeCell ref="B483:I483"/>
    <mergeCell ref="A484:A485"/>
    <mergeCell ref="B484:C485"/>
    <mergeCell ref="D484:E485"/>
    <mergeCell ref="F484:G485"/>
    <mergeCell ref="H484:I485"/>
    <mergeCell ref="A479:A480"/>
    <mergeCell ref="D431:E431"/>
    <mergeCell ref="F431:G431"/>
    <mergeCell ref="H431:I431"/>
    <mergeCell ref="A433:A434"/>
    <mergeCell ref="B433:I434"/>
    <mergeCell ref="A438:A439"/>
    <mergeCell ref="B438:C439"/>
    <mergeCell ref="B440:C440"/>
    <mergeCell ref="A442:A443"/>
    <mergeCell ref="B442:I443"/>
    <mergeCell ref="A447:A448"/>
    <mergeCell ref="B447:C448"/>
    <mergeCell ref="B449:C449"/>
    <mergeCell ref="A451:A452"/>
    <mergeCell ref="B451:I452"/>
    <mergeCell ref="A456:A457"/>
    <mergeCell ref="B456:C457"/>
    <mergeCell ref="B477:C477"/>
    <mergeCell ref="D477:E477"/>
    <mergeCell ref="F477:G477"/>
    <mergeCell ref="H477:I477"/>
    <mergeCell ref="B488:I489"/>
    <mergeCell ref="D549:E549"/>
    <mergeCell ref="F549:G549"/>
    <mergeCell ref="H549:I549"/>
    <mergeCell ref="A551:A552"/>
    <mergeCell ref="B551:I552"/>
    <mergeCell ref="B555:I555"/>
    <mergeCell ref="A556:A557"/>
    <mergeCell ref="B556:C557"/>
    <mergeCell ref="D556:E557"/>
    <mergeCell ref="F556:G557"/>
    <mergeCell ref="H556:I557"/>
    <mergeCell ref="B558:C558"/>
    <mergeCell ref="D558:E558"/>
    <mergeCell ref="F558:G558"/>
    <mergeCell ref="H558:I558"/>
    <mergeCell ref="A488:A489"/>
    <mergeCell ref="B486:C486"/>
    <mergeCell ref="D486:E486"/>
    <mergeCell ref="F486:G486"/>
    <mergeCell ref="H486:I486"/>
    <mergeCell ref="A533:I534"/>
    <mergeCell ref="B537:I537"/>
    <mergeCell ref="A538:A539"/>
    <mergeCell ref="B538:C539"/>
    <mergeCell ref="D538:E539"/>
    <mergeCell ref="F538:G539"/>
    <mergeCell ref="H538:I539"/>
    <mergeCell ref="D567:E567"/>
    <mergeCell ref="F567:G567"/>
    <mergeCell ref="H567:I567"/>
    <mergeCell ref="A569:A570"/>
    <mergeCell ref="B569:I570"/>
    <mergeCell ref="B573:I573"/>
    <mergeCell ref="A574:A575"/>
    <mergeCell ref="B574:C575"/>
    <mergeCell ref="D574:E575"/>
    <mergeCell ref="F574:G575"/>
    <mergeCell ref="H574:I575"/>
    <mergeCell ref="B576:C576"/>
    <mergeCell ref="D576:E576"/>
    <mergeCell ref="F576:G576"/>
    <mergeCell ref="H576:I576"/>
    <mergeCell ref="A578:A579"/>
    <mergeCell ref="B578:I579"/>
    <mergeCell ref="B582:I582"/>
    <mergeCell ref="A583:A584"/>
    <mergeCell ref="B583:C584"/>
    <mergeCell ref="D583:E584"/>
    <mergeCell ref="F583:G584"/>
    <mergeCell ref="H583:I584"/>
    <mergeCell ref="A651:I652"/>
    <mergeCell ref="B655:I655"/>
    <mergeCell ref="A656:A657"/>
    <mergeCell ref="B656:C657"/>
    <mergeCell ref="D656:E657"/>
    <mergeCell ref="F656:G657"/>
    <mergeCell ref="H656:I657"/>
    <mergeCell ref="B592:I592"/>
    <mergeCell ref="A593:A594"/>
    <mergeCell ref="B593:C594"/>
    <mergeCell ref="D593:E594"/>
    <mergeCell ref="F593:G594"/>
    <mergeCell ref="H593:I594"/>
    <mergeCell ref="B597:I598"/>
    <mergeCell ref="A597:A598"/>
    <mergeCell ref="H676:I676"/>
    <mergeCell ref="A678:A679"/>
    <mergeCell ref="B678:I679"/>
    <mergeCell ref="B682:I682"/>
    <mergeCell ref="A683:A684"/>
    <mergeCell ref="B683:C684"/>
    <mergeCell ref="D683:E684"/>
    <mergeCell ref="F683:G684"/>
    <mergeCell ref="H683:I684"/>
    <mergeCell ref="B685:C685"/>
    <mergeCell ref="D685:E685"/>
    <mergeCell ref="F685:G685"/>
    <mergeCell ref="H685:I685"/>
    <mergeCell ref="A687:A688"/>
    <mergeCell ref="B687:I688"/>
    <mergeCell ref="B691:I691"/>
    <mergeCell ref="A692:A693"/>
    <mergeCell ref="B692:C693"/>
    <mergeCell ref="D692:E693"/>
    <mergeCell ref="F692:G693"/>
    <mergeCell ref="H692:I693"/>
    <mergeCell ref="B694:C694"/>
    <mergeCell ref="D694:E694"/>
    <mergeCell ref="F694:G694"/>
    <mergeCell ref="H694:I694"/>
    <mergeCell ref="A696:A697"/>
    <mergeCell ref="B696:I697"/>
    <mergeCell ref="A710:I711"/>
    <mergeCell ref="B714:I714"/>
    <mergeCell ref="A715:A716"/>
    <mergeCell ref="B715:C716"/>
    <mergeCell ref="D715:E716"/>
    <mergeCell ref="F715:G716"/>
    <mergeCell ref="H715:I716"/>
    <mergeCell ref="B717:C717"/>
    <mergeCell ref="D717:E717"/>
    <mergeCell ref="F717:G717"/>
    <mergeCell ref="H717:I717"/>
    <mergeCell ref="A719:A720"/>
    <mergeCell ref="B719:I720"/>
    <mergeCell ref="B723:I723"/>
    <mergeCell ref="A724:A725"/>
    <mergeCell ref="B724:C725"/>
    <mergeCell ref="D724:E725"/>
    <mergeCell ref="F724:G725"/>
    <mergeCell ref="H724:I725"/>
    <mergeCell ref="B726:C726"/>
    <mergeCell ref="D726:E726"/>
    <mergeCell ref="F726:G726"/>
    <mergeCell ref="H726:I726"/>
    <mergeCell ref="A728:A729"/>
    <mergeCell ref="B728:I729"/>
    <mergeCell ref="B732:I732"/>
    <mergeCell ref="A733:A734"/>
    <mergeCell ref="B733:C734"/>
    <mergeCell ref="D733:E734"/>
    <mergeCell ref="F733:G734"/>
    <mergeCell ref="H733:I734"/>
    <mergeCell ref="B735:C735"/>
    <mergeCell ref="D735:E735"/>
    <mergeCell ref="F735:G735"/>
    <mergeCell ref="H735:I735"/>
    <mergeCell ref="A737:A738"/>
    <mergeCell ref="B737:I738"/>
    <mergeCell ref="B741:I741"/>
    <mergeCell ref="A742:A743"/>
    <mergeCell ref="B742:C743"/>
    <mergeCell ref="D742:E743"/>
    <mergeCell ref="F742:G743"/>
    <mergeCell ref="H742:I743"/>
    <mergeCell ref="B744:C744"/>
    <mergeCell ref="D744:E744"/>
    <mergeCell ref="F744:G744"/>
    <mergeCell ref="H744:I744"/>
    <mergeCell ref="A746:A747"/>
    <mergeCell ref="B746:I747"/>
    <mergeCell ref="B750:I750"/>
    <mergeCell ref="A751:A752"/>
    <mergeCell ref="B751:C752"/>
    <mergeCell ref="D751:E752"/>
    <mergeCell ref="F751:G752"/>
    <mergeCell ref="H751:I752"/>
    <mergeCell ref="B753:C753"/>
    <mergeCell ref="D753:E753"/>
    <mergeCell ref="F753:G753"/>
    <mergeCell ref="H753:I753"/>
    <mergeCell ref="A755:A756"/>
    <mergeCell ref="B755:I756"/>
    <mergeCell ref="A769:I770"/>
    <mergeCell ref="B773:I773"/>
    <mergeCell ref="A774:A775"/>
    <mergeCell ref="B774:C775"/>
    <mergeCell ref="D774:E775"/>
    <mergeCell ref="F774:G775"/>
    <mergeCell ref="H774:I775"/>
    <mergeCell ref="B776:C776"/>
    <mergeCell ref="D776:E776"/>
    <mergeCell ref="F776:G776"/>
    <mergeCell ref="H776:I776"/>
    <mergeCell ref="A778:A779"/>
    <mergeCell ref="B778:I779"/>
    <mergeCell ref="B782:I782"/>
    <mergeCell ref="A783:A784"/>
    <mergeCell ref="B783:C784"/>
    <mergeCell ref="D783:E784"/>
    <mergeCell ref="F783:G784"/>
    <mergeCell ref="H783:I784"/>
    <mergeCell ref="A828:I829"/>
    <mergeCell ref="B832:I832"/>
    <mergeCell ref="A833:A834"/>
    <mergeCell ref="B833:C834"/>
    <mergeCell ref="D833:E834"/>
    <mergeCell ref="F833:G834"/>
    <mergeCell ref="H833:I834"/>
    <mergeCell ref="B835:C835"/>
    <mergeCell ref="D835:E835"/>
    <mergeCell ref="F835:G835"/>
    <mergeCell ref="H835:I835"/>
    <mergeCell ref="A837:A838"/>
    <mergeCell ref="B837:I838"/>
    <mergeCell ref="B841:I841"/>
    <mergeCell ref="A842:A843"/>
    <mergeCell ref="B842:C843"/>
    <mergeCell ref="D842:E843"/>
    <mergeCell ref="F842:G843"/>
    <mergeCell ref="H842:I843"/>
    <mergeCell ref="B844:C844"/>
    <mergeCell ref="D844:E844"/>
    <mergeCell ref="F844:G844"/>
    <mergeCell ref="H844:I844"/>
    <mergeCell ref="A846:A847"/>
    <mergeCell ref="B846:I847"/>
    <mergeCell ref="B851:C852"/>
    <mergeCell ref="B853:C853"/>
    <mergeCell ref="A855:A856"/>
    <mergeCell ref="B855:I856"/>
    <mergeCell ref="B850:I850"/>
    <mergeCell ref="A851:A852"/>
    <mergeCell ref="D851:E852"/>
    <mergeCell ref="F851:G852"/>
    <mergeCell ref="H851:I852"/>
    <mergeCell ref="D853:E853"/>
    <mergeCell ref="F853:G853"/>
    <mergeCell ref="H853:I853"/>
    <mergeCell ref="B859:I859"/>
    <mergeCell ref="A860:A861"/>
    <mergeCell ref="D860:E861"/>
    <mergeCell ref="F860:G861"/>
    <mergeCell ref="H860:I861"/>
    <mergeCell ref="B868:I868"/>
    <mergeCell ref="A869:A870"/>
    <mergeCell ref="D869:E870"/>
    <mergeCell ref="F869:G870"/>
    <mergeCell ref="H869:I870"/>
    <mergeCell ref="D871:E871"/>
    <mergeCell ref="F871:G871"/>
    <mergeCell ref="H871:I871"/>
    <mergeCell ref="A864:A865"/>
    <mergeCell ref="B864:I865"/>
    <mergeCell ref="B869:C870"/>
    <mergeCell ref="A946:I947"/>
    <mergeCell ref="B960:C961"/>
    <mergeCell ref="D960:E961"/>
    <mergeCell ref="F960:G961"/>
    <mergeCell ref="H960:I961"/>
    <mergeCell ref="B962:C962"/>
    <mergeCell ref="D962:E962"/>
    <mergeCell ref="F962:G962"/>
    <mergeCell ref="H962:I962"/>
    <mergeCell ref="B950:I950"/>
    <mergeCell ref="A951:A952"/>
    <mergeCell ref="B951:C952"/>
    <mergeCell ref="D951:E952"/>
    <mergeCell ref="F951:G952"/>
    <mergeCell ref="H951:I952"/>
    <mergeCell ref="B953:C953"/>
    <mergeCell ref="D953:E953"/>
    <mergeCell ref="F953:G953"/>
    <mergeCell ref="H953:I953"/>
    <mergeCell ref="A955:A956"/>
    <mergeCell ref="B955:I956"/>
    <mergeCell ref="B1014:I1015"/>
    <mergeCell ref="B1018:I1018"/>
    <mergeCell ref="A1019:A1020"/>
    <mergeCell ref="B1019:C1020"/>
    <mergeCell ref="D1019:E1020"/>
    <mergeCell ref="F1019:G1020"/>
    <mergeCell ref="H1019:I1020"/>
    <mergeCell ref="B1021:C1021"/>
    <mergeCell ref="D1021:E1021"/>
    <mergeCell ref="F1021:G1021"/>
    <mergeCell ref="H1021:I1021"/>
    <mergeCell ref="A1023:A1024"/>
    <mergeCell ref="B1023:I1024"/>
    <mergeCell ref="B1027:I1027"/>
    <mergeCell ref="A1028:A1029"/>
    <mergeCell ref="B1028:C1029"/>
    <mergeCell ref="D1028:E1029"/>
    <mergeCell ref="F1028:G1029"/>
    <mergeCell ref="H1028:I1029"/>
    <mergeCell ref="B1030:C1030"/>
    <mergeCell ref="D1030:E1030"/>
    <mergeCell ref="F1030:G1030"/>
    <mergeCell ref="H1030:I1030"/>
    <mergeCell ref="A1032:A1033"/>
    <mergeCell ref="B1032:I1033"/>
    <mergeCell ref="B1036:I1036"/>
    <mergeCell ref="A1037:A1038"/>
    <mergeCell ref="B1037:C1038"/>
    <mergeCell ref="D1037:E1038"/>
    <mergeCell ref="F1037:G1038"/>
    <mergeCell ref="H1037:I1038"/>
    <mergeCell ref="B1039:C1039"/>
    <mergeCell ref="D1039:E1039"/>
    <mergeCell ref="F1039:G1039"/>
    <mergeCell ref="H1039:I1039"/>
    <mergeCell ref="A1041:A1042"/>
    <mergeCell ref="B1041:I1042"/>
    <mergeCell ref="B1071:C1071"/>
    <mergeCell ref="D1071:E1071"/>
    <mergeCell ref="F1071:G1071"/>
    <mergeCell ref="H1071:I1071"/>
    <mergeCell ref="A1073:A1074"/>
    <mergeCell ref="B1073:I1074"/>
    <mergeCell ref="B1077:I1077"/>
    <mergeCell ref="A1078:A1079"/>
    <mergeCell ref="B1078:C1079"/>
    <mergeCell ref="D1078:E1079"/>
    <mergeCell ref="F1078:G1079"/>
    <mergeCell ref="H1078:I1079"/>
    <mergeCell ref="A1064:I1065"/>
    <mergeCell ref="B1068:I1068"/>
    <mergeCell ref="A1069:A1070"/>
    <mergeCell ref="B1069:C1070"/>
    <mergeCell ref="D1069:E1070"/>
    <mergeCell ref="F1069:G1070"/>
    <mergeCell ref="H1069:I1070"/>
    <mergeCell ref="B1080:C1080"/>
    <mergeCell ref="B1107:C1107"/>
    <mergeCell ref="D1107:E1107"/>
    <mergeCell ref="F1107:G1107"/>
    <mergeCell ref="H1107:I1107"/>
    <mergeCell ref="D1080:E1080"/>
    <mergeCell ref="F1080:G1080"/>
    <mergeCell ref="H1080:I1080"/>
    <mergeCell ref="A1082:A1083"/>
    <mergeCell ref="B1082:I1083"/>
    <mergeCell ref="B1086:I1086"/>
    <mergeCell ref="A1087:A1088"/>
    <mergeCell ref="B1087:C1088"/>
    <mergeCell ref="D1087:E1088"/>
    <mergeCell ref="F1087:G1088"/>
    <mergeCell ref="H1087:I1088"/>
    <mergeCell ref="B1089:C1089"/>
    <mergeCell ref="D1089:E1089"/>
    <mergeCell ref="F1089:G1089"/>
    <mergeCell ref="H1089:I1089"/>
    <mergeCell ref="A1091:A1092"/>
    <mergeCell ref="B1091:I1092"/>
    <mergeCell ref="B1095:I1095"/>
    <mergeCell ref="A1096:A1097"/>
    <mergeCell ref="B1096:C1097"/>
    <mergeCell ref="D1096:E1097"/>
    <mergeCell ref="F1096:G1097"/>
    <mergeCell ref="H1096:I1097"/>
    <mergeCell ref="A1100:A1101"/>
    <mergeCell ref="B1100:I1101"/>
    <mergeCell ref="B1104:I1104"/>
    <mergeCell ref="A1105:A1106"/>
    <mergeCell ref="F1130:G1130"/>
    <mergeCell ref="H1130:I1130"/>
    <mergeCell ref="A1132:A1133"/>
    <mergeCell ref="B1132:I1133"/>
    <mergeCell ref="A1141:A1142"/>
    <mergeCell ref="B1141:I1142"/>
    <mergeCell ref="B1145:I1145"/>
    <mergeCell ref="A1146:A1147"/>
    <mergeCell ref="B1146:C1147"/>
    <mergeCell ref="D1146:E1147"/>
    <mergeCell ref="F1146:G1147"/>
    <mergeCell ref="H1146:I1147"/>
    <mergeCell ref="B1148:C1148"/>
    <mergeCell ref="D1148:E1148"/>
    <mergeCell ref="F1148:G1148"/>
    <mergeCell ref="H1148:I1148"/>
    <mergeCell ref="B1136:I1136"/>
    <mergeCell ref="B1139:C1139"/>
    <mergeCell ref="D1139:E1139"/>
    <mergeCell ref="F1139:G1139"/>
    <mergeCell ref="H1139:I1139"/>
    <mergeCell ref="A1150:A1151"/>
    <mergeCell ref="B1150:I1151"/>
    <mergeCell ref="A1159:A1160"/>
    <mergeCell ref="B1159:I1160"/>
    <mergeCell ref="B1163:I1163"/>
    <mergeCell ref="A1164:A1165"/>
    <mergeCell ref="B1164:C1165"/>
    <mergeCell ref="D1164:E1165"/>
    <mergeCell ref="F1164:G1165"/>
    <mergeCell ref="H1164:I1165"/>
    <mergeCell ref="B1166:C1166"/>
    <mergeCell ref="D1166:E1166"/>
    <mergeCell ref="F1166:G1166"/>
    <mergeCell ref="H1166:I1166"/>
    <mergeCell ref="A1168:A1169"/>
    <mergeCell ref="B1168:I1169"/>
    <mergeCell ref="A1192:A1193"/>
    <mergeCell ref="B1192:I1193"/>
    <mergeCell ref="B1154:I1154"/>
    <mergeCell ref="A1155:A1156"/>
    <mergeCell ref="B1155:C1156"/>
    <mergeCell ref="D1155:E1156"/>
    <mergeCell ref="F1155:G1156"/>
    <mergeCell ref="H1155:I1156"/>
    <mergeCell ref="B1157:C1157"/>
    <mergeCell ref="D1157:E1157"/>
    <mergeCell ref="F1157:G1157"/>
    <mergeCell ref="H1157:I1157"/>
    <mergeCell ref="A1183:I1184"/>
    <mergeCell ref="B1187:I1187"/>
    <mergeCell ref="A1188:A1189"/>
    <mergeCell ref="B1188:C1189"/>
    <mergeCell ref="D1188:E1189"/>
    <mergeCell ref="F1188:G1189"/>
    <mergeCell ref="H1188:I1189"/>
    <mergeCell ref="B1190:C1190"/>
    <mergeCell ref="D1190:E1190"/>
    <mergeCell ref="F1190:G1190"/>
    <mergeCell ref="H1190:I1190"/>
    <mergeCell ref="D1375:E1376"/>
    <mergeCell ref="F1375:G1376"/>
    <mergeCell ref="H1375:I1376"/>
    <mergeCell ref="B1317:C1317"/>
    <mergeCell ref="D1317:E1317"/>
    <mergeCell ref="F1317:G1317"/>
    <mergeCell ref="H1317:I1317"/>
    <mergeCell ref="A1319:A1320"/>
    <mergeCell ref="B1319:I1320"/>
    <mergeCell ref="B1323:I1323"/>
    <mergeCell ref="A1324:A1325"/>
    <mergeCell ref="B1324:C1325"/>
    <mergeCell ref="D1324:E1325"/>
    <mergeCell ref="F1324:G1325"/>
    <mergeCell ref="H1324:I1325"/>
    <mergeCell ref="B1326:C1326"/>
    <mergeCell ref="D1326:E1326"/>
    <mergeCell ref="F1326:G1326"/>
    <mergeCell ref="H1326:I1326"/>
    <mergeCell ref="H1315:I1316"/>
    <mergeCell ref="D1335:E1335"/>
    <mergeCell ref="F1335:G1335"/>
    <mergeCell ref="H1335:I1335"/>
    <mergeCell ref="B1328:I1329"/>
    <mergeCell ref="B1332:I1332"/>
    <mergeCell ref="A1333:A1334"/>
    <mergeCell ref="B1333:C1334"/>
    <mergeCell ref="D1333:E1334"/>
    <mergeCell ref="F1333:G1334"/>
    <mergeCell ref="B1377:C1377"/>
    <mergeCell ref="D1377:E1377"/>
    <mergeCell ref="F1377:G1377"/>
    <mergeCell ref="H1377:I1377"/>
    <mergeCell ref="A1379:A1380"/>
    <mergeCell ref="B1379:I1380"/>
    <mergeCell ref="B1383:I1383"/>
    <mergeCell ref="A1384:A1385"/>
    <mergeCell ref="B1384:C1385"/>
    <mergeCell ref="D1384:E1385"/>
    <mergeCell ref="F1384:G1385"/>
    <mergeCell ref="H1384:I1385"/>
    <mergeCell ref="A1361:I1362"/>
    <mergeCell ref="B1365:I1365"/>
    <mergeCell ref="A1366:A1367"/>
    <mergeCell ref="B1366:C1367"/>
    <mergeCell ref="D1366:E1367"/>
    <mergeCell ref="F1366:G1367"/>
    <mergeCell ref="H1366:I1367"/>
    <mergeCell ref="B1368:C1368"/>
    <mergeCell ref="D1368:E1368"/>
    <mergeCell ref="F1368:G1368"/>
    <mergeCell ref="H1368:I1368"/>
    <mergeCell ref="A1370:A1371"/>
    <mergeCell ref="B1370:I1371"/>
    <mergeCell ref="B1374:I1374"/>
    <mergeCell ref="H1393:I1394"/>
    <mergeCell ref="B1395:C1395"/>
    <mergeCell ref="D1395:E1395"/>
    <mergeCell ref="F1395:G1395"/>
    <mergeCell ref="H1395:I1395"/>
    <mergeCell ref="A1397:A1398"/>
    <mergeCell ref="B1397:I1398"/>
    <mergeCell ref="B1401:I1401"/>
    <mergeCell ref="A1402:A1403"/>
    <mergeCell ref="B1402:C1403"/>
    <mergeCell ref="D1402:E1403"/>
    <mergeCell ref="F1402:G1403"/>
    <mergeCell ref="H1402:I1403"/>
    <mergeCell ref="B1404:C1404"/>
    <mergeCell ref="D1404:E1404"/>
    <mergeCell ref="F1404:G1404"/>
    <mergeCell ref="H1404:I1404"/>
    <mergeCell ref="A1406:A1407"/>
    <mergeCell ref="B1406:I1407"/>
    <mergeCell ref="A1420:I1421"/>
    <mergeCell ref="A1429:A1430"/>
    <mergeCell ref="B1429:I1430"/>
    <mergeCell ref="A1438:A1439"/>
    <mergeCell ref="B1438:I1439"/>
    <mergeCell ref="A1447:A1448"/>
    <mergeCell ref="B1447:I1448"/>
    <mergeCell ref="A1456:A1457"/>
    <mergeCell ref="B1456:I1457"/>
    <mergeCell ref="B1495:C1495"/>
    <mergeCell ref="D1495:E1495"/>
    <mergeCell ref="F1495:G1495"/>
    <mergeCell ref="H1495:I1495"/>
    <mergeCell ref="D1493:E1494"/>
    <mergeCell ref="F1493:G1494"/>
    <mergeCell ref="H1493:I1494"/>
    <mergeCell ref="B1424:I1424"/>
    <mergeCell ref="A1425:A1426"/>
    <mergeCell ref="B1425:C1426"/>
    <mergeCell ref="D1425:E1426"/>
    <mergeCell ref="F1425:G1426"/>
    <mergeCell ref="H1425:I1426"/>
    <mergeCell ref="B1427:C1427"/>
    <mergeCell ref="D1427:E1427"/>
    <mergeCell ref="F1427:G1427"/>
    <mergeCell ref="H1427:I1427"/>
    <mergeCell ref="B1445:C1445"/>
    <mergeCell ref="D1445:E1445"/>
    <mergeCell ref="F1445:G1445"/>
    <mergeCell ref="H1445:I1445"/>
    <mergeCell ref="D1604:E1604"/>
    <mergeCell ref="F1604:G1604"/>
    <mergeCell ref="H1604:I1604"/>
    <mergeCell ref="A1538:I1539"/>
    <mergeCell ref="A1497:A1498"/>
    <mergeCell ref="A1547:A1548"/>
    <mergeCell ref="B1547:I1548"/>
    <mergeCell ref="B1551:I1551"/>
    <mergeCell ref="A1552:A1553"/>
    <mergeCell ref="B1552:C1553"/>
    <mergeCell ref="D1552:E1553"/>
    <mergeCell ref="F1552:G1553"/>
    <mergeCell ref="H1552:I1553"/>
    <mergeCell ref="A1565:A1566"/>
    <mergeCell ref="B1565:I1566"/>
    <mergeCell ref="A1556:A1557"/>
    <mergeCell ref="B1556:I1557"/>
    <mergeCell ref="B1560:I1560"/>
    <mergeCell ref="A1561:A1562"/>
    <mergeCell ref="B1561:C1562"/>
    <mergeCell ref="D1561:E1562"/>
    <mergeCell ref="F1561:G1562"/>
    <mergeCell ref="H1561:I1562"/>
    <mergeCell ref="A1597:I1598"/>
    <mergeCell ref="B1601:I1601"/>
    <mergeCell ref="A1602:A1603"/>
    <mergeCell ref="B1602:C1603"/>
    <mergeCell ref="D1602:E1603"/>
    <mergeCell ref="F1602:G1603"/>
    <mergeCell ref="H1602:I1603"/>
    <mergeCell ref="A1665:A1666"/>
    <mergeCell ref="B1665:I1666"/>
    <mergeCell ref="B1669:I1669"/>
    <mergeCell ref="A1670:A1671"/>
    <mergeCell ref="B1670:C1671"/>
    <mergeCell ref="D1670:E1671"/>
    <mergeCell ref="F1670:G1671"/>
    <mergeCell ref="H1670:I1671"/>
    <mergeCell ref="B1672:C1672"/>
    <mergeCell ref="D1672:E1672"/>
    <mergeCell ref="F1672:G1672"/>
    <mergeCell ref="H1672:I1672"/>
    <mergeCell ref="A1674:A1675"/>
    <mergeCell ref="B1674:I1675"/>
    <mergeCell ref="A1656:I1657"/>
    <mergeCell ref="B1660:I1660"/>
    <mergeCell ref="A1661:A1662"/>
    <mergeCell ref="B1661:C1662"/>
    <mergeCell ref="D1661:E1662"/>
    <mergeCell ref="F1661:G1662"/>
    <mergeCell ref="H1661:I1662"/>
    <mergeCell ref="B1663:C1663"/>
    <mergeCell ref="D1663:E1663"/>
    <mergeCell ref="F1663:G1663"/>
    <mergeCell ref="H1663:I1663"/>
    <mergeCell ref="B1731:C1731"/>
    <mergeCell ref="D1731:E1731"/>
    <mergeCell ref="F1731:G1731"/>
    <mergeCell ref="H1731:I1731"/>
    <mergeCell ref="A1733:A1734"/>
    <mergeCell ref="B1733:I1734"/>
    <mergeCell ref="A1774:I1775"/>
    <mergeCell ref="B1778:I1778"/>
    <mergeCell ref="A1779:A1780"/>
    <mergeCell ref="B1779:C1780"/>
    <mergeCell ref="D1779:E1780"/>
    <mergeCell ref="F1779:G1780"/>
    <mergeCell ref="H1779:I1780"/>
    <mergeCell ref="B1781:C1781"/>
    <mergeCell ref="D1781:E1781"/>
    <mergeCell ref="F1781:G1781"/>
    <mergeCell ref="H1781:I1781"/>
    <mergeCell ref="A1783:A1784"/>
    <mergeCell ref="B1783:I1784"/>
    <mergeCell ref="B1787:I1787"/>
    <mergeCell ref="A1788:A1789"/>
    <mergeCell ref="B1788:C1789"/>
    <mergeCell ref="D1788:E1789"/>
    <mergeCell ref="F1788:G1789"/>
    <mergeCell ref="H1788:I1789"/>
    <mergeCell ref="B1790:C1790"/>
    <mergeCell ref="D1790:E1790"/>
    <mergeCell ref="F1790:G1790"/>
    <mergeCell ref="H1790:I1790"/>
    <mergeCell ref="A1792:A1793"/>
    <mergeCell ref="B1792:I1793"/>
    <mergeCell ref="B1796:I1796"/>
    <mergeCell ref="A1797:A1798"/>
    <mergeCell ref="B1797:C1798"/>
    <mergeCell ref="D1797:E1798"/>
    <mergeCell ref="F1797:G1798"/>
    <mergeCell ref="H1797:I1798"/>
    <mergeCell ref="B1799:C1799"/>
    <mergeCell ref="D1799:E1799"/>
    <mergeCell ref="F1799:G1799"/>
    <mergeCell ref="H1799:I1799"/>
    <mergeCell ref="A1801:A1802"/>
    <mergeCell ref="B1801:I1802"/>
    <mergeCell ref="B1805:I1805"/>
    <mergeCell ref="A1806:A1807"/>
    <mergeCell ref="B1806:C1807"/>
    <mergeCell ref="D1806:E1807"/>
    <mergeCell ref="F1806:G1807"/>
    <mergeCell ref="H1806:I1807"/>
    <mergeCell ref="B1808:C1808"/>
    <mergeCell ref="D1808:E1808"/>
    <mergeCell ref="F1808:G1808"/>
    <mergeCell ref="H1808:I1808"/>
    <mergeCell ref="A1810:A1811"/>
    <mergeCell ref="B1810:I1811"/>
    <mergeCell ref="B1814:I1814"/>
    <mergeCell ref="A1815:A1816"/>
    <mergeCell ref="B1815:C1816"/>
    <mergeCell ref="D1815:E1816"/>
    <mergeCell ref="F1815:G1816"/>
    <mergeCell ref="H1815:I1816"/>
    <mergeCell ref="B1817:C1817"/>
    <mergeCell ref="D1817:E1817"/>
    <mergeCell ref="F1817:G1817"/>
    <mergeCell ref="H1817:I1817"/>
    <mergeCell ref="A1819:A1820"/>
    <mergeCell ref="B1819:I1820"/>
    <mergeCell ref="A1833:I1834"/>
    <mergeCell ref="B1837:I1837"/>
    <mergeCell ref="A1838:A1839"/>
    <mergeCell ref="B1838:C1839"/>
    <mergeCell ref="D1838:E1839"/>
    <mergeCell ref="F1838:G1839"/>
    <mergeCell ref="H1838:I1839"/>
    <mergeCell ref="B1840:C1840"/>
    <mergeCell ref="D1840:E1840"/>
    <mergeCell ref="F1840:G1840"/>
    <mergeCell ref="H1840:I1840"/>
    <mergeCell ref="A1842:A1843"/>
    <mergeCell ref="B1842:I1843"/>
    <mergeCell ref="B1846:I1846"/>
    <mergeCell ref="A1847:A1848"/>
    <mergeCell ref="B1847:C1848"/>
    <mergeCell ref="D1847:E1848"/>
    <mergeCell ref="F1847:G1848"/>
    <mergeCell ref="H1847:I1848"/>
    <mergeCell ref="B1849:C1849"/>
    <mergeCell ref="D1849:E1849"/>
    <mergeCell ref="F1849:G1849"/>
    <mergeCell ref="H1849:I1849"/>
    <mergeCell ref="A1851:A1852"/>
    <mergeCell ref="B1851:I1852"/>
    <mergeCell ref="B1855:I1855"/>
    <mergeCell ref="A1856:A1857"/>
    <mergeCell ref="B1856:C1857"/>
    <mergeCell ref="D1856:E1857"/>
    <mergeCell ref="F1856:G1857"/>
    <mergeCell ref="H1856:I1857"/>
    <mergeCell ref="B1858:C1858"/>
    <mergeCell ref="D1858:E1858"/>
    <mergeCell ref="F1858:G1858"/>
    <mergeCell ref="H1858:I1858"/>
    <mergeCell ref="A1860:A1861"/>
    <mergeCell ref="B1860:I1861"/>
    <mergeCell ref="B1864:I1864"/>
    <mergeCell ref="A1865:A1866"/>
    <mergeCell ref="B1865:C1866"/>
    <mergeCell ref="D1865:E1866"/>
    <mergeCell ref="F1865:G1866"/>
    <mergeCell ref="H1865:I1866"/>
    <mergeCell ref="B1867:C1867"/>
    <mergeCell ref="D1867:E1867"/>
    <mergeCell ref="F1867:G1867"/>
    <mergeCell ref="H1867:I1867"/>
    <mergeCell ref="A1869:A1870"/>
    <mergeCell ref="B1869:I1870"/>
    <mergeCell ref="A1892:I1893"/>
    <mergeCell ref="B1896:I1896"/>
    <mergeCell ref="A1897:A1898"/>
    <mergeCell ref="B1897:C1898"/>
    <mergeCell ref="D1897:E1898"/>
    <mergeCell ref="F1897:G1898"/>
    <mergeCell ref="H1897:I1898"/>
    <mergeCell ref="B1899:C1899"/>
    <mergeCell ref="D1899:E1899"/>
    <mergeCell ref="F1899:G1899"/>
    <mergeCell ref="H1899:I1899"/>
    <mergeCell ref="A1901:A1902"/>
    <mergeCell ref="B1901:I1902"/>
    <mergeCell ref="B1905:I1905"/>
    <mergeCell ref="A1906:A1907"/>
    <mergeCell ref="B1906:C1907"/>
    <mergeCell ref="D1906:E1907"/>
    <mergeCell ref="F1906:G1907"/>
    <mergeCell ref="H1906:I1907"/>
    <mergeCell ref="B1908:C1908"/>
    <mergeCell ref="D1908:E1908"/>
    <mergeCell ref="F1908:G1908"/>
    <mergeCell ref="H1908:I1908"/>
    <mergeCell ref="A1910:A1911"/>
    <mergeCell ref="B1910:I1911"/>
    <mergeCell ref="B1914:I1914"/>
    <mergeCell ref="A1915:A1916"/>
    <mergeCell ref="B1915:C1916"/>
    <mergeCell ref="D1915:E1916"/>
    <mergeCell ref="F1915:G1916"/>
    <mergeCell ref="H1915:I1916"/>
    <mergeCell ref="B1917:C1917"/>
    <mergeCell ref="D1917:E1917"/>
    <mergeCell ref="F1917:G1917"/>
    <mergeCell ref="H1917:I1917"/>
    <mergeCell ref="A1919:A1920"/>
    <mergeCell ref="B1919:I1920"/>
    <mergeCell ref="B1923:I1923"/>
    <mergeCell ref="A1924:A1925"/>
    <mergeCell ref="B1924:C1925"/>
    <mergeCell ref="D1924:E1925"/>
    <mergeCell ref="F1924:G1925"/>
    <mergeCell ref="H1924:I1925"/>
    <mergeCell ref="B1926:C1926"/>
    <mergeCell ref="D1926:E1926"/>
    <mergeCell ref="F1926:G1926"/>
    <mergeCell ref="H1926:I1926"/>
    <mergeCell ref="A1928:A1929"/>
    <mergeCell ref="B1928:I1929"/>
    <mergeCell ref="A1951:I1952"/>
    <mergeCell ref="B1955:I1955"/>
    <mergeCell ref="A1956:A1957"/>
    <mergeCell ref="B1956:C1957"/>
    <mergeCell ref="D1956:E1957"/>
    <mergeCell ref="F1956:G1957"/>
    <mergeCell ref="H1956:I1957"/>
    <mergeCell ref="B1958:C1958"/>
    <mergeCell ref="D1958:E1958"/>
    <mergeCell ref="F1958:G1958"/>
    <mergeCell ref="H1958:I1958"/>
    <mergeCell ref="A1960:A1961"/>
    <mergeCell ref="B1960:I1961"/>
    <mergeCell ref="B1964:I1964"/>
    <mergeCell ref="A1965:A1966"/>
    <mergeCell ref="B1965:C1966"/>
    <mergeCell ref="D1965:E1966"/>
    <mergeCell ref="F1965:G1966"/>
    <mergeCell ref="H1965:I1966"/>
    <mergeCell ref="B1967:C1967"/>
    <mergeCell ref="D1967:E1967"/>
    <mergeCell ref="F1967:G1967"/>
    <mergeCell ref="H1967:I1967"/>
    <mergeCell ref="A1969:A1970"/>
    <mergeCell ref="B1969:I1970"/>
    <mergeCell ref="B1973:I1973"/>
    <mergeCell ref="A1974:A1975"/>
    <mergeCell ref="B1974:C1975"/>
    <mergeCell ref="D1974:E1975"/>
    <mergeCell ref="F1974:G1975"/>
    <mergeCell ref="H1974:I1975"/>
    <mergeCell ref="B1976:C1976"/>
    <mergeCell ref="D1976:E1976"/>
    <mergeCell ref="F1976:G1976"/>
    <mergeCell ref="H1976:I1976"/>
    <mergeCell ref="A1978:A1979"/>
    <mergeCell ref="B1978:I1979"/>
    <mergeCell ref="A2010:I2011"/>
    <mergeCell ref="B2014:I2014"/>
    <mergeCell ref="A2015:A2016"/>
    <mergeCell ref="B2015:C2016"/>
    <mergeCell ref="D2015:E2016"/>
    <mergeCell ref="F2015:G2016"/>
    <mergeCell ref="H2015:I2016"/>
    <mergeCell ref="B2017:C2017"/>
    <mergeCell ref="D2017:E2017"/>
    <mergeCell ref="F2017:G2017"/>
    <mergeCell ref="H2017:I2017"/>
    <mergeCell ref="A2019:A2020"/>
    <mergeCell ref="B2019:I2020"/>
    <mergeCell ref="B2023:I2023"/>
    <mergeCell ref="A2024:A2025"/>
    <mergeCell ref="F2024:G2025"/>
    <mergeCell ref="H2024:I2025"/>
    <mergeCell ref="B2024:C2025"/>
    <mergeCell ref="D2024:E2025"/>
    <mergeCell ref="F2035:G2035"/>
    <mergeCell ref="H2035:I2035"/>
    <mergeCell ref="A2037:A2038"/>
    <mergeCell ref="B2037:I2038"/>
    <mergeCell ref="A2069:I2070"/>
    <mergeCell ref="B2073:I2073"/>
    <mergeCell ref="A2074:A2075"/>
    <mergeCell ref="B2074:C2075"/>
    <mergeCell ref="D2074:E2075"/>
    <mergeCell ref="F2074:G2075"/>
    <mergeCell ref="H2074:I2075"/>
    <mergeCell ref="A2078:A2079"/>
    <mergeCell ref="B2078:I2079"/>
    <mergeCell ref="B2082:I2082"/>
    <mergeCell ref="A2083:A2084"/>
    <mergeCell ref="F2083:G2084"/>
    <mergeCell ref="H2083:I2084"/>
    <mergeCell ref="F2085:G2085"/>
    <mergeCell ref="H2085:I2085"/>
    <mergeCell ref="A2087:A2088"/>
    <mergeCell ref="B2087:I2088"/>
    <mergeCell ref="B2091:I2091"/>
    <mergeCell ref="A2092:A2093"/>
    <mergeCell ref="B2092:C2093"/>
    <mergeCell ref="D2092:E2093"/>
    <mergeCell ref="F2092:G2093"/>
    <mergeCell ref="H2092:I2093"/>
    <mergeCell ref="B2094:C2094"/>
    <mergeCell ref="D2094:E2094"/>
    <mergeCell ref="F2094:G2094"/>
    <mergeCell ref="H2094:I2094"/>
    <mergeCell ref="A2096:A2097"/>
    <mergeCell ref="B2096:I2097"/>
    <mergeCell ref="A2128:I2129"/>
    <mergeCell ref="B2132:I2132"/>
    <mergeCell ref="A2133:A2134"/>
    <mergeCell ref="B2133:C2134"/>
    <mergeCell ref="D2133:E2134"/>
    <mergeCell ref="F2133:G2134"/>
    <mergeCell ref="H2133:I2134"/>
    <mergeCell ref="B2135:C2135"/>
    <mergeCell ref="D2135:E2135"/>
    <mergeCell ref="F2135:G2135"/>
    <mergeCell ref="H2135:I2135"/>
    <mergeCell ref="A2137:A2138"/>
    <mergeCell ref="B2137:I2138"/>
    <mergeCell ref="B2141:I2141"/>
    <mergeCell ref="A2142:A2143"/>
    <mergeCell ref="B2142:C2143"/>
    <mergeCell ref="D2142:E2143"/>
    <mergeCell ref="F2142:G2143"/>
    <mergeCell ref="H2142:I2143"/>
    <mergeCell ref="B2144:C2144"/>
    <mergeCell ref="D2144:E2144"/>
    <mergeCell ref="F2144:G2144"/>
    <mergeCell ref="H2144:I2144"/>
    <mergeCell ref="A2146:A2147"/>
    <mergeCell ref="B2146:I2147"/>
    <mergeCell ref="B2150:I2150"/>
    <mergeCell ref="A2151:A2152"/>
    <mergeCell ref="B2151:C2152"/>
    <mergeCell ref="D2151:E2152"/>
    <mergeCell ref="F2151:G2152"/>
    <mergeCell ref="H2151:I2152"/>
    <mergeCell ref="B2153:C2153"/>
    <mergeCell ref="D2153:E2153"/>
    <mergeCell ref="F2153:G2153"/>
    <mergeCell ref="H2153:I2153"/>
    <mergeCell ref="A2155:A2156"/>
    <mergeCell ref="B2155:I2156"/>
    <mergeCell ref="B2159:I2159"/>
    <mergeCell ref="A2160:A2161"/>
    <mergeCell ref="B2160:C2161"/>
    <mergeCell ref="D2160:E2161"/>
    <mergeCell ref="F2160:G2161"/>
    <mergeCell ref="H2160:I2161"/>
    <mergeCell ref="B2162:C2162"/>
    <mergeCell ref="D2162:E2162"/>
    <mergeCell ref="F2162:G2162"/>
    <mergeCell ref="H2162:I2162"/>
    <mergeCell ref="A2164:A2165"/>
    <mergeCell ref="B2164:I2165"/>
    <mergeCell ref="A2187:I2188"/>
    <mergeCell ref="B2191:I2191"/>
    <mergeCell ref="A2192:A2193"/>
    <mergeCell ref="B2192:C2193"/>
    <mergeCell ref="D2192:E2193"/>
    <mergeCell ref="F2192:G2193"/>
    <mergeCell ref="H2192:I2193"/>
    <mergeCell ref="B2194:C2194"/>
    <mergeCell ref="D2194:E2194"/>
    <mergeCell ref="F2194:G2194"/>
    <mergeCell ref="H2194:I2194"/>
    <mergeCell ref="A2196:A2197"/>
    <mergeCell ref="B2196:I2197"/>
    <mergeCell ref="B2200:I2200"/>
    <mergeCell ref="A2201:A2202"/>
    <mergeCell ref="B2201:C2202"/>
    <mergeCell ref="D2201:E2202"/>
    <mergeCell ref="F2201:G2202"/>
    <mergeCell ref="H2201:I2202"/>
    <mergeCell ref="B2203:C2203"/>
    <mergeCell ref="D2203:E2203"/>
    <mergeCell ref="F2203:G2203"/>
    <mergeCell ref="H2203:I2203"/>
    <mergeCell ref="A2205:A2206"/>
    <mergeCell ref="B2205:I2206"/>
    <mergeCell ref="A2260:A2261"/>
    <mergeCell ref="B2260:C2261"/>
    <mergeCell ref="D2260:E2261"/>
    <mergeCell ref="F2260:G2261"/>
    <mergeCell ref="H2260:I2261"/>
    <mergeCell ref="B2262:C2262"/>
    <mergeCell ref="D2262:E2262"/>
    <mergeCell ref="F2262:G2262"/>
    <mergeCell ref="H2262:I2262"/>
    <mergeCell ref="A2264:A2265"/>
    <mergeCell ref="B2264:I2265"/>
    <mergeCell ref="B2209:I2209"/>
    <mergeCell ref="A2210:A2211"/>
    <mergeCell ref="B2210:C2211"/>
    <mergeCell ref="D2210:E2211"/>
    <mergeCell ref="F2210:G2211"/>
    <mergeCell ref="H2210:I2211"/>
    <mergeCell ref="B2212:C2212"/>
    <mergeCell ref="D2212:E2212"/>
    <mergeCell ref="F2212:G2212"/>
    <mergeCell ref="H2212:I2212"/>
    <mergeCell ref="A2214:A2215"/>
    <mergeCell ref="B2214:I2215"/>
    <mergeCell ref="A2246:I2247"/>
    <mergeCell ref="B2250:I2250"/>
    <mergeCell ref="A2251:A2252"/>
    <mergeCell ref="B2251:C2252"/>
    <mergeCell ref="D2251:E2252"/>
    <mergeCell ref="F2251:G2252"/>
    <mergeCell ref="H2251:I2252"/>
    <mergeCell ref="A259:A261"/>
    <mergeCell ref="B2280:C2280"/>
    <mergeCell ref="D2280:E2280"/>
    <mergeCell ref="F2280:G2280"/>
    <mergeCell ref="H2280:I2280"/>
    <mergeCell ref="A2282:A2283"/>
    <mergeCell ref="B2282:I2283"/>
    <mergeCell ref="B2268:I2268"/>
    <mergeCell ref="A2269:A2270"/>
    <mergeCell ref="B2269:C2270"/>
    <mergeCell ref="D2269:E2270"/>
    <mergeCell ref="F2269:G2270"/>
    <mergeCell ref="H2269:I2270"/>
    <mergeCell ref="B2271:C2271"/>
    <mergeCell ref="D2271:E2271"/>
    <mergeCell ref="F2271:G2271"/>
    <mergeCell ref="H2271:I2271"/>
    <mergeCell ref="A2273:A2274"/>
    <mergeCell ref="B2273:I2274"/>
    <mergeCell ref="B2277:I2277"/>
    <mergeCell ref="A2278:A2279"/>
    <mergeCell ref="B2278:C2279"/>
    <mergeCell ref="D2278:E2279"/>
    <mergeCell ref="F2278:G2279"/>
    <mergeCell ref="H2278:I2279"/>
    <mergeCell ref="B2253:C2253"/>
    <mergeCell ref="D2253:E2253"/>
    <mergeCell ref="F2253:G2253"/>
    <mergeCell ref="H2253:I2253"/>
    <mergeCell ref="A2255:A2256"/>
    <mergeCell ref="B2255:I2256"/>
    <mergeCell ref="B2259:I2259"/>
  </mergeCells>
  <phoneticPr fontId="1"/>
  <conditionalFormatting sqref="B126:B127 B263:I296">
    <cfRule type="endsWith" dxfId="1356" priority="3707" operator="endsWith" text="教育">
      <formula>RIGHT(B126,LEN("教育"))="教育"</formula>
    </cfRule>
    <cfRule type="endsWith" dxfId="1355" priority="3708" operator="endsWith" text="保健">
      <formula>RIGHT(B126,LEN("保健"))="保健"</formula>
    </cfRule>
    <cfRule type="endsWith" dxfId="1354" priority="3709" operator="endsWith" text="その他">
      <formula>RIGHT(B126,LEN("その他"))="その他"</formula>
    </cfRule>
    <cfRule type="endsWith" dxfId="1353" priority="3710" operator="endsWith" text="保育">
      <formula>RIGHT(B126,LEN("保育"))="保育"</formula>
    </cfRule>
    <cfRule type="endsWith" dxfId="1352" priority="3711" operator="endsWith" text="相談">
      <formula>RIGHT(B126,LEN("相談"))="相談"</formula>
    </cfRule>
    <cfRule type="endsWith" dxfId="1351" priority="3712" operator="endsWith" text="給付金">
      <formula>RIGHT(B126,LEN("給付金"))="給付金"</formula>
    </cfRule>
    <cfRule type="endsWith" dxfId="1350" priority="3713" operator="endsWith" text="障害福祉">
      <formula>RIGHT(B126,LEN("障害福祉"))="障害福祉"</formula>
    </cfRule>
  </conditionalFormatting>
  <conditionalFormatting sqref="B135:B136 B137:I143">
    <cfRule type="endsWith" dxfId="1349" priority="3714" operator="endsWith" text="教育">
      <formula>RIGHT(B135,LEN("教育"))="教育"</formula>
    </cfRule>
    <cfRule type="endsWith" dxfId="1348" priority="3715" operator="endsWith" text="保健">
      <formula>RIGHT(B135,LEN("保健"))="保健"</formula>
    </cfRule>
    <cfRule type="endsWith" dxfId="1347" priority="3716" operator="endsWith" text="その他">
      <formula>RIGHT(B135,LEN("その他"))="その他"</formula>
    </cfRule>
    <cfRule type="endsWith" dxfId="1346" priority="3717" operator="endsWith" text="保育">
      <formula>RIGHT(B135,LEN("保育"))="保育"</formula>
    </cfRule>
    <cfRule type="endsWith" dxfId="1345" priority="3718" operator="endsWith" text="相談">
      <formula>RIGHT(B135,LEN("相談"))="相談"</formula>
    </cfRule>
    <cfRule type="endsWith" dxfId="1344" priority="3719" operator="endsWith" text="給付金">
      <formula>RIGHT(B135,LEN("給付金"))="給付金"</formula>
    </cfRule>
    <cfRule type="endsWith" dxfId="1343" priority="3720" operator="endsWith" text="障害福祉">
      <formula>RIGHT(B135,LEN("障害福祉"))="障害福祉"</formula>
    </cfRule>
  </conditionalFormatting>
  <conditionalFormatting sqref="B144:B145">
    <cfRule type="endsWith" dxfId="1342" priority="3728" operator="endsWith" text="教育">
      <formula>RIGHT(B144,LEN("教育"))="教育"</formula>
    </cfRule>
    <cfRule type="endsWith" dxfId="1341" priority="3729" operator="endsWith" text="保健">
      <formula>RIGHT(B144,LEN("保健"))="保健"</formula>
    </cfRule>
    <cfRule type="endsWith" dxfId="1340" priority="3730" operator="endsWith" text="その他">
      <formula>RIGHT(B144,LEN("その他"))="その他"</formula>
    </cfRule>
    <cfRule type="endsWith" dxfId="1339" priority="3731" operator="endsWith" text="保育">
      <formula>RIGHT(B144,LEN("保育"))="保育"</formula>
    </cfRule>
    <cfRule type="endsWith" dxfId="1338" priority="3732" operator="endsWith" text="相談">
      <formula>RIGHT(B144,LEN("相談"))="相談"</formula>
    </cfRule>
    <cfRule type="endsWith" dxfId="1337" priority="3733" operator="endsWith" text="給付金">
      <formula>RIGHT(B144,LEN("給付金"))="給付金"</formula>
    </cfRule>
    <cfRule type="endsWith" dxfId="1336" priority="3734" operator="endsWith" text="障害福祉">
      <formula>RIGHT(B144,LEN("障害福祉"))="障害福祉"</formula>
    </cfRule>
  </conditionalFormatting>
  <conditionalFormatting sqref="B241:B242 B244 D244:I245 D246:D247 F246:F247 H246:H247 B249 B250:I253">
    <cfRule type="endsWith" dxfId="1335" priority="2776" operator="endsWith" text="教育">
      <formula>RIGHT(B241,LEN("教育"))="教育"</formula>
    </cfRule>
    <cfRule type="endsWith" dxfId="1334" priority="2777" operator="endsWith" text="保健">
      <formula>RIGHT(B241,LEN("保健"))="保健"</formula>
    </cfRule>
    <cfRule type="endsWith" dxfId="1333" priority="2778" operator="endsWith" text="その他">
      <formula>RIGHT(B241,LEN("その他"))="その他"</formula>
    </cfRule>
    <cfRule type="endsWith" dxfId="1332" priority="2779" operator="endsWith" text="保育">
      <formula>RIGHT(B241,LEN("保育"))="保育"</formula>
    </cfRule>
    <cfRule type="endsWith" dxfId="1331" priority="2780" operator="endsWith" text="相談">
      <formula>RIGHT(B241,LEN("相談"))="相談"</formula>
    </cfRule>
    <cfRule type="endsWith" dxfId="1330" priority="2781" operator="endsWith" text="給付金">
      <formula>RIGHT(B241,LEN("給付金"))="給付金"</formula>
    </cfRule>
    <cfRule type="endsWith" dxfId="1329" priority="2782" operator="endsWith" text="障害福祉">
      <formula>RIGHT(B241,LEN("障害福祉"))="障害福祉"</formula>
    </cfRule>
  </conditionalFormatting>
  <conditionalFormatting sqref="B254:B255 B257 D257:I260 D261 F261 H261 B262">
    <cfRule type="endsWith" dxfId="1328" priority="2601" operator="endsWith" text="教育">
      <formula>RIGHT(B254,LEN("教育"))="教育"</formula>
    </cfRule>
    <cfRule type="endsWith" dxfId="1327" priority="2602" operator="endsWith" text="保健">
      <formula>RIGHT(B254,LEN("保健"))="保健"</formula>
    </cfRule>
    <cfRule type="endsWith" dxfId="1326" priority="2603" operator="endsWith" text="その他">
      <formula>RIGHT(B254,LEN("その他"))="その他"</formula>
    </cfRule>
    <cfRule type="endsWith" dxfId="1325" priority="2604" operator="endsWith" text="保育">
      <formula>RIGHT(B254,LEN("保育"))="保育"</formula>
    </cfRule>
    <cfRule type="endsWith" dxfId="1324" priority="2605" operator="endsWith" text="相談">
      <formula>RIGHT(B254,LEN("相談"))="相談"</formula>
    </cfRule>
    <cfRule type="endsWith" dxfId="1323" priority="2606" operator="endsWith" text="給付金">
      <formula>RIGHT(B254,LEN("給付金"))="給付金"</formula>
    </cfRule>
    <cfRule type="endsWith" dxfId="1322" priority="2607" operator="endsWith" text="障害福祉">
      <formula>RIGHT(B254,LEN("障害福祉"))="障害福祉"</formula>
    </cfRule>
  </conditionalFormatting>
  <conditionalFormatting sqref="B440:B442">
    <cfRule type="endsWith" dxfId="1307" priority="2398" operator="endsWith" text="教育">
      <formula>RIGHT(B440,LEN("教育"))="教育"</formula>
    </cfRule>
    <cfRule type="endsWith" dxfId="1306" priority="2399" operator="endsWith" text="保健">
      <formula>RIGHT(B440,LEN("保健"))="保健"</formula>
    </cfRule>
    <cfRule type="endsWith" dxfId="1305" priority="2400" operator="endsWith" text="その他">
      <formula>RIGHT(B440,LEN("その他"))="その他"</formula>
    </cfRule>
    <cfRule type="endsWith" dxfId="1304" priority="2401" operator="endsWith" text="保育">
      <formula>RIGHT(B440,LEN("保育"))="保育"</formula>
    </cfRule>
    <cfRule type="endsWith" dxfId="1303" priority="2402" operator="endsWith" text="相談">
      <formula>RIGHT(B440,LEN("相談"))="相談"</formula>
    </cfRule>
    <cfRule type="endsWith" dxfId="1302" priority="2403" operator="endsWith" text="給付金">
      <formula>RIGHT(B440,LEN("給付金"))="給付金"</formula>
    </cfRule>
    <cfRule type="endsWith" dxfId="1301" priority="2404" operator="endsWith" text="障害福祉">
      <formula>RIGHT(B440,LEN("障害福祉"))="障害福祉"</formula>
    </cfRule>
  </conditionalFormatting>
  <conditionalFormatting sqref="B449:B451">
    <cfRule type="endsWith" dxfId="1300" priority="2349" operator="endsWith" text="教育">
      <formula>RIGHT(B449,LEN("教育"))="教育"</formula>
    </cfRule>
    <cfRule type="endsWith" dxfId="1299" priority="2350" operator="endsWith" text="保健">
      <formula>RIGHT(B449,LEN("保健"))="保健"</formula>
    </cfRule>
    <cfRule type="endsWith" dxfId="1298" priority="2351" operator="endsWith" text="その他">
      <formula>RIGHT(B449,LEN("その他"))="その他"</formula>
    </cfRule>
    <cfRule type="endsWith" dxfId="1297" priority="2352" operator="endsWith" text="保育">
      <formula>RIGHT(B449,LEN("保育"))="保育"</formula>
    </cfRule>
    <cfRule type="endsWith" dxfId="1296" priority="2353" operator="endsWith" text="相談">
      <formula>RIGHT(B449,LEN("相談"))="相談"</formula>
    </cfRule>
    <cfRule type="endsWith" dxfId="1295" priority="2354" operator="endsWith" text="給付金">
      <formula>RIGHT(B449,LEN("給付金"))="給付金"</formula>
    </cfRule>
    <cfRule type="endsWith" dxfId="1294" priority="2355" operator="endsWith" text="障害福祉">
      <formula>RIGHT(B449,LEN("障害福祉"))="障害福祉"</formula>
    </cfRule>
  </conditionalFormatting>
  <conditionalFormatting sqref="B567">
    <cfRule type="endsWith" dxfId="1293" priority="2174" operator="endsWith" text="教育">
      <formula>RIGHT(B567,LEN("教育"))="教育"</formula>
    </cfRule>
    <cfRule type="endsWith" dxfId="1292" priority="2175" operator="endsWith" text="保健">
      <formula>RIGHT(B567,LEN("保健"))="保健"</formula>
    </cfRule>
    <cfRule type="endsWith" dxfId="1291" priority="2176" operator="endsWith" text="その他">
      <formula>RIGHT(B567,LEN("その他"))="その他"</formula>
    </cfRule>
    <cfRule type="endsWith" dxfId="1290" priority="2177" operator="endsWith" text="保育">
      <formula>RIGHT(B567,LEN("保育"))="保育"</formula>
    </cfRule>
    <cfRule type="endsWith" dxfId="1289" priority="2178" operator="endsWith" text="相談">
      <formula>RIGHT(B567,LEN("相談"))="相談"</formula>
    </cfRule>
    <cfRule type="endsWith" dxfId="1288" priority="2179" operator="endsWith" text="給付金">
      <formula>RIGHT(B567,LEN("給付金"))="給付金"</formula>
    </cfRule>
    <cfRule type="endsWith" dxfId="1287" priority="2180" operator="endsWith" text="障害福祉">
      <formula>RIGHT(B567,LEN("障害福祉"))="障害福祉"</formula>
    </cfRule>
  </conditionalFormatting>
  <conditionalFormatting sqref="B576:B577">
    <cfRule type="endsWith" dxfId="1286" priority="2139" operator="endsWith" text="教育">
      <formula>RIGHT(B576,LEN("教育"))="教育"</formula>
    </cfRule>
    <cfRule type="endsWith" dxfId="1285" priority="2140" operator="endsWith" text="保健">
      <formula>RIGHT(B576,LEN("保健"))="保健"</formula>
    </cfRule>
    <cfRule type="endsWith" dxfId="1284" priority="2141" operator="endsWith" text="その他">
      <formula>RIGHT(B576,LEN("その他"))="その他"</formula>
    </cfRule>
    <cfRule type="endsWith" dxfId="1283" priority="2142" operator="endsWith" text="保育">
      <formula>RIGHT(B576,LEN("保育"))="保育"</formula>
    </cfRule>
    <cfRule type="endsWith" dxfId="1282" priority="2143" operator="endsWith" text="相談">
      <formula>RIGHT(B576,LEN("相談"))="相談"</formula>
    </cfRule>
    <cfRule type="endsWith" dxfId="1281" priority="2144" operator="endsWith" text="給付金">
      <formula>RIGHT(B576,LEN("給付金"))="給付金"</formula>
    </cfRule>
    <cfRule type="endsWith" dxfId="1280" priority="2145" operator="endsWith" text="障害福祉">
      <formula>RIGHT(B576,LEN("障害福祉"))="障害福祉"</formula>
    </cfRule>
  </conditionalFormatting>
  <conditionalFormatting sqref="B735:B736">
    <cfRule type="endsWith" dxfId="1279" priority="2454" operator="endsWith" text="教育">
      <formula>RIGHT(B735,LEN("教育"))="教育"</formula>
    </cfRule>
    <cfRule type="endsWith" dxfId="1278" priority="2455" operator="endsWith" text="保健">
      <formula>RIGHT(B735,LEN("保健"))="保健"</formula>
    </cfRule>
    <cfRule type="endsWith" dxfId="1277" priority="2456" operator="endsWith" text="その他">
      <formula>RIGHT(B735,LEN("その他"))="その他"</formula>
    </cfRule>
    <cfRule type="endsWith" dxfId="1276" priority="2457" operator="endsWith" text="保育">
      <formula>RIGHT(B735,LEN("保育"))="保育"</formula>
    </cfRule>
    <cfRule type="endsWith" dxfId="1275" priority="2458" operator="endsWith" text="相談">
      <formula>RIGHT(B735,LEN("相談"))="相談"</formula>
    </cfRule>
    <cfRule type="endsWith" dxfId="1274" priority="2459" operator="endsWith" text="給付金">
      <formula>RIGHT(B735,LEN("給付金"))="給付金"</formula>
    </cfRule>
    <cfRule type="endsWith" dxfId="1273" priority="2460" operator="endsWith" text="障害福祉">
      <formula>RIGHT(B735,LEN("障害福祉"))="障害福祉"</formula>
    </cfRule>
  </conditionalFormatting>
  <conditionalFormatting sqref="B1427:B1428">
    <cfRule type="endsWith" dxfId="1244" priority="1656" operator="endsWith" text="教育">
      <formula>RIGHT(B1427,LEN("教育"))="教育"</formula>
    </cfRule>
    <cfRule type="endsWith" dxfId="1243" priority="1657" operator="endsWith" text="保健">
      <formula>RIGHT(B1427,LEN("保健"))="保健"</formula>
    </cfRule>
    <cfRule type="endsWith" dxfId="1242" priority="1658" operator="endsWith" text="その他">
      <formula>RIGHT(B1427,LEN("その他"))="その他"</formula>
    </cfRule>
    <cfRule type="endsWith" dxfId="1241" priority="1659" operator="endsWith" text="保育">
      <formula>RIGHT(B1427,LEN("保育"))="保育"</formula>
    </cfRule>
    <cfRule type="endsWith" dxfId="1240" priority="1660" operator="endsWith" text="相談">
      <formula>RIGHT(B1427,LEN("相談"))="相談"</formula>
    </cfRule>
    <cfRule type="endsWith" dxfId="1239" priority="1661" operator="endsWith" text="給付金">
      <formula>RIGHT(B1427,LEN("給付金"))="給付金"</formula>
    </cfRule>
    <cfRule type="endsWith" dxfId="1238" priority="1662" operator="endsWith" text="障害福祉">
      <formula>RIGHT(B1427,LEN("障害福祉"))="障害福祉"</formula>
    </cfRule>
  </conditionalFormatting>
  <conditionalFormatting sqref="B1799">
    <cfRule type="endsWith" dxfId="1237" priority="568" operator="endsWith" text="障害福祉">
      <formula>RIGHT(B1799,LEN("障害福祉"))="障害福祉"</formula>
    </cfRule>
  </conditionalFormatting>
  <conditionalFormatting sqref="B1799:B1800">
    <cfRule type="endsWith" dxfId="1236" priority="562" operator="endsWith" text="教育">
      <formula>RIGHT(B1799,LEN("教育"))="教育"</formula>
    </cfRule>
    <cfRule type="endsWith" dxfId="1235" priority="563" operator="endsWith" text="保健">
      <formula>RIGHT(B1799,LEN("保健"))="保健"</formula>
    </cfRule>
    <cfRule type="endsWith" dxfId="1234" priority="564" operator="endsWith" text="その他">
      <formula>RIGHT(B1799,LEN("その他"))="その他"</formula>
    </cfRule>
    <cfRule type="endsWith" dxfId="1233" priority="565" operator="endsWith" text="保育">
      <formula>RIGHT(B1799,LEN("保育"))="保育"</formula>
    </cfRule>
    <cfRule type="endsWith" dxfId="1232" priority="566" operator="endsWith" text="相談">
      <formula>RIGHT(B1799,LEN("相談"))="相談"</formula>
    </cfRule>
    <cfRule type="endsWith" dxfId="1231" priority="567" operator="endsWith" text="給付金">
      <formula>RIGHT(B1799,LEN("給付金"))="給付金"</formula>
    </cfRule>
  </conditionalFormatting>
  <conditionalFormatting sqref="B2262:B2263 B2259:I2261">
    <cfRule type="endsWith" dxfId="1230" priority="670" operator="endsWith" text="障害福祉">
      <formula>RIGHT(B2259,LEN("障害福祉"))="障害福祉"</formula>
    </cfRule>
  </conditionalFormatting>
  <conditionalFormatting sqref="B2262:B2263">
    <cfRule type="endsWith" dxfId="1229" priority="664" operator="endsWith" text="教育">
      <formula>RIGHT(B2262,LEN("教育"))="教育"</formula>
    </cfRule>
    <cfRule type="endsWith" dxfId="1228" priority="665" operator="endsWith" text="保健">
      <formula>RIGHT(B2262,LEN("保健"))="保健"</formula>
    </cfRule>
    <cfRule type="endsWith" dxfId="1227" priority="666" operator="endsWith" text="その他">
      <formula>RIGHT(B2262,LEN("その他"))="その他"</formula>
    </cfRule>
    <cfRule type="endsWith" dxfId="1226" priority="667" operator="endsWith" text="保育">
      <formula>RIGHT(B2262,LEN("保育"))="保育"</formula>
    </cfRule>
    <cfRule type="endsWith" dxfId="1225" priority="668" operator="endsWith" text="相談">
      <formula>RIGHT(B2262,LEN("相談"))="相談"</formula>
    </cfRule>
    <cfRule type="endsWith" dxfId="1224" priority="669" operator="endsWith" text="給付金">
      <formula>RIGHT(B2262,LEN("給付金"))="給付金"</formula>
    </cfRule>
  </conditionalFormatting>
  <conditionalFormatting sqref="B2280:B2281">
    <cfRule type="endsWith" dxfId="1223" priority="548" operator="endsWith" text="教育">
      <formula>RIGHT(B2280,LEN("教育"))="教育"</formula>
    </cfRule>
    <cfRule type="endsWith" dxfId="1222" priority="549" operator="endsWith" text="保健">
      <formula>RIGHT(B2280,LEN("保健"))="保健"</formula>
    </cfRule>
    <cfRule type="endsWith" dxfId="1221" priority="550" operator="endsWith" text="その他">
      <formula>RIGHT(B2280,LEN("その他"))="その他"</formula>
    </cfRule>
    <cfRule type="endsWith" dxfId="1220" priority="551" operator="endsWith" text="保育">
      <formula>RIGHT(B2280,LEN("保育"))="保育"</formula>
    </cfRule>
    <cfRule type="endsWith" dxfId="1219" priority="552" operator="endsWith" text="相談">
      <formula>RIGHT(B2280,LEN("相談"))="相談"</formula>
    </cfRule>
    <cfRule type="endsWith" dxfId="1218" priority="553" operator="endsWith" text="給付金">
      <formula>RIGHT(B2280,LEN("給付金"))="給付金"</formula>
    </cfRule>
  </conditionalFormatting>
  <conditionalFormatting sqref="B2281">
    <cfRule type="endsWith" dxfId="1217" priority="554" operator="endsWith" text="障害福祉">
      <formula>RIGHT(B2281,LEN("障害福祉"))="障害福祉"</formula>
    </cfRule>
  </conditionalFormatting>
  <conditionalFormatting sqref="B2312:B2313">
    <cfRule type="endsWith" dxfId="1216" priority="505" operator="endsWith" text="教育">
      <formula>RIGHT(B2312,LEN("教育"))="教育"</formula>
    </cfRule>
    <cfRule type="endsWith" dxfId="1215" priority="506" operator="endsWith" text="保健">
      <formula>RIGHT(B2312,LEN("保健"))="保健"</formula>
    </cfRule>
    <cfRule type="endsWith" dxfId="1214" priority="507" operator="endsWith" text="その他">
      <formula>RIGHT(B2312,LEN("その他"))="その他"</formula>
    </cfRule>
    <cfRule type="endsWith" dxfId="1213" priority="508" operator="endsWith" text="保育">
      <formula>RIGHT(B2312,LEN("保育"))="保育"</formula>
    </cfRule>
    <cfRule type="endsWith" dxfId="1212" priority="509" operator="endsWith" text="相談">
      <formula>RIGHT(B2312,LEN("相談"))="相談"</formula>
    </cfRule>
    <cfRule type="endsWith" dxfId="1211" priority="510" operator="endsWith" text="給付金">
      <formula>RIGHT(B2312,LEN("給付金"))="給付金"</formula>
    </cfRule>
    <cfRule type="endsWith" dxfId="1210" priority="511" operator="endsWith" text="障害福祉">
      <formula>RIGHT(B2312,LEN("障害福祉"))="障害福祉"</formula>
    </cfRule>
  </conditionalFormatting>
  <conditionalFormatting sqref="B2160:C2161 B2162">
    <cfRule type="endsWith" dxfId="1209" priority="504" operator="endsWith" text="障害福祉">
      <formula>RIGHT(B2160,LEN("障害福祉"))="障害福祉"</formula>
    </cfRule>
  </conditionalFormatting>
  <conditionalFormatting sqref="B1797:E1798 D1799">
    <cfRule type="endsWith" dxfId="1208" priority="561" operator="endsWith" text="障害福祉">
      <formula>RIGHT(B1797,LEN("障害福祉"))="障害福祉"</formula>
    </cfRule>
  </conditionalFormatting>
  <conditionalFormatting sqref="B1:I61 B62:H63 C64:H65 B73:I79 C80:I80 B81:H82 I81:I83 B84:C84 F84:G84 F85:F89 D85:E91 G85:G94 B87:C93 H89:H92 I90:I93 F92:F94 D94:E94 B96:H96 B97 I97 B99:B100 D100:H112 I101:I113 B106 B108 B110 B112 D113 B114 D114:H115 I115:I116 B118:I125">
    <cfRule type="endsWith" dxfId="1207" priority="3553" operator="endsWith" text="教育">
      <formula>RIGHT(B1,LEN("教育"))="教育"</formula>
    </cfRule>
    <cfRule type="endsWith" dxfId="1206" priority="3554" operator="endsWith" text="保健">
      <formula>RIGHT(B1,LEN("保健"))="保健"</formula>
    </cfRule>
    <cfRule type="endsWith" dxfId="1205" priority="3555" operator="endsWith" text="その他">
      <formula>RIGHT(B1,LEN("その他"))="その他"</formula>
    </cfRule>
    <cfRule type="endsWith" dxfId="1204" priority="3556" operator="endsWith" text="保育">
      <formula>RIGHT(B1,LEN("保育"))="保育"</formula>
    </cfRule>
    <cfRule type="endsWith" dxfId="1203" priority="3557" operator="endsWith" text="相談">
      <formula>RIGHT(B1,LEN("相談"))="相談"</formula>
    </cfRule>
    <cfRule type="endsWith" dxfId="1202" priority="3558" operator="endsWith" text="給付金">
      <formula>RIGHT(B1,LEN("給付金"))="給付金"</formula>
    </cfRule>
    <cfRule type="endsWith" dxfId="1201" priority="3559" operator="endsWith" text="障害福祉">
      <formula>RIGHT(B1,LEN("障害福祉"))="障害福祉"</formula>
    </cfRule>
  </conditionalFormatting>
  <conditionalFormatting sqref="B173:I179 D185 F185 H185 B185:B186 D194 F194 H194 B194:B195">
    <cfRule type="endsWith" dxfId="1200" priority="2839" operator="endsWith" text="教育">
      <formula>RIGHT(B173,LEN("教育"))="教育"</formula>
    </cfRule>
    <cfRule type="endsWith" dxfId="1199" priority="2840" operator="endsWith" text="保健">
      <formula>RIGHT(B173,LEN("保健"))="保健"</formula>
    </cfRule>
    <cfRule type="endsWith" dxfId="1198" priority="2841" operator="endsWith" text="その他">
      <formula>RIGHT(B173,LEN("その他"))="その他"</formula>
    </cfRule>
    <cfRule type="endsWith" dxfId="1197" priority="2842" operator="endsWith" text="保育">
      <formula>RIGHT(B173,LEN("保育"))="保育"</formula>
    </cfRule>
    <cfRule type="endsWith" dxfId="1196" priority="2843" operator="endsWith" text="相談">
      <formula>RIGHT(B173,LEN("相談"))="相談"</formula>
    </cfRule>
    <cfRule type="endsWith" dxfId="1195" priority="2844" operator="endsWith" text="給付金">
      <formula>RIGHT(B173,LEN("給付金"))="給付金"</formula>
    </cfRule>
    <cfRule type="endsWith" dxfId="1194" priority="2845" operator="endsWith" text="障害福祉">
      <formula>RIGHT(B173,LEN("障害福祉"))="障害福祉"</formula>
    </cfRule>
  </conditionalFormatting>
  <conditionalFormatting sqref="B182:I184">
    <cfRule type="endsWith" dxfId="1193" priority="2832" operator="endsWith" text="教育">
      <formula>RIGHT(B182,LEN("教育"))="教育"</formula>
    </cfRule>
    <cfRule type="endsWith" dxfId="1192" priority="2833" operator="endsWith" text="保健">
      <formula>RIGHT(B182,LEN("保健"))="保健"</formula>
    </cfRule>
    <cfRule type="endsWith" dxfId="1191" priority="2834" operator="endsWith" text="その他">
      <formula>RIGHT(B182,LEN("その他"))="その他"</formula>
    </cfRule>
    <cfRule type="endsWith" dxfId="1190" priority="2835" operator="endsWith" text="保育">
      <formula>RIGHT(B182,LEN("保育"))="保育"</formula>
    </cfRule>
    <cfRule type="endsWith" dxfId="1189" priority="2836" operator="endsWith" text="相談">
      <formula>RIGHT(B182,LEN("相談"))="相談"</formula>
    </cfRule>
    <cfRule type="endsWith" dxfId="1188" priority="2837" operator="endsWith" text="給付金">
      <formula>RIGHT(B182,LEN("給付金"))="給付金"</formula>
    </cfRule>
    <cfRule type="endsWith" dxfId="1187" priority="2838" operator="endsWith" text="障害福祉">
      <formula>RIGHT(B182,LEN("障害福祉"))="障害福祉"</formula>
    </cfRule>
  </conditionalFormatting>
  <conditionalFormatting sqref="B187:I193">
    <cfRule type="endsWith" dxfId="1186" priority="2811" operator="endsWith" text="教育">
      <formula>RIGHT(B187,LEN("教育"))="教育"</formula>
    </cfRule>
    <cfRule type="endsWith" dxfId="1185" priority="2812" operator="endsWith" text="保健">
      <formula>RIGHT(B187,LEN("保健"))="保健"</formula>
    </cfRule>
    <cfRule type="endsWith" dxfId="1184" priority="2813" operator="endsWith" text="その他">
      <formula>RIGHT(B187,LEN("その他"))="その他"</formula>
    </cfRule>
    <cfRule type="endsWith" dxfId="1183" priority="2814" operator="endsWith" text="保育">
      <formula>RIGHT(B187,LEN("保育"))="保育"</formula>
    </cfRule>
    <cfRule type="endsWith" dxfId="1182" priority="2815" operator="endsWith" text="相談">
      <formula>RIGHT(B187,LEN("相談"))="相談"</formula>
    </cfRule>
    <cfRule type="endsWith" dxfId="1181" priority="2816" operator="endsWith" text="給付金">
      <formula>RIGHT(B187,LEN("給付金"))="給付金"</formula>
    </cfRule>
    <cfRule type="endsWith" dxfId="1180" priority="2817" operator="endsWith" text="障害福祉">
      <formula>RIGHT(B187,LEN("障害福祉"))="障害福祉"</formula>
    </cfRule>
  </conditionalFormatting>
  <conditionalFormatting sqref="B196:I240">
    <cfRule type="endsWith" dxfId="1179" priority="2503" operator="endsWith" text="教育">
      <formula>RIGHT(B196,LEN("教育"))="教育"</formula>
    </cfRule>
    <cfRule type="endsWith" dxfId="1178" priority="2504" operator="endsWith" text="保健">
      <formula>RIGHT(B196,LEN("保健"))="保健"</formula>
    </cfRule>
    <cfRule type="endsWith" dxfId="1177" priority="2505" operator="endsWith" text="その他">
      <formula>RIGHT(B196,LEN("その他"))="その他"</formula>
    </cfRule>
    <cfRule type="endsWith" dxfId="1176" priority="2506" operator="endsWith" text="保育">
      <formula>RIGHT(B196,LEN("保育"))="保育"</formula>
    </cfRule>
    <cfRule type="endsWith" dxfId="1175" priority="2507" operator="endsWith" text="相談">
      <formula>RIGHT(B196,LEN("相談"))="相談"</formula>
    </cfRule>
    <cfRule type="endsWith" dxfId="1174" priority="2508" operator="endsWith" text="給付金">
      <formula>RIGHT(B196,LEN("給付金"))="給付金"</formula>
    </cfRule>
    <cfRule type="endsWith" dxfId="1173" priority="2509" operator="endsWith" text="障害福祉">
      <formula>RIGHT(B196,LEN("障害福祉"))="障害福祉"</formula>
    </cfRule>
  </conditionalFormatting>
  <conditionalFormatting sqref="B374:I421 D422 F422 H422 B422:B423 B424:I430 D431 F431 H431 B431:B432 B433:I437 B438 D438:I439 D440 F440 H440 B440:B442">
    <cfRule type="endsWith" dxfId="1158" priority="2427" operator="endsWith" text="保健">
      <formula>RIGHT(B374,LEN("保健"))="保健"</formula>
    </cfRule>
    <cfRule type="endsWith" dxfId="1157" priority="2428" operator="endsWith" text="その他">
      <formula>RIGHT(B374,LEN("その他"))="その他"</formula>
    </cfRule>
    <cfRule type="endsWith" dxfId="1156" priority="2429" operator="endsWith" text="保育">
      <formula>RIGHT(B374,LEN("保育"))="保育"</formula>
    </cfRule>
    <cfRule type="endsWith" dxfId="1155" priority="2430" operator="endsWith" text="相談">
      <formula>RIGHT(B374,LEN("相談"))="相談"</formula>
    </cfRule>
    <cfRule type="endsWith" dxfId="1154" priority="2431" operator="endsWith" text="給付金">
      <formula>RIGHT(B374,LEN("給付金"))="給付金"</formula>
    </cfRule>
    <cfRule type="endsWith" dxfId="1153" priority="2432" operator="endsWith" text="障害福祉">
      <formula>RIGHT(B374,LEN("障害福祉"))="障害福祉"</formula>
    </cfRule>
  </conditionalFormatting>
  <conditionalFormatting sqref="B433:I437 B438 D438:I439 D440 F440 H440 B440:B442 B374:I421 D422 F422 H422 B422:B423 B424:I430 D431 F431 H431 B431:B432">
    <cfRule type="endsWith" dxfId="1152" priority="2426" operator="endsWith" text="教育">
      <formula>RIGHT(B374,LEN("教育"))="教育"</formula>
    </cfRule>
  </conditionalFormatting>
  <conditionalFormatting sqref="B437:I437 B438 D438:I439 D440 F440 H440">
    <cfRule type="endsWith" dxfId="1151" priority="2405" operator="endsWith" text="教育">
      <formula>RIGHT(B437,LEN("教育"))="教育"</formula>
    </cfRule>
    <cfRule type="endsWith" dxfId="1150" priority="2406" operator="endsWith" text="保健">
      <formula>RIGHT(B437,LEN("保健"))="保健"</formula>
    </cfRule>
    <cfRule type="endsWith" dxfId="1149" priority="2407" operator="endsWith" text="その他">
      <formula>RIGHT(B437,LEN("その他"))="その他"</formula>
    </cfRule>
    <cfRule type="endsWith" dxfId="1148" priority="2408" operator="endsWith" text="保育">
      <formula>RIGHT(B437,LEN("保育"))="保育"</formula>
    </cfRule>
    <cfRule type="endsWith" dxfId="1147" priority="2409" operator="endsWith" text="相談">
      <formula>RIGHT(B437,LEN("相談"))="相談"</formula>
    </cfRule>
    <cfRule type="endsWith" dxfId="1146" priority="2410" operator="endsWith" text="給付金">
      <formula>RIGHT(B437,LEN("給付金"))="給付金"</formula>
    </cfRule>
    <cfRule type="endsWith" dxfId="1145" priority="2411" operator="endsWith" text="障害福祉">
      <formula>RIGHT(B437,LEN("障害福祉"))="障害福祉"</formula>
    </cfRule>
  </conditionalFormatting>
  <conditionalFormatting sqref="B444:I446 B447 D447:I448 D449 F449 H449 B449:B451">
    <cfRule type="endsWith" dxfId="1144" priority="2391" operator="endsWith" text="教育">
      <formula>RIGHT(B444,LEN("教育"))="教育"</formula>
    </cfRule>
    <cfRule type="endsWith" dxfId="1143" priority="2392" operator="endsWith" text="保健">
      <formula>RIGHT(B444,LEN("保健"))="保健"</formula>
    </cfRule>
    <cfRule type="endsWith" dxfId="1142" priority="2393" operator="endsWith" text="その他">
      <formula>RIGHT(B444,LEN("その他"))="その他"</formula>
    </cfRule>
    <cfRule type="endsWith" dxfId="1141" priority="2394" operator="endsWith" text="保育">
      <formula>RIGHT(B444,LEN("保育"))="保育"</formula>
    </cfRule>
    <cfRule type="endsWith" dxfId="1140" priority="2395" operator="endsWith" text="相談">
      <formula>RIGHT(B444,LEN("相談"))="相談"</formula>
    </cfRule>
    <cfRule type="endsWith" dxfId="1139" priority="2396" operator="endsWith" text="給付金">
      <formula>RIGHT(B444,LEN("給付金"))="給付金"</formula>
    </cfRule>
    <cfRule type="endsWith" dxfId="1138" priority="2397" operator="endsWith" text="障害福祉">
      <formula>RIGHT(B444,LEN("障害福祉"))="障害福祉"</formula>
    </cfRule>
  </conditionalFormatting>
  <conditionalFormatting sqref="B446:I446 B447 D447:I448 D449 F449 H449">
    <cfRule type="endsWith" dxfId="1137" priority="2356" operator="endsWith" text="教育">
      <formula>RIGHT(B446,LEN("教育"))="教育"</formula>
    </cfRule>
    <cfRule type="endsWith" dxfId="1136" priority="2357" operator="endsWith" text="保健">
      <formula>RIGHT(B446,LEN("保健"))="保健"</formula>
    </cfRule>
    <cfRule type="endsWith" dxfId="1135" priority="2358" operator="endsWith" text="その他">
      <formula>RIGHT(B446,LEN("その他"))="その他"</formula>
    </cfRule>
    <cfRule type="endsWith" dxfId="1134" priority="2359" operator="endsWith" text="保育">
      <formula>RIGHT(B446,LEN("保育"))="保育"</formula>
    </cfRule>
    <cfRule type="endsWith" dxfId="1133" priority="2360" operator="endsWith" text="相談">
      <formula>RIGHT(B446,LEN("相談"))="相談"</formula>
    </cfRule>
    <cfRule type="endsWith" dxfId="1132" priority="2361" operator="endsWith" text="給付金">
      <formula>RIGHT(B446,LEN("給付金"))="給付金"</formula>
    </cfRule>
    <cfRule type="endsWith" dxfId="1131" priority="2362" operator="endsWith" text="障害福祉">
      <formula>RIGHT(B446,LEN("障害福祉"))="障害福祉"</formula>
    </cfRule>
  </conditionalFormatting>
  <conditionalFormatting sqref="B453:I455 B456 D456:I457 D458 F458 H458 B458:B460">
    <cfRule type="endsWith" dxfId="1130" priority="2384" operator="endsWith" text="教育">
      <formula>RIGHT(B453,LEN("教育"))="教育"</formula>
    </cfRule>
    <cfRule type="endsWith" dxfId="1129" priority="2385" operator="endsWith" text="保健">
      <formula>RIGHT(B453,LEN("保健"))="保健"</formula>
    </cfRule>
    <cfRule type="endsWith" dxfId="1128" priority="2386" operator="endsWith" text="その他">
      <formula>RIGHT(B453,LEN("その他"))="その他"</formula>
    </cfRule>
    <cfRule type="endsWith" dxfId="1127" priority="2387" operator="endsWith" text="保育">
      <formula>RIGHT(B453,LEN("保育"))="保育"</formula>
    </cfRule>
    <cfRule type="endsWith" dxfId="1126" priority="2388" operator="endsWith" text="相談">
      <formula>RIGHT(B453,LEN("相談"))="相談"</formula>
    </cfRule>
    <cfRule type="endsWith" dxfId="1125" priority="2389" operator="endsWith" text="給付金">
      <formula>RIGHT(B453,LEN("給付金"))="給付金"</formula>
    </cfRule>
    <cfRule type="endsWith" dxfId="1124" priority="2390" operator="endsWith" text="障害福祉">
      <formula>RIGHT(B453,LEN("障害福祉"))="障害福祉"</formula>
    </cfRule>
  </conditionalFormatting>
  <conditionalFormatting sqref="B455:I455 B456 D456:I457 D458 F458 H458 B458:B460">
    <cfRule type="endsWith" dxfId="1123" priority="2342" operator="endsWith" text="教育">
      <formula>RIGHT(B455,LEN("教育"))="教育"</formula>
    </cfRule>
    <cfRule type="endsWith" dxfId="1122" priority="2343" operator="endsWith" text="保健">
      <formula>RIGHT(B455,LEN("保健"))="保健"</formula>
    </cfRule>
    <cfRule type="endsWith" dxfId="1121" priority="2344" operator="endsWith" text="その他">
      <formula>RIGHT(B455,LEN("その他"))="その他"</formula>
    </cfRule>
    <cfRule type="endsWith" dxfId="1120" priority="2345" operator="endsWith" text="保育">
      <formula>RIGHT(B455,LEN("保育"))="保育"</formula>
    </cfRule>
    <cfRule type="endsWith" dxfId="1119" priority="2346" operator="endsWith" text="相談">
      <formula>RIGHT(B455,LEN("相談"))="相談"</formula>
    </cfRule>
    <cfRule type="endsWith" dxfId="1118" priority="2347" operator="endsWith" text="給付金">
      <formula>RIGHT(B455,LEN("給付金"))="給付金"</formula>
    </cfRule>
    <cfRule type="endsWith" dxfId="1117" priority="2348" operator="endsWith" text="障害福祉">
      <formula>RIGHT(B455,LEN("障害福祉"))="障害福祉"</formula>
    </cfRule>
  </conditionalFormatting>
  <conditionalFormatting sqref="B462:I464 B465 D465:I466 D467 F467 H467 B467:B469">
    <cfRule type="endsWith" dxfId="1116" priority="2377" operator="endsWith" text="教育">
      <formula>RIGHT(B462,LEN("教育"))="教育"</formula>
    </cfRule>
    <cfRule type="endsWith" dxfId="1115" priority="2378" operator="endsWith" text="保健">
      <formula>RIGHT(B462,LEN("保健"))="保健"</formula>
    </cfRule>
    <cfRule type="endsWith" dxfId="1114" priority="2379" operator="endsWith" text="その他">
      <formula>RIGHT(B462,LEN("その他"))="その他"</formula>
    </cfRule>
    <cfRule type="endsWith" dxfId="1113" priority="2380" operator="endsWith" text="保育">
      <formula>RIGHT(B462,LEN("保育"))="保育"</formula>
    </cfRule>
    <cfRule type="endsWith" dxfId="1112" priority="2381" operator="endsWith" text="相談">
      <formula>RIGHT(B462,LEN("相談"))="相談"</formula>
    </cfRule>
    <cfRule type="endsWith" dxfId="1111" priority="2382" operator="endsWith" text="給付金">
      <formula>RIGHT(B462,LEN("給付金"))="給付金"</formula>
    </cfRule>
    <cfRule type="endsWith" dxfId="1110" priority="2383" operator="endsWith" text="障害福祉">
      <formula>RIGHT(B462,LEN("障害福祉"))="障害福祉"</formula>
    </cfRule>
  </conditionalFormatting>
  <conditionalFormatting sqref="B464:I464 B465 D465:I466 D467 F467 H467 B467:B469">
    <cfRule type="endsWith" dxfId="1109" priority="2335" operator="endsWith" text="教育">
      <formula>RIGHT(B464,LEN("教育"))="教育"</formula>
    </cfRule>
    <cfRule type="endsWith" dxfId="1108" priority="2336" operator="endsWith" text="保健">
      <formula>RIGHT(B464,LEN("保健"))="保健"</formula>
    </cfRule>
    <cfRule type="endsWith" dxfId="1107" priority="2337" operator="endsWith" text="その他">
      <formula>RIGHT(B464,LEN("その他"))="その他"</formula>
    </cfRule>
    <cfRule type="endsWith" dxfId="1106" priority="2338" operator="endsWith" text="保育">
      <formula>RIGHT(B464,LEN("保育"))="保育"</formula>
    </cfRule>
    <cfRule type="endsWith" dxfId="1105" priority="2339" operator="endsWith" text="相談">
      <formula>RIGHT(B464,LEN("相談"))="相談"</formula>
    </cfRule>
    <cfRule type="endsWith" dxfId="1104" priority="2340" operator="endsWith" text="給付金">
      <formula>RIGHT(B464,LEN("給付金"))="給付金"</formula>
    </cfRule>
    <cfRule type="endsWith" dxfId="1103" priority="2341" operator="endsWith" text="障害福祉">
      <formula>RIGHT(B464,LEN("障害福祉"))="障害福祉"</formula>
    </cfRule>
  </conditionalFormatting>
  <conditionalFormatting sqref="B471:I476 D477 F477 H477 B477:B478 B479:I485">
    <cfRule type="endsWith" dxfId="1102" priority="2363" operator="endsWith" text="教育">
      <formula>RIGHT(B471,LEN("教育"))="教育"</formula>
    </cfRule>
    <cfRule type="endsWith" dxfId="1101" priority="2364" operator="endsWith" text="保健">
      <formula>RIGHT(B471,LEN("保健"))="保健"</formula>
    </cfRule>
    <cfRule type="endsWith" dxfId="1100" priority="2365" operator="endsWith" text="その他">
      <formula>RIGHT(B471,LEN("その他"))="その他"</formula>
    </cfRule>
    <cfRule type="endsWith" dxfId="1099" priority="2366" operator="endsWith" text="保育">
      <formula>RIGHT(B471,LEN("保育"))="保育"</formula>
    </cfRule>
    <cfRule type="endsWith" dxfId="1098" priority="2367" operator="endsWith" text="相談">
      <formula>RIGHT(B471,LEN("相談"))="相談"</formula>
    </cfRule>
    <cfRule type="endsWith" dxfId="1097" priority="2368" operator="endsWith" text="給付金">
      <formula>RIGHT(B471,LEN("給付金"))="給付金"</formula>
    </cfRule>
    <cfRule type="endsWith" dxfId="1096" priority="2369" operator="endsWith" text="障害福祉">
      <formula>RIGHT(B471,LEN("障害福祉"))="障害福祉"</formula>
    </cfRule>
  </conditionalFormatting>
  <conditionalFormatting sqref="B488:I539 D540 F540 H540 B540:B541 B542:I548 D549 F549 H549 B549:B550 F567 H567 D585 F585 H585 B585:B586 B587:I594 D595 F595 H595 B595:B596 B597:I657">
    <cfRule type="endsWith" dxfId="1095" priority="2328" operator="endsWith" text="教育">
      <formula>RIGHT(B488,LEN("教育"))="教育"</formula>
    </cfRule>
    <cfRule type="endsWith" dxfId="1094" priority="2329" operator="endsWith" text="保健">
      <formula>RIGHT(B488,LEN("保健"))="保健"</formula>
    </cfRule>
    <cfRule type="endsWith" dxfId="1093" priority="2330" operator="endsWith" text="その他">
      <formula>RIGHT(B488,LEN("その他"))="その他"</formula>
    </cfRule>
    <cfRule type="endsWith" dxfId="1092" priority="2331" operator="endsWith" text="保育">
      <formula>RIGHT(B488,LEN("保育"))="保育"</formula>
    </cfRule>
    <cfRule type="endsWith" dxfId="1091" priority="2332" operator="endsWith" text="相談">
      <formula>RIGHT(B488,LEN("相談"))="相談"</formula>
    </cfRule>
    <cfRule type="endsWith" dxfId="1090" priority="2333" operator="endsWith" text="給付金">
      <formula>RIGHT(B488,LEN("給付金"))="給付金"</formula>
    </cfRule>
    <cfRule type="endsWith" dxfId="1089" priority="2334" operator="endsWith" text="障害福祉">
      <formula>RIGHT(B488,LEN("障害福祉"))="障害福祉"</formula>
    </cfRule>
  </conditionalFormatting>
  <conditionalFormatting sqref="B551:I557 D558 F558 H558 B558:B559">
    <cfRule type="endsWith" dxfId="1088" priority="2321" operator="endsWith" text="教育">
      <formula>RIGHT(B551,LEN("教育"))="教育"</formula>
    </cfRule>
    <cfRule type="endsWith" dxfId="1087" priority="2322" operator="endsWith" text="保健">
      <formula>RIGHT(B551,LEN("保健"))="保健"</formula>
    </cfRule>
    <cfRule type="endsWith" dxfId="1086" priority="2323" operator="endsWith" text="その他">
      <formula>RIGHT(B551,LEN("その他"))="その他"</formula>
    </cfRule>
    <cfRule type="endsWith" dxfId="1085" priority="2324" operator="endsWith" text="保育">
      <formula>RIGHT(B551,LEN("保育"))="保育"</formula>
    </cfRule>
    <cfRule type="endsWith" dxfId="1084" priority="2325" operator="endsWith" text="相談">
      <formula>RIGHT(B551,LEN("相談"))="相談"</formula>
    </cfRule>
    <cfRule type="endsWith" dxfId="1083" priority="2326" operator="endsWith" text="給付金">
      <formula>RIGHT(B551,LEN("給付金"))="給付金"</formula>
    </cfRule>
    <cfRule type="endsWith" dxfId="1082" priority="2327" operator="endsWith" text="障害福祉">
      <formula>RIGHT(B551,LEN("障害福祉"))="障害福祉"</formula>
    </cfRule>
  </conditionalFormatting>
  <conditionalFormatting sqref="B560:I566 D567">
    <cfRule type="endsWith" dxfId="1081" priority="2167" operator="endsWith" text="教育">
      <formula>RIGHT(B560,LEN("教育"))="教育"</formula>
    </cfRule>
    <cfRule type="endsWith" dxfId="1080" priority="2168" operator="endsWith" text="保健">
      <formula>RIGHT(B560,LEN("保健"))="保健"</formula>
    </cfRule>
    <cfRule type="endsWith" dxfId="1079" priority="2169" operator="endsWith" text="その他">
      <formula>RIGHT(B560,LEN("その他"))="その他"</formula>
    </cfRule>
    <cfRule type="endsWith" dxfId="1078" priority="2170" operator="endsWith" text="保育">
      <formula>RIGHT(B560,LEN("保育"))="保育"</formula>
    </cfRule>
    <cfRule type="endsWith" dxfId="1077" priority="2171" operator="endsWith" text="相談">
      <formula>RIGHT(B560,LEN("相談"))="相談"</formula>
    </cfRule>
    <cfRule type="endsWith" dxfId="1076" priority="2172" operator="endsWith" text="給付金">
      <formula>RIGHT(B560,LEN("給付金"))="給付金"</formula>
    </cfRule>
    <cfRule type="endsWith" dxfId="1075" priority="2173" operator="endsWith" text="障害福祉">
      <formula>RIGHT(B560,LEN("障害福祉"))="障害福祉"</formula>
    </cfRule>
  </conditionalFormatting>
  <conditionalFormatting sqref="B569:I575">
    <cfRule type="endsWith" dxfId="1074" priority="2132" operator="endsWith" text="教育">
      <formula>RIGHT(B569,LEN("教育"))="教育"</formula>
    </cfRule>
    <cfRule type="endsWith" dxfId="1073" priority="2133" operator="endsWith" text="保健">
      <formula>RIGHT(B569,LEN("保健"))="保健"</formula>
    </cfRule>
    <cfRule type="endsWith" dxfId="1072" priority="2134" operator="endsWith" text="その他">
      <formula>RIGHT(B569,LEN("その他"))="その他"</formula>
    </cfRule>
    <cfRule type="endsWith" dxfId="1071" priority="2135" operator="endsWith" text="保育">
      <formula>RIGHT(B569,LEN("保育"))="保育"</formula>
    </cfRule>
    <cfRule type="endsWith" dxfId="1070" priority="2136" operator="endsWith" text="相談">
      <formula>RIGHT(B569,LEN("相談"))="相談"</formula>
    </cfRule>
    <cfRule type="endsWith" dxfId="1069" priority="2137" operator="endsWith" text="給付金">
      <formula>RIGHT(B569,LEN("給付金"))="給付金"</formula>
    </cfRule>
    <cfRule type="endsWith" dxfId="1068" priority="2138" operator="endsWith" text="障害福祉">
      <formula>RIGHT(B569,LEN("障害福祉"))="障害福祉"</formula>
    </cfRule>
  </conditionalFormatting>
  <conditionalFormatting sqref="B678:I684 D685 F685 H685 B685:B686">
    <cfRule type="endsWith" dxfId="1067" priority="2482" operator="endsWith" text="教育">
      <formula>RIGHT(B678,LEN("教育"))="教育"</formula>
    </cfRule>
    <cfRule type="endsWith" dxfId="1066" priority="2483" operator="endsWith" text="保健">
      <formula>RIGHT(B678,LEN("保健"))="保健"</formula>
    </cfRule>
    <cfRule type="endsWith" dxfId="1065" priority="2484" operator="endsWith" text="その他">
      <formula>RIGHT(B678,LEN("その他"))="その他"</formula>
    </cfRule>
    <cfRule type="endsWith" dxfId="1064" priority="2485" operator="endsWith" text="保育">
      <formula>RIGHT(B678,LEN("保育"))="保育"</formula>
    </cfRule>
    <cfRule type="endsWith" dxfId="1063" priority="2486" operator="endsWith" text="相談">
      <formula>RIGHT(B678,LEN("相談"))="相談"</formula>
    </cfRule>
    <cfRule type="endsWith" dxfId="1062" priority="2487" operator="endsWith" text="給付金">
      <formula>RIGHT(B678,LEN("給付金"))="給付金"</formula>
    </cfRule>
    <cfRule type="endsWith" dxfId="1061" priority="2488" operator="endsWith" text="障害福祉">
      <formula>RIGHT(B678,LEN("障害福祉"))="障害福祉"</formula>
    </cfRule>
  </conditionalFormatting>
  <conditionalFormatting sqref="B687:I693 D694 F694 H694 B694:B695 B696:I716">
    <cfRule type="endsWith" dxfId="1060" priority="2475" operator="endsWith" text="教育">
      <formula>RIGHT(B687,LEN("教育"))="教育"</formula>
    </cfRule>
    <cfRule type="endsWith" dxfId="1059" priority="2476" operator="endsWith" text="保健">
      <formula>RIGHT(B687,LEN("保健"))="保健"</formula>
    </cfRule>
    <cfRule type="endsWith" dxfId="1058" priority="2477" operator="endsWith" text="その他">
      <formula>RIGHT(B687,LEN("その他"))="その他"</formula>
    </cfRule>
    <cfRule type="endsWith" dxfId="1057" priority="2478" operator="endsWith" text="保育">
      <formula>RIGHT(B687,LEN("保育"))="保育"</formula>
    </cfRule>
    <cfRule type="endsWith" dxfId="1056" priority="2479" operator="endsWith" text="相談">
      <formula>RIGHT(B687,LEN("相談"))="相談"</formula>
    </cfRule>
    <cfRule type="endsWith" dxfId="1055" priority="2480" operator="endsWith" text="給付金">
      <formula>RIGHT(B687,LEN("給付金"))="給付金"</formula>
    </cfRule>
    <cfRule type="endsWith" dxfId="1054" priority="2481" operator="endsWith" text="障害福祉">
      <formula>RIGHT(B687,LEN("障害福祉"))="障害福祉"</formula>
    </cfRule>
  </conditionalFormatting>
  <conditionalFormatting sqref="B728:I734 D735">
    <cfRule type="endsWith" dxfId="1053" priority="2440" operator="endsWith" text="教育">
      <formula>RIGHT(B728,LEN("教育"))="教育"</formula>
    </cfRule>
    <cfRule type="endsWith" dxfId="1052" priority="2441" operator="endsWith" text="保健">
      <formula>RIGHT(B728,LEN("保健"))="保健"</formula>
    </cfRule>
    <cfRule type="endsWith" dxfId="1051" priority="2442" operator="endsWith" text="その他">
      <formula>RIGHT(B728,LEN("その他"))="その他"</formula>
    </cfRule>
    <cfRule type="endsWith" dxfId="1050" priority="2443" operator="endsWith" text="保育">
      <formula>RIGHT(B728,LEN("保育"))="保育"</formula>
    </cfRule>
    <cfRule type="endsWith" dxfId="1049" priority="2444" operator="endsWith" text="相談">
      <formula>RIGHT(B728,LEN("相談"))="相談"</formula>
    </cfRule>
    <cfRule type="endsWith" dxfId="1048" priority="2445" operator="endsWith" text="給付金">
      <formula>RIGHT(B728,LEN("給付金"))="給付金"</formula>
    </cfRule>
    <cfRule type="endsWith" dxfId="1047" priority="2446" operator="endsWith" text="障害福祉">
      <formula>RIGHT(B728,LEN("障害福祉"))="障害福祉"</formula>
    </cfRule>
  </conditionalFormatting>
  <conditionalFormatting sqref="B737:I743 B744:B745">
    <cfRule type="endsWith" dxfId="1046" priority="2433" operator="endsWith" text="教育">
      <formula>RIGHT(B737,LEN("教育"))="教育"</formula>
    </cfRule>
    <cfRule type="endsWith" dxfId="1045" priority="2434" operator="endsWith" text="保健">
      <formula>RIGHT(B737,LEN("保健"))="保健"</formula>
    </cfRule>
    <cfRule type="endsWith" dxfId="1044" priority="2435" operator="endsWith" text="その他">
      <formula>RIGHT(B737,LEN("その他"))="その他"</formula>
    </cfRule>
    <cfRule type="endsWith" dxfId="1043" priority="2436" operator="endsWith" text="保育">
      <formula>RIGHT(B737,LEN("保育"))="保育"</formula>
    </cfRule>
    <cfRule type="endsWith" dxfId="1042" priority="2437" operator="endsWith" text="相談">
      <formula>RIGHT(B737,LEN("相談"))="相談"</formula>
    </cfRule>
    <cfRule type="endsWith" dxfId="1041" priority="2438" operator="endsWith" text="給付金">
      <formula>RIGHT(B737,LEN("給付金"))="給付金"</formula>
    </cfRule>
    <cfRule type="endsWith" dxfId="1040" priority="2439" operator="endsWith" text="障害福祉">
      <formula>RIGHT(B737,LEN("障害福祉"))="障害福祉"</formula>
    </cfRule>
  </conditionalFormatting>
  <conditionalFormatting sqref="B746:I752 D753 F753 H753 B753:B754">
    <cfRule type="endsWith" dxfId="1039" priority="2468" operator="endsWith" text="教育">
      <formula>RIGHT(B746,LEN("教育"))="教育"</formula>
    </cfRule>
    <cfRule type="endsWith" dxfId="1038" priority="2469" operator="endsWith" text="保健">
      <formula>RIGHT(B746,LEN("保健"))="保健"</formula>
    </cfRule>
    <cfRule type="endsWith" dxfId="1037" priority="2470" operator="endsWith" text="その他">
      <formula>RIGHT(B746,LEN("その他"))="その他"</formula>
    </cfRule>
    <cfRule type="endsWith" dxfId="1036" priority="2471" operator="endsWith" text="保育">
      <formula>RIGHT(B746,LEN("保育"))="保育"</formula>
    </cfRule>
    <cfRule type="endsWith" dxfId="1035" priority="2472" operator="endsWith" text="相談">
      <formula>RIGHT(B746,LEN("相談"))="相談"</formula>
    </cfRule>
    <cfRule type="endsWith" dxfId="1034" priority="2473" operator="endsWith" text="給付金">
      <formula>RIGHT(B746,LEN("給付金"))="給付金"</formula>
    </cfRule>
    <cfRule type="endsWith" dxfId="1033" priority="2474" operator="endsWith" text="障害福祉">
      <formula>RIGHT(B746,LEN("障害福祉"))="障害福祉"</formula>
    </cfRule>
  </conditionalFormatting>
  <conditionalFormatting sqref="B755:I768">
    <cfRule type="endsWith" dxfId="1032" priority="2125" operator="endsWith" text="教育">
      <formula>RIGHT(B755,LEN("教育"))="教育"</formula>
    </cfRule>
    <cfRule type="endsWith" dxfId="1031" priority="2126" operator="endsWith" text="保健">
      <formula>RIGHT(B755,LEN("保健"))="保健"</formula>
    </cfRule>
    <cfRule type="endsWith" dxfId="1030" priority="2127" operator="endsWith" text="その他">
      <formula>RIGHT(B755,LEN("その他"))="その他"</formula>
    </cfRule>
    <cfRule type="endsWith" dxfId="1029" priority="2128" operator="endsWith" text="保育">
      <formula>RIGHT(B755,LEN("保育"))="保育"</formula>
    </cfRule>
    <cfRule type="endsWith" dxfId="1028" priority="2129" operator="endsWith" text="相談">
      <formula>RIGHT(B755,LEN("相談"))="相談"</formula>
    </cfRule>
    <cfRule type="endsWith" dxfId="1027" priority="2130" operator="endsWith" text="給付金">
      <formula>RIGHT(B755,LEN("給付金"))="給付金"</formula>
    </cfRule>
    <cfRule type="endsWith" dxfId="1026" priority="2131" operator="endsWith" text="障害福祉">
      <formula>RIGHT(B755,LEN("障害福祉"))="障害福祉"</formula>
    </cfRule>
  </conditionalFormatting>
  <conditionalFormatting sqref="B791:I834 F835 H835 B835:B836">
    <cfRule type="endsWith" dxfId="1025" priority="2055" operator="endsWith" text="教育">
      <formula>RIGHT(B791,LEN("教育"))="教育"</formula>
    </cfRule>
    <cfRule type="endsWith" dxfId="1024" priority="2056" operator="endsWith" text="保健">
      <formula>RIGHT(B791,LEN("保健"))="保健"</formula>
    </cfRule>
    <cfRule type="endsWith" dxfId="1023" priority="2057" operator="endsWith" text="その他">
      <formula>RIGHT(B791,LEN("その他"))="その他"</formula>
    </cfRule>
    <cfRule type="endsWith" dxfId="1022" priority="2058" operator="endsWith" text="保育">
      <formula>RIGHT(B791,LEN("保育"))="保育"</formula>
    </cfRule>
    <cfRule type="endsWith" dxfId="1021" priority="2059" operator="endsWith" text="相談">
      <formula>RIGHT(B791,LEN("相談"))="相談"</formula>
    </cfRule>
    <cfRule type="endsWith" dxfId="1020" priority="2060" operator="endsWith" text="給付金">
      <formula>RIGHT(B791,LEN("給付金"))="給付金"</formula>
    </cfRule>
    <cfRule type="endsWith" dxfId="1019" priority="2061" operator="endsWith" text="障害福祉">
      <formula>RIGHT(B791,LEN("障害福祉"))="障害福祉"</formula>
    </cfRule>
  </conditionalFormatting>
  <conditionalFormatting sqref="B837:I843 F844 H844 B844:B845 B846:I852">
    <cfRule type="endsWith" dxfId="1018" priority="2006" operator="endsWith" text="教育">
      <formula>RIGHT(B837,LEN("教育"))="教育"</formula>
    </cfRule>
    <cfRule type="endsWith" dxfId="1017" priority="2007" operator="endsWith" text="保健">
      <formula>RIGHT(B837,LEN("保健"))="保健"</formula>
    </cfRule>
    <cfRule type="endsWith" dxfId="1016" priority="2008" operator="endsWith" text="その他">
      <formula>RIGHT(B837,LEN("その他"))="その他"</formula>
    </cfRule>
    <cfRule type="endsWith" dxfId="1015" priority="2009" operator="endsWith" text="保育">
      <formula>RIGHT(B837,LEN("保育"))="保育"</formula>
    </cfRule>
    <cfRule type="endsWith" dxfId="1014" priority="2010" operator="endsWith" text="相談">
      <formula>RIGHT(B837,LEN("相談"))="相談"</formula>
    </cfRule>
    <cfRule type="endsWith" dxfId="1013" priority="2011" operator="endsWith" text="給付金">
      <formula>RIGHT(B837,LEN("給付金"))="給付金"</formula>
    </cfRule>
    <cfRule type="endsWith" dxfId="1012" priority="2012" operator="endsWith" text="障害福祉">
      <formula>RIGHT(B837,LEN("障害福祉"))="障害福祉"</formula>
    </cfRule>
  </conditionalFormatting>
  <conditionalFormatting sqref="B873:I886">
    <cfRule type="endsWith" dxfId="1011" priority="1978" operator="endsWith" text="教育">
      <formula>RIGHT(B873,LEN("教育"))="教育"</formula>
    </cfRule>
    <cfRule type="endsWith" dxfId="1010" priority="1979" operator="endsWith" text="保健">
      <formula>RIGHT(B873,LEN("保健"))="保健"</formula>
    </cfRule>
    <cfRule type="endsWith" dxfId="1009" priority="1980" operator="endsWith" text="その他">
      <formula>RIGHT(B873,LEN("その他"))="その他"</formula>
    </cfRule>
    <cfRule type="endsWith" dxfId="1008" priority="1981" operator="endsWith" text="保育">
      <formula>RIGHT(B873,LEN("保育"))="保育"</formula>
    </cfRule>
    <cfRule type="endsWith" dxfId="1007" priority="1982" operator="endsWith" text="相談">
      <formula>RIGHT(B873,LEN("相談"))="相談"</formula>
    </cfRule>
    <cfRule type="endsWith" dxfId="1006" priority="1983" operator="endsWith" text="給付金">
      <formula>RIGHT(B873,LEN("給付金"))="給付金"</formula>
    </cfRule>
    <cfRule type="endsWith" dxfId="1005" priority="1984" operator="endsWith" text="障害福祉">
      <formula>RIGHT(B873,LEN("障害福祉"))="障害福祉"</formula>
    </cfRule>
  </conditionalFormatting>
  <conditionalFormatting sqref="B939:I952">
    <cfRule type="endsWith" dxfId="997" priority="1943" operator="endsWith" text="教育">
      <formula>RIGHT(B939,LEN("教育"))="教育"</formula>
    </cfRule>
    <cfRule type="endsWith" dxfId="996" priority="1944" operator="endsWith" text="保健">
      <formula>RIGHT(B939,LEN("保健"))="保健"</formula>
    </cfRule>
    <cfRule type="endsWith" dxfId="995" priority="1945" operator="endsWith" text="その他">
      <formula>RIGHT(B939,LEN("その他"))="その他"</formula>
    </cfRule>
    <cfRule type="endsWith" dxfId="994" priority="1946" operator="endsWith" text="保育">
      <formula>RIGHT(B939,LEN("保育"))="保育"</formula>
    </cfRule>
    <cfRule type="endsWith" dxfId="993" priority="1947" operator="endsWith" text="相談">
      <formula>RIGHT(B939,LEN("相談"))="相談"</formula>
    </cfRule>
    <cfRule type="endsWith" dxfId="992" priority="1948" operator="endsWith" text="給付金">
      <formula>RIGHT(B939,LEN("給付金"))="給付金"</formula>
    </cfRule>
    <cfRule type="endsWith" dxfId="991" priority="1949" operator="endsWith" text="障害福祉">
      <formula>RIGHT(B939,LEN("障害福祉"))="障害福祉"</formula>
    </cfRule>
  </conditionalFormatting>
  <conditionalFormatting sqref="B955:I961 D962 F962 H962 B962:B963 B964:I965">
    <cfRule type="endsWith" dxfId="990" priority="2034" operator="endsWith" text="教育">
      <formula>RIGHT(B955,LEN("教育"))="教育"</formula>
    </cfRule>
    <cfRule type="endsWith" dxfId="989" priority="2035" operator="endsWith" text="保健">
      <formula>RIGHT(B955,LEN("保健"))="保健"</formula>
    </cfRule>
    <cfRule type="endsWith" dxfId="988" priority="2036" operator="endsWith" text="その他">
      <formula>RIGHT(B955,LEN("その他"))="その他"</formula>
    </cfRule>
    <cfRule type="endsWith" dxfId="987" priority="2037" operator="endsWith" text="保育">
      <formula>RIGHT(B955,LEN("保育"))="保育"</formula>
    </cfRule>
    <cfRule type="endsWith" dxfId="986" priority="2038" operator="endsWith" text="相談">
      <formula>RIGHT(B955,LEN("相談"))="相談"</formula>
    </cfRule>
    <cfRule type="endsWith" dxfId="985" priority="2039" operator="endsWith" text="給付金">
      <formula>RIGHT(B955,LEN("給付金"))="給付金"</formula>
    </cfRule>
    <cfRule type="endsWith" dxfId="984" priority="2040" operator="endsWith" text="障害福祉">
      <formula>RIGHT(B955,LEN("障害福祉"))="障害福祉"</formula>
    </cfRule>
  </conditionalFormatting>
  <conditionalFormatting sqref="B966:I1004">
    <cfRule type="endsWith" dxfId="983" priority="2062" operator="endsWith" text="教育">
      <formula>RIGHT(B966,LEN("教育"))="教育"</formula>
    </cfRule>
    <cfRule type="endsWith" dxfId="982" priority="2063" operator="endsWith" text="保健">
      <formula>RIGHT(B966,LEN("保健"))="保健"</formula>
    </cfRule>
    <cfRule type="endsWith" dxfId="981" priority="2064" operator="endsWith" text="その他">
      <formula>RIGHT(B966,LEN("その他"))="その他"</formula>
    </cfRule>
    <cfRule type="endsWith" dxfId="980" priority="2065" operator="endsWith" text="保育">
      <formula>RIGHT(B966,LEN("保育"))="保育"</formula>
    </cfRule>
    <cfRule type="endsWith" dxfId="979" priority="2066" operator="endsWith" text="相談">
      <formula>RIGHT(B966,LEN("相談"))="相談"</formula>
    </cfRule>
    <cfRule type="endsWith" dxfId="978" priority="2067" operator="endsWith" text="給付金">
      <formula>RIGHT(B966,LEN("給付金"))="給付金"</formula>
    </cfRule>
    <cfRule type="endsWith" dxfId="977" priority="2068" operator="endsWith" text="障害福祉">
      <formula>RIGHT(B966,LEN("障害福祉"))="障害福祉"</formula>
    </cfRule>
  </conditionalFormatting>
  <conditionalFormatting sqref="B968:I970 D971 F971 H971 B971:B972 B973:I974">
    <cfRule type="endsWith" dxfId="976" priority="2048" operator="endsWith" text="教育">
      <formula>RIGHT(B968,LEN("教育"))="教育"</formula>
    </cfRule>
    <cfRule type="endsWith" dxfId="975" priority="2049" operator="endsWith" text="保健">
      <formula>RIGHT(B968,LEN("保健"))="保健"</formula>
    </cfRule>
    <cfRule type="endsWith" dxfId="974" priority="2050" operator="endsWith" text="その他">
      <formula>RIGHT(B968,LEN("その他"))="その他"</formula>
    </cfRule>
    <cfRule type="endsWith" dxfId="973" priority="2051" operator="endsWith" text="保育">
      <formula>RIGHT(B968,LEN("保育"))="保育"</formula>
    </cfRule>
    <cfRule type="endsWith" dxfId="972" priority="2052" operator="endsWith" text="相談">
      <formula>RIGHT(B968,LEN("相談"))="相談"</formula>
    </cfRule>
    <cfRule type="endsWith" dxfId="971" priority="2053" operator="endsWith" text="給付金">
      <formula>RIGHT(B968,LEN("給付金"))="給付金"</formula>
    </cfRule>
    <cfRule type="endsWith" dxfId="970" priority="2054" operator="endsWith" text="障害福祉">
      <formula>RIGHT(B968,LEN("障害福祉"))="障害福祉"</formula>
    </cfRule>
  </conditionalFormatting>
  <conditionalFormatting sqref="B1005:I1011 D1012 F1012 H1012 B1012:B1013 B1014:I1020 D1021 F1021 H1021 B1021:B1022 B1023:I1029 D1030 F1030 H1030 B1030:B1031 B1032:I1038 D1039 F1039 H1039 B1039:B1040 B1041:I1070">
    <cfRule type="endsWith" dxfId="969" priority="1929" operator="endsWith" text="教育">
      <formula>RIGHT(B1005,LEN("教育"))="教育"</formula>
    </cfRule>
    <cfRule type="endsWith" dxfId="968" priority="1930" operator="endsWith" text="保健">
      <formula>RIGHT(B1005,LEN("保健"))="保健"</formula>
    </cfRule>
    <cfRule type="endsWith" dxfId="967" priority="1931" operator="endsWith" text="その他">
      <formula>RIGHT(B1005,LEN("その他"))="その他"</formula>
    </cfRule>
    <cfRule type="endsWith" dxfId="966" priority="1932" operator="endsWith" text="保育">
      <formula>RIGHT(B1005,LEN("保育"))="保育"</formula>
    </cfRule>
    <cfRule type="endsWith" dxfId="965" priority="1933" operator="endsWith" text="相談">
      <formula>RIGHT(B1005,LEN("相談"))="相談"</formula>
    </cfRule>
    <cfRule type="endsWith" dxfId="964" priority="1934" operator="endsWith" text="給付金">
      <formula>RIGHT(B1005,LEN("給付金"))="給付金"</formula>
    </cfRule>
    <cfRule type="endsWith" dxfId="963" priority="1935" operator="endsWith" text="障害福祉">
      <formula>RIGHT(B1005,LEN("障害福祉"))="障害福祉"</formula>
    </cfRule>
  </conditionalFormatting>
  <conditionalFormatting sqref="B1082:I1088 D1089 F1089 H1089 B1089:B1090 B1091:I1097">
    <cfRule type="endsWith" dxfId="962" priority="1894" operator="endsWith" text="教育">
      <formula>RIGHT(B1082,LEN("教育"))="教育"</formula>
    </cfRule>
    <cfRule type="endsWith" dxfId="961" priority="1895" operator="endsWith" text="保健">
      <formula>RIGHT(B1082,LEN("保健"))="保健"</formula>
    </cfRule>
    <cfRule type="endsWith" dxfId="960" priority="1896" operator="endsWith" text="その他">
      <formula>RIGHT(B1082,LEN("その他"))="その他"</formula>
    </cfRule>
    <cfRule type="endsWith" dxfId="959" priority="1897" operator="endsWith" text="保育">
      <formula>RIGHT(B1082,LEN("保育"))="保育"</formula>
    </cfRule>
    <cfRule type="endsWith" dxfId="958" priority="1898" operator="endsWith" text="相談">
      <formula>RIGHT(B1082,LEN("相談"))="相談"</formula>
    </cfRule>
    <cfRule type="endsWith" dxfId="957" priority="1899" operator="endsWith" text="給付金">
      <formula>RIGHT(B1082,LEN("給付金"))="給付金"</formula>
    </cfRule>
    <cfRule type="endsWith" dxfId="956" priority="1900" operator="endsWith" text="障害福祉">
      <formula>RIGHT(B1082,LEN("障害福祉"))="障害福祉"</formula>
    </cfRule>
  </conditionalFormatting>
  <conditionalFormatting sqref="B1150:I1156 B1157:B1158">
    <cfRule type="endsWith" dxfId="955" priority="1845" operator="endsWith" text="教育">
      <formula>RIGHT(B1150,LEN("教育"))="教育"</formula>
    </cfRule>
    <cfRule type="endsWith" dxfId="954" priority="1846" operator="endsWith" text="保健">
      <formula>RIGHT(B1150,LEN("保健"))="保健"</formula>
    </cfRule>
    <cfRule type="endsWith" dxfId="953" priority="1847" operator="endsWith" text="その他">
      <formula>RIGHT(B1150,LEN("その他"))="その他"</formula>
    </cfRule>
    <cfRule type="endsWith" dxfId="952" priority="1848" operator="endsWith" text="保育">
      <formula>RIGHT(B1150,LEN("保育"))="保育"</formula>
    </cfRule>
    <cfRule type="endsWith" dxfId="951" priority="1849" operator="endsWith" text="相談">
      <formula>RIGHT(B1150,LEN("相談"))="相談"</formula>
    </cfRule>
    <cfRule type="endsWith" dxfId="950" priority="1850" operator="endsWith" text="給付金">
      <formula>RIGHT(B1150,LEN("給付金"))="給付金"</formula>
    </cfRule>
    <cfRule type="endsWith" dxfId="949" priority="1851" operator="endsWith" text="障害福祉">
      <formula>RIGHT(B1150,LEN("障害福祉"))="障害福祉"</formula>
    </cfRule>
  </conditionalFormatting>
  <conditionalFormatting sqref="B1182:I1182">
    <cfRule type="endsWith" dxfId="948" priority="1768" operator="endsWith" text="教育">
      <formula>RIGHT(B1182,LEN("教育"))="教育"</formula>
    </cfRule>
    <cfRule type="endsWith" dxfId="947" priority="1769" operator="endsWith" text="保健">
      <formula>RIGHT(B1182,LEN("保健"))="保健"</formula>
    </cfRule>
    <cfRule type="endsWith" dxfId="946" priority="1770" operator="endsWith" text="その他">
      <formula>RIGHT(B1182,LEN("その他"))="その他"</formula>
    </cfRule>
    <cfRule type="endsWith" dxfId="945" priority="1771" operator="endsWith" text="保育">
      <formula>RIGHT(B1182,LEN("保育"))="保育"</formula>
    </cfRule>
    <cfRule type="endsWith" dxfId="944" priority="1772" operator="endsWith" text="相談">
      <formula>RIGHT(B1182,LEN("相談"))="相談"</formula>
    </cfRule>
    <cfRule type="endsWith" dxfId="943" priority="1773" operator="endsWith" text="給付金">
      <formula>RIGHT(B1182,LEN("給付金"))="給付金"</formula>
    </cfRule>
    <cfRule type="endsWith" dxfId="942" priority="1774" operator="endsWith" text="障害福祉">
      <formula>RIGHT(B1182,LEN("障害福祉"))="障害福祉"</formula>
    </cfRule>
  </conditionalFormatting>
  <conditionalFormatting sqref="B1250:I1307">
    <cfRule type="endsWith" dxfId="906" priority="1887" operator="endsWith" text="教育">
      <formula>RIGHT(B1250,LEN("教育"))="教育"</formula>
    </cfRule>
    <cfRule type="endsWith" dxfId="905" priority="1888" operator="endsWith" text="保健">
      <formula>RIGHT(B1250,LEN("保健"))="保健"</formula>
    </cfRule>
    <cfRule type="endsWith" dxfId="904" priority="1889" operator="endsWith" text="その他">
      <formula>RIGHT(B1250,LEN("その他"))="その他"</formula>
    </cfRule>
    <cfRule type="endsWith" dxfId="903" priority="1890" operator="endsWith" text="保育">
      <formula>RIGHT(B1250,LEN("保育"))="保育"</formula>
    </cfRule>
    <cfRule type="endsWith" dxfId="902" priority="1891" operator="endsWith" text="相談">
      <formula>RIGHT(B1250,LEN("相談"))="相談"</formula>
    </cfRule>
    <cfRule type="endsWith" dxfId="901" priority="1892" operator="endsWith" text="給付金">
      <formula>RIGHT(B1250,LEN("給付金"))="給付金"</formula>
    </cfRule>
    <cfRule type="endsWith" dxfId="900" priority="1893" operator="endsWith" text="障害福祉">
      <formula>RIGHT(B1250,LEN("障害福祉"))="障害福祉"</formula>
    </cfRule>
  </conditionalFormatting>
  <conditionalFormatting sqref="B1337:I1367 D1368 F1368 H1368 B1368:B1369 B1370:I1376">
    <cfRule type="endsWith" dxfId="899" priority="1565" operator="endsWith" text="教育">
      <formula>RIGHT(B1337,LEN("教育"))="教育"</formula>
    </cfRule>
    <cfRule type="endsWith" dxfId="898" priority="1566" operator="endsWith" text="保健">
      <formula>RIGHT(B1337,LEN("保健"))="保健"</formula>
    </cfRule>
    <cfRule type="endsWith" dxfId="897" priority="1567" operator="endsWith" text="その他">
      <formula>RIGHT(B1337,LEN("その他"))="その他"</formula>
    </cfRule>
    <cfRule type="endsWith" dxfId="896" priority="1568" operator="endsWith" text="保育">
      <formula>RIGHT(B1337,LEN("保育"))="保育"</formula>
    </cfRule>
    <cfRule type="endsWith" dxfId="895" priority="1569" operator="endsWith" text="相談">
      <formula>RIGHT(B1337,LEN("相談"))="相談"</formula>
    </cfRule>
    <cfRule type="endsWith" dxfId="894" priority="1570" operator="endsWith" text="給付金">
      <formula>RIGHT(B1337,LEN("給付金"))="給付金"</formula>
    </cfRule>
    <cfRule type="endsWith" dxfId="893" priority="1571" operator="endsWith" text="障害福祉">
      <formula>RIGHT(B1337,LEN("障害福祉"))="障害福祉"</formula>
    </cfRule>
  </conditionalFormatting>
  <conditionalFormatting sqref="B1397:I1403 B1404:B1405">
    <cfRule type="endsWith" dxfId="892" priority="1558" operator="endsWith" text="教育">
      <formula>RIGHT(B1397,LEN("教育"))="教育"</formula>
    </cfRule>
    <cfRule type="endsWith" dxfId="891" priority="1559" operator="endsWith" text="保健">
      <formula>RIGHT(B1397,LEN("保健"))="保健"</formula>
    </cfRule>
    <cfRule type="endsWith" dxfId="890" priority="1560" operator="endsWith" text="その他">
      <formula>RIGHT(B1397,LEN("その他"))="その他"</formula>
    </cfRule>
    <cfRule type="endsWith" dxfId="889" priority="1561" operator="endsWith" text="保育">
      <formula>RIGHT(B1397,LEN("保育"))="保育"</formula>
    </cfRule>
    <cfRule type="endsWith" dxfId="888" priority="1562" operator="endsWith" text="相談">
      <formula>RIGHT(B1397,LEN("相談"))="相談"</formula>
    </cfRule>
    <cfRule type="endsWith" dxfId="887" priority="1563" operator="endsWith" text="給付金">
      <formula>RIGHT(B1397,LEN("給付金"))="給付金"</formula>
    </cfRule>
    <cfRule type="endsWith" dxfId="886" priority="1564" operator="endsWith" text="障害福祉">
      <formula>RIGHT(B1397,LEN("障害福祉"))="障害福祉"</formula>
    </cfRule>
  </conditionalFormatting>
  <conditionalFormatting sqref="B1406:I1415">
    <cfRule type="endsWith" dxfId="885" priority="1413" operator="endsWith" text="教育">
      <formula>RIGHT(B1406,LEN("教育"))="教育"</formula>
    </cfRule>
    <cfRule type="endsWith" dxfId="884" priority="1414" operator="endsWith" text="保健">
      <formula>RIGHT(B1406,LEN("保健"))="保健"</formula>
    </cfRule>
    <cfRule type="endsWith" dxfId="883" priority="1415" operator="endsWith" text="その他">
      <formula>RIGHT(B1406,LEN("その他"))="その他"</formula>
    </cfRule>
    <cfRule type="endsWith" dxfId="882" priority="1416" operator="endsWith" text="保育">
      <formula>RIGHT(B1406,LEN("保育"))="保育"</formula>
    </cfRule>
    <cfRule type="endsWith" dxfId="881" priority="1417" operator="endsWith" text="相談">
      <formula>RIGHT(B1406,LEN("相談"))="相談"</formula>
    </cfRule>
    <cfRule type="endsWith" dxfId="880" priority="1418" operator="endsWith" text="給付金">
      <formula>RIGHT(B1406,LEN("給付金"))="給付金"</formula>
    </cfRule>
    <cfRule type="endsWith" dxfId="879" priority="1419" operator="endsWith" text="障害福祉">
      <formula>RIGHT(B1406,LEN("障害福祉"))="障害福祉"</formula>
    </cfRule>
  </conditionalFormatting>
  <conditionalFormatting sqref="B1417:I1426">
    <cfRule type="endsWith" dxfId="878" priority="1614" operator="endsWith" text="教育">
      <formula>RIGHT(B1417,LEN("教育"))="教育"</formula>
    </cfRule>
    <cfRule type="endsWith" dxfId="877" priority="1615" operator="endsWith" text="保健">
      <formula>RIGHT(B1417,LEN("保健"))="保健"</formula>
    </cfRule>
    <cfRule type="endsWith" dxfId="876" priority="1616" operator="endsWith" text="その他">
      <formula>RIGHT(B1417,LEN("その他"))="その他"</formula>
    </cfRule>
    <cfRule type="endsWith" dxfId="875" priority="1617" operator="endsWith" text="保育">
      <formula>RIGHT(B1417,LEN("保育"))="保育"</formula>
    </cfRule>
    <cfRule type="endsWith" dxfId="874" priority="1618" operator="endsWith" text="相談">
      <formula>RIGHT(B1417,LEN("相談"))="相談"</formula>
    </cfRule>
    <cfRule type="endsWith" dxfId="873" priority="1619" operator="endsWith" text="給付金">
      <formula>RIGHT(B1417,LEN("給付金"))="給付金"</formula>
    </cfRule>
    <cfRule type="endsWith" dxfId="872" priority="1620" operator="endsWith" text="障害福祉">
      <formula>RIGHT(B1417,LEN("障害福祉"))="障害福祉"</formula>
    </cfRule>
  </conditionalFormatting>
  <conditionalFormatting sqref="B1456:I1478">
    <cfRule type="endsWith" dxfId="871" priority="1621" operator="endsWith" text="教育">
      <formula>RIGHT(B1456,LEN("教育"))="教育"</formula>
    </cfRule>
    <cfRule type="endsWith" dxfId="870" priority="1622" operator="endsWith" text="保健">
      <formula>RIGHT(B1456,LEN("保健"))="保健"</formula>
    </cfRule>
    <cfRule type="endsWith" dxfId="869" priority="1623" operator="endsWith" text="その他">
      <formula>RIGHT(B1456,LEN("その他"))="その他"</formula>
    </cfRule>
    <cfRule type="endsWith" dxfId="868" priority="1624" operator="endsWith" text="保育">
      <formula>RIGHT(B1456,LEN("保育"))="保育"</formula>
    </cfRule>
    <cfRule type="endsWith" dxfId="867" priority="1625" operator="endsWith" text="相談">
      <formula>RIGHT(B1456,LEN("相談"))="相談"</formula>
    </cfRule>
    <cfRule type="endsWith" dxfId="866" priority="1626" operator="endsWith" text="給付金">
      <formula>RIGHT(B1456,LEN("給付金"))="給付金"</formula>
    </cfRule>
    <cfRule type="endsWith" dxfId="865" priority="1627" operator="endsWith" text="障害福祉">
      <formula>RIGHT(B1456,LEN("障害福祉"))="障害福祉"</formula>
    </cfRule>
  </conditionalFormatting>
  <conditionalFormatting sqref="B1638:I1662 D1663 F1663 H1663 B1663:B1664 B1665:I1671">
    <cfRule type="endsWith" dxfId="864" priority="1635" operator="endsWith" text="教育">
      <formula>RIGHT(B1638,LEN("教育"))="教育"</formula>
    </cfRule>
    <cfRule type="endsWith" dxfId="863" priority="1636" operator="endsWith" text="保健">
      <formula>RIGHT(B1638,LEN("保健"))="保健"</formula>
    </cfRule>
    <cfRule type="endsWith" dxfId="862" priority="1637" operator="endsWith" text="その他">
      <formula>RIGHT(B1638,LEN("その他"))="その他"</formula>
    </cfRule>
    <cfRule type="endsWith" dxfId="861" priority="1638" operator="endsWith" text="保育">
      <formula>RIGHT(B1638,LEN("保育"))="保育"</formula>
    </cfRule>
    <cfRule type="endsWith" dxfId="860" priority="1639" operator="endsWith" text="相談">
      <formula>RIGHT(B1638,LEN("相談"))="相談"</formula>
    </cfRule>
    <cfRule type="endsWith" dxfId="859" priority="1640" operator="endsWith" text="給付金">
      <formula>RIGHT(B1638,LEN("給付金"))="給付金"</formula>
    </cfRule>
    <cfRule type="endsWith" dxfId="858" priority="1641" operator="endsWith" text="障害福祉">
      <formula>RIGHT(B1638,LEN("障害福祉"))="障害福祉"</formula>
    </cfRule>
  </conditionalFormatting>
  <conditionalFormatting sqref="B1683:I1689 D1690 F1690 H1690 B1690:B1691 B1692:I1721">
    <cfRule type="endsWith" dxfId="857" priority="1628" operator="endsWith" text="教育">
      <formula>RIGHT(B1683,LEN("教育"))="教育"</formula>
    </cfRule>
    <cfRule type="endsWith" dxfId="856" priority="1629" operator="endsWith" text="保健">
      <formula>RIGHT(B1683,LEN("保健"))="保健"</formula>
    </cfRule>
    <cfRule type="endsWith" dxfId="855" priority="1630" operator="endsWith" text="その他">
      <formula>RIGHT(B1683,LEN("その他"))="その他"</formula>
    </cfRule>
    <cfRule type="endsWith" dxfId="854" priority="1631" operator="endsWith" text="保育">
      <formula>RIGHT(B1683,LEN("保育"))="保育"</formula>
    </cfRule>
    <cfRule type="endsWith" dxfId="853" priority="1632" operator="endsWith" text="相談">
      <formula>RIGHT(B1683,LEN("相談"))="相談"</formula>
    </cfRule>
    <cfRule type="endsWith" dxfId="852" priority="1633" operator="endsWith" text="給付金">
      <formula>RIGHT(B1683,LEN("給付金"))="給付金"</formula>
    </cfRule>
    <cfRule type="endsWith" dxfId="851" priority="1634" operator="endsWith" text="障害福祉">
      <formula>RIGHT(B1683,LEN("障害福祉"))="障害福祉"</formula>
    </cfRule>
  </conditionalFormatting>
  <conditionalFormatting sqref="B1733:I1773">
    <cfRule type="endsWith" dxfId="850" priority="1296" operator="endsWith" text="その他">
      <formula>RIGHT(B1733,LEN("その他"))="その他"</formula>
    </cfRule>
    <cfRule type="endsWith" dxfId="849" priority="1297" operator="endsWith" text="保育">
      <formula>RIGHT(B1733,LEN("保育"))="保育"</formula>
    </cfRule>
    <cfRule type="endsWith" dxfId="848" priority="1298" operator="endsWith" text="相談">
      <formula>RIGHT(B1733,LEN("相談"))="相談"</formula>
    </cfRule>
    <cfRule type="endsWith" dxfId="847" priority="1299" operator="endsWith" text="給付金">
      <formula>RIGHT(B1733,LEN("給付金"))="給付金"</formula>
    </cfRule>
    <cfRule type="endsWith" dxfId="846" priority="1300" operator="endsWith" text="障害福祉">
      <formula>RIGHT(B1733,LEN("障害福祉"))="障害福祉"</formula>
    </cfRule>
  </conditionalFormatting>
  <conditionalFormatting sqref="B1733:I1780 D1781 F1781 H1781 B1781:B1782">
    <cfRule type="endsWith" dxfId="845" priority="601" operator="endsWith" text="教育">
      <formula>RIGHT(B1733,LEN("教育"))="教育"</formula>
    </cfRule>
    <cfRule type="endsWith" dxfId="844" priority="602" operator="endsWith" text="保健">
      <formula>RIGHT(B1733,LEN("保健"))="保健"</formula>
    </cfRule>
  </conditionalFormatting>
  <conditionalFormatting sqref="B1774:I1777 B1785:I1786 B1794:I1796 F1797:I1798 F1799 H1799 B1800 B1801:I1804 B1812:I1816 D1817 F1817 H1817 B1817:B1818 B1819:I1832 B1892:I1895 B1903:I1904 B1912:I1913 B1921:I1922 B1930:I1930 B1949:I1950 B2010:I2013 B2021:I2022 B2030:I2031 B2039:I2039 B2082:I2082 B2083 F2083:I2084 F2085 H2085 B2086 B2087:I2093 D2094 F2094 H2094 B2094:B2095 B2096:I2098 B2127:I2131 B2139:I2143 D2144 F2144 H2144 B2144:B2145 B2146:I2152 D2153 F2153 H2153 B2153:B2154 B2155:I2159 D2160:I2161 D2162 F2162 H2162 B2163 B2164:I2166 B2185:I2190 B2198:I2202 D2203 F2203 H2203 B2203:B2204 B2205:I2208 B2216:I2216 B2244:I2249 B2257:I2258 B2266:I2267 B2275:I2279 B2280 D2280 F2280 H2280 B2282:I2284 B2303:I2308 B2316:I2316 B2362:I2363">
    <cfRule type="endsWith" dxfId="843" priority="705" operator="endsWith" text="障害福祉">
      <formula>RIGHT(B1774,LEN("障害福祉"))="障害福祉"</formula>
    </cfRule>
  </conditionalFormatting>
  <conditionalFormatting sqref="B1774:I1780 D1781 F1781 H1781 B1781:B1782">
    <cfRule type="endsWith" dxfId="842" priority="603" operator="endsWith" text="その他">
      <formula>RIGHT(B1774,LEN("その他"))="その他"</formula>
    </cfRule>
    <cfRule type="endsWith" dxfId="841" priority="604" operator="endsWith" text="保育">
      <formula>RIGHT(B1774,LEN("保育"))="保育"</formula>
    </cfRule>
    <cfRule type="endsWith" dxfId="840" priority="605" operator="endsWith" text="相談">
      <formula>RIGHT(B1774,LEN("相談"))="相談"</formula>
    </cfRule>
    <cfRule type="endsWith" dxfId="839" priority="606" operator="endsWith" text="給付金">
      <formula>RIGHT(B1774,LEN("給付金"))="給付金"</formula>
    </cfRule>
  </conditionalFormatting>
  <conditionalFormatting sqref="B1778:I1780 D1781 F1781 H1781 B1781:B1782 B1783:I1784">
    <cfRule type="endsWith" dxfId="838" priority="607" operator="endsWith" text="障害福祉">
      <formula>RIGHT(B1778,LEN("障害福祉"))="障害福祉"</formula>
    </cfRule>
  </conditionalFormatting>
  <conditionalFormatting sqref="B1783:I1789">
    <cfRule type="endsWith" dxfId="837" priority="569" operator="endsWith" text="教育">
      <formula>RIGHT(B1783,LEN("教育"))="教育"</formula>
    </cfRule>
    <cfRule type="endsWith" dxfId="836" priority="570" operator="endsWith" text="保健">
      <formula>RIGHT(B1783,LEN("保健"))="保健"</formula>
    </cfRule>
    <cfRule type="endsWith" dxfId="835" priority="571" operator="endsWith" text="その他">
      <formula>RIGHT(B1783,LEN("その他"))="その他"</formula>
    </cfRule>
    <cfRule type="endsWith" dxfId="834" priority="572" operator="endsWith" text="保育">
      <formula>RIGHT(B1783,LEN("保育"))="保育"</formula>
    </cfRule>
    <cfRule type="endsWith" dxfId="833" priority="573" operator="endsWith" text="相談">
      <formula>RIGHT(B1783,LEN("相談"))="相談"</formula>
    </cfRule>
    <cfRule type="endsWith" dxfId="832" priority="574" operator="endsWith" text="給付金">
      <formula>RIGHT(B1783,LEN("給付金"))="給付金"</formula>
    </cfRule>
  </conditionalFormatting>
  <conditionalFormatting sqref="B1787:I1789">
    <cfRule type="endsWith" dxfId="831" priority="575" operator="endsWith" text="障害福祉">
      <formula>RIGHT(B1787,LEN("障害福祉"))="障害福祉"</formula>
    </cfRule>
  </conditionalFormatting>
  <conditionalFormatting sqref="B1792:I1798 D1799">
    <cfRule type="endsWith" dxfId="830" priority="555" operator="endsWith" text="教育">
      <formula>RIGHT(B1792,LEN("教育"))="教育"</formula>
    </cfRule>
    <cfRule type="endsWith" dxfId="829" priority="556" operator="endsWith" text="保健">
      <formula>RIGHT(B1792,LEN("保健"))="保健"</formula>
    </cfRule>
    <cfRule type="endsWith" dxfId="828" priority="557" operator="endsWith" text="その他">
      <formula>RIGHT(B1792,LEN("その他"))="その他"</formula>
    </cfRule>
    <cfRule type="endsWith" dxfId="827" priority="558" operator="endsWith" text="保育">
      <formula>RIGHT(B1792,LEN("保育"))="保育"</formula>
    </cfRule>
    <cfRule type="endsWith" dxfId="826" priority="559" operator="endsWith" text="相談">
      <formula>RIGHT(B1792,LEN("相談"))="相談"</formula>
    </cfRule>
    <cfRule type="endsWith" dxfId="825" priority="560" operator="endsWith" text="給付金">
      <formula>RIGHT(B1792,LEN("給付金"))="給付金"</formula>
    </cfRule>
  </conditionalFormatting>
  <conditionalFormatting sqref="B1801:I1807 D1808 F1808 H1808 B1808:B1809 B1810:I1816">
    <cfRule type="endsWith" dxfId="824" priority="685" operator="endsWith" text="教育">
      <formula>RIGHT(B1801,LEN("教育"))="教育"</formula>
    </cfRule>
    <cfRule type="endsWith" dxfId="823" priority="686" operator="endsWith" text="保健">
      <formula>RIGHT(B1801,LEN("保健"))="保健"</formula>
    </cfRule>
    <cfRule type="endsWith" dxfId="822" priority="687" operator="endsWith" text="その他">
      <formula>RIGHT(B1801,LEN("その他"))="その他"</formula>
    </cfRule>
    <cfRule type="endsWith" dxfId="821" priority="688" operator="endsWith" text="保育">
      <formula>RIGHT(B1801,LEN("保育"))="保育"</formula>
    </cfRule>
    <cfRule type="endsWith" dxfId="820" priority="689" operator="endsWith" text="相談">
      <formula>RIGHT(B1801,LEN("相談"))="相談"</formula>
    </cfRule>
    <cfRule type="endsWith" dxfId="819" priority="690" operator="endsWith" text="給付金">
      <formula>RIGHT(B1801,LEN("給付金"))="給付金"</formula>
    </cfRule>
  </conditionalFormatting>
  <conditionalFormatting sqref="B1805:I1807 D1808 F1808 H1808 B1808:B1809 B1810:I1811">
    <cfRule type="endsWith" dxfId="818" priority="691" operator="endsWith" text="障害福祉">
      <formula>RIGHT(B1805,LEN("障害福祉"))="障害福祉"</formula>
    </cfRule>
  </conditionalFormatting>
  <conditionalFormatting sqref="B1819:I1839 D1840 F1840 H1840 B1840:B1841 B1842:I1848">
    <cfRule type="endsWith" dxfId="817" priority="387" operator="endsWith" text="保健">
      <formula>RIGHT(B1819,LEN("保健"))="保健"</formula>
    </cfRule>
    <cfRule type="endsWith" dxfId="816" priority="388" operator="endsWith" text="その他">
      <formula>RIGHT(B1819,LEN("その他"))="その他"</formula>
    </cfRule>
    <cfRule type="endsWith" dxfId="815" priority="389" operator="endsWith" text="保育">
      <formula>RIGHT(B1819,LEN("保育"))="保育"</formula>
    </cfRule>
    <cfRule type="endsWith" dxfId="814" priority="390" operator="endsWith" text="相談">
      <formula>RIGHT(B1819,LEN("相談"))="相談"</formula>
    </cfRule>
    <cfRule type="endsWith" dxfId="813" priority="391" operator="endsWith" text="給付金">
      <formula>RIGHT(B1819,LEN("給付金"))="給付金"</formula>
    </cfRule>
  </conditionalFormatting>
  <conditionalFormatting sqref="B1819:I1839 D1840 F1840 H1840 B1840:B1841">
    <cfRule type="endsWith" dxfId="812" priority="386" operator="endsWith" text="教育">
      <formula>RIGHT(B1819,LEN("教育"))="教育"</formula>
    </cfRule>
  </conditionalFormatting>
  <conditionalFormatting sqref="B1833:I1839 D1840 F1840 H1840 B1840:B1841 B1842:I1848">
    <cfRule type="endsWith" dxfId="811" priority="392" operator="endsWith" text="障害福祉">
      <formula>RIGHT(B1833,LEN("障害福祉"))="障害福祉"</formula>
    </cfRule>
  </conditionalFormatting>
  <conditionalFormatting sqref="B1842:I1848">
    <cfRule type="endsWith" dxfId="810" priority="385" operator="endsWith" text="教育">
      <formula>RIGHT(B1842,LEN("教育"))="教育"</formula>
    </cfRule>
  </conditionalFormatting>
  <conditionalFormatting sqref="B1869:I1891">
    <cfRule type="endsWith" dxfId="809" priority="455" operator="endsWith" text="障害福祉">
      <formula>RIGHT(B1869,LEN("障害福祉"))="障害福祉"</formula>
    </cfRule>
  </conditionalFormatting>
  <conditionalFormatting sqref="B1869:I1898 D1899 F1899 H1899 B1899:B1900">
    <cfRule type="endsWith" dxfId="808" priority="378" operator="endsWith" text="教育">
      <formula>RIGHT(B1869,LEN("教育"))="教育"</formula>
    </cfRule>
    <cfRule type="endsWith" dxfId="807" priority="379" operator="endsWith" text="保健">
      <formula>RIGHT(B1869,LEN("保健"))="保健"</formula>
    </cfRule>
    <cfRule type="endsWith" dxfId="806" priority="380" operator="endsWith" text="その他">
      <formula>RIGHT(B1869,LEN("その他"))="その他"</formula>
    </cfRule>
    <cfRule type="endsWith" dxfId="805" priority="381" operator="endsWith" text="保育">
      <formula>RIGHT(B1869,LEN("保育"))="保育"</formula>
    </cfRule>
    <cfRule type="endsWith" dxfId="804" priority="382" operator="endsWith" text="相談">
      <formula>RIGHT(B1869,LEN("相談"))="相談"</formula>
    </cfRule>
    <cfRule type="endsWith" dxfId="803" priority="383" operator="endsWith" text="給付金">
      <formula>RIGHT(B1869,LEN("給付金"))="給付金"</formula>
    </cfRule>
  </conditionalFormatting>
  <conditionalFormatting sqref="B1896:I1898 D1899 F1899 H1899 B1899:B1900">
    <cfRule type="endsWith" dxfId="802" priority="384" operator="endsWith" text="障害福祉">
      <formula>RIGHT(B1896,LEN("障害福祉"))="障害福祉"</formula>
    </cfRule>
  </conditionalFormatting>
  <conditionalFormatting sqref="B1901:I1902">
    <cfRule type="endsWith" dxfId="801" priority="335" operator="endsWith" text="障害福祉">
      <formula>RIGHT(B1901,LEN("障害福祉"))="障害福祉"</formula>
    </cfRule>
  </conditionalFormatting>
  <conditionalFormatting sqref="B1901:I1907">
    <cfRule type="endsWith" dxfId="800" priority="329" operator="endsWith" text="教育">
      <formula>RIGHT(B1901,LEN("教育"))="教育"</formula>
    </cfRule>
    <cfRule type="endsWith" dxfId="799" priority="330" operator="endsWith" text="保健">
      <formula>RIGHT(B1901,LEN("保健"))="保健"</formula>
    </cfRule>
    <cfRule type="endsWith" dxfId="798" priority="331" operator="endsWith" text="その他">
      <formula>RIGHT(B1901,LEN("その他"))="その他"</formula>
    </cfRule>
    <cfRule type="endsWith" dxfId="797" priority="332" operator="endsWith" text="保育">
      <formula>RIGHT(B1901,LEN("保育"))="保育"</formula>
    </cfRule>
    <cfRule type="endsWith" dxfId="796" priority="333" operator="endsWith" text="相談">
      <formula>RIGHT(B1901,LEN("相談"))="相談"</formula>
    </cfRule>
    <cfRule type="endsWith" dxfId="795" priority="334" operator="endsWith" text="給付金">
      <formula>RIGHT(B1901,LEN("給付金"))="給付金"</formula>
    </cfRule>
  </conditionalFormatting>
  <conditionalFormatting sqref="B1910:I1916 D1917">
    <cfRule type="endsWith" dxfId="794" priority="608" operator="endsWith" text="教育">
      <formula>RIGHT(B1910,LEN("教育"))="教育"</formula>
    </cfRule>
    <cfRule type="endsWith" dxfId="793" priority="609" operator="endsWith" text="保健">
      <formula>RIGHT(B1910,LEN("保健"))="保健"</formula>
    </cfRule>
    <cfRule type="endsWith" dxfId="792" priority="610" operator="endsWith" text="その他">
      <formula>RIGHT(B1910,LEN("その他"))="その他"</formula>
    </cfRule>
    <cfRule type="endsWith" dxfId="791" priority="611" operator="endsWith" text="保育">
      <formula>RIGHT(B1910,LEN("保育"))="保育"</formula>
    </cfRule>
    <cfRule type="endsWith" dxfId="790" priority="612" operator="endsWith" text="相談">
      <formula>RIGHT(B1910,LEN("相談"))="相談"</formula>
    </cfRule>
    <cfRule type="endsWith" dxfId="789" priority="613" operator="endsWith" text="給付金">
      <formula>RIGHT(B1910,LEN("給付金"))="給付金"</formula>
    </cfRule>
  </conditionalFormatting>
  <conditionalFormatting sqref="B1914:I1916 D1917">
    <cfRule type="endsWith" dxfId="788" priority="614" operator="endsWith" text="障害福祉">
      <formula>RIGHT(B1914,LEN("障害福祉"))="障害福祉"</formula>
    </cfRule>
  </conditionalFormatting>
  <conditionalFormatting sqref="B1919:I1925 D1926 F1926 H1926 B1926:B1927">
    <cfRule type="endsWith" dxfId="787" priority="584" operator="endsWith" text="教育">
      <formula>RIGHT(B1919,LEN("教育"))="教育"</formula>
    </cfRule>
    <cfRule type="endsWith" dxfId="786" priority="585" operator="endsWith" text="保健">
      <formula>RIGHT(B1919,LEN("保健"))="保健"</formula>
    </cfRule>
    <cfRule type="endsWith" dxfId="785" priority="586" operator="endsWith" text="その他">
      <formula>RIGHT(B1919,LEN("その他"))="その他"</formula>
    </cfRule>
    <cfRule type="endsWith" dxfId="784" priority="587" operator="endsWith" text="保育">
      <formula>RIGHT(B1919,LEN("保育"))="保育"</formula>
    </cfRule>
    <cfRule type="endsWith" dxfId="783" priority="588" operator="endsWith" text="相談">
      <formula>RIGHT(B1919,LEN("相談"))="相談"</formula>
    </cfRule>
    <cfRule type="endsWith" dxfId="782" priority="589" operator="endsWith" text="給付金">
      <formula>RIGHT(B1919,LEN("給付金"))="給付金"</formula>
    </cfRule>
  </conditionalFormatting>
  <conditionalFormatting sqref="B1923:I1925 D1926 F1926 H1926 B1926:B1927 B1928:I1929">
    <cfRule type="endsWith" dxfId="781" priority="590" operator="endsWith" text="障害福祉">
      <formula>RIGHT(B1923,LEN("障害福祉"))="障害福祉"</formula>
    </cfRule>
  </conditionalFormatting>
  <conditionalFormatting sqref="B1928:I1957 D1958 F1958 H1958 B1958:B1959">
    <cfRule type="endsWith" dxfId="780" priority="371" operator="endsWith" text="教育">
      <formula>RIGHT(B1928,LEN("教育"))="教育"</formula>
    </cfRule>
    <cfRule type="endsWith" dxfId="779" priority="372" operator="endsWith" text="保健">
      <formula>RIGHT(B1928,LEN("保健"))="保健"</formula>
    </cfRule>
    <cfRule type="endsWith" dxfId="778" priority="373" operator="endsWith" text="その他">
      <formula>RIGHT(B1928,LEN("その他"))="その他"</formula>
    </cfRule>
    <cfRule type="endsWith" dxfId="777" priority="374" operator="endsWith" text="保育">
      <formula>RIGHT(B1928,LEN("保育"))="保育"</formula>
    </cfRule>
    <cfRule type="endsWith" dxfId="776" priority="375" operator="endsWith" text="相談">
      <formula>RIGHT(B1928,LEN("相談"))="相談"</formula>
    </cfRule>
    <cfRule type="endsWith" dxfId="775" priority="376" operator="endsWith" text="給付金">
      <formula>RIGHT(B1928,LEN("給付金"))="給付金"</formula>
    </cfRule>
  </conditionalFormatting>
  <conditionalFormatting sqref="B1931:I1948">
    <cfRule type="endsWith" dxfId="774" priority="448" operator="endsWith" text="障害福祉">
      <formula>RIGHT(B1931,LEN("障害福祉"))="障害福祉"</formula>
    </cfRule>
  </conditionalFormatting>
  <conditionalFormatting sqref="B1951:I1957 D1958 F1958 H1958 B1958:B1959">
    <cfRule type="endsWith" dxfId="773" priority="377" operator="endsWith" text="障害福祉">
      <formula>RIGHT(B1951,LEN("障害福祉"))="障害福祉"</formula>
    </cfRule>
  </conditionalFormatting>
  <conditionalFormatting sqref="B1960:I1966">
    <cfRule type="endsWith" dxfId="772" priority="322" operator="endsWith" text="教育">
      <formula>RIGHT(B1960,LEN("教育"))="教育"</formula>
    </cfRule>
    <cfRule type="endsWith" dxfId="771" priority="323" operator="endsWith" text="保健">
      <formula>RIGHT(B1960,LEN("保健"))="保健"</formula>
    </cfRule>
    <cfRule type="endsWith" dxfId="770" priority="324" operator="endsWith" text="その他">
      <formula>RIGHT(B1960,LEN("その他"))="その他"</formula>
    </cfRule>
    <cfRule type="endsWith" dxfId="769" priority="325" operator="endsWith" text="保育">
      <formula>RIGHT(B1960,LEN("保育"))="保育"</formula>
    </cfRule>
    <cfRule type="endsWith" dxfId="768" priority="326" operator="endsWith" text="相談">
      <formula>RIGHT(B1960,LEN("相談"))="相談"</formula>
    </cfRule>
    <cfRule type="endsWith" dxfId="767" priority="327" operator="endsWith" text="給付金">
      <formula>RIGHT(B1960,LEN("給付金"))="給付金"</formula>
    </cfRule>
    <cfRule type="endsWith" dxfId="766" priority="328" operator="endsWith" text="障害福祉">
      <formula>RIGHT(B1960,LEN("障害福祉"))="障害福祉"</formula>
    </cfRule>
  </conditionalFormatting>
  <conditionalFormatting sqref="B1969:I1975 F1976">
    <cfRule type="endsWith" dxfId="765" priority="463" operator="endsWith" text="教育">
      <formula>RIGHT(B1969,LEN("教育"))="教育"</formula>
    </cfRule>
    <cfRule type="endsWith" dxfId="764" priority="464" operator="endsWith" text="保健">
      <formula>RIGHT(B1969,LEN("保健"))="保健"</formula>
    </cfRule>
    <cfRule type="endsWith" dxfId="763" priority="465" operator="endsWith" text="その他">
      <formula>RIGHT(B1969,LEN("その他"))="その他"</formula>
    </cfRule>
    <cfRule type="endsWith" dxfId="762" priority="466" operator="endsWith" text="保育">
      <formula>RIGHT(B1969,LEN("保育"))="保育"</formula>
    </cfRule>
    <cfRule type="endsWith" dxfId="761" priority="467" operator="endsWith" text="相談">
      <formula>RIGHT(B1969,LEN("相談"))="相談"</formula>
    </cfRule>
    <cfRule type="endsWith" dxfId="760" priority="468" operator="endsWith" text="給付金">
      <formula>RIGHT(B1969,LEN("給付金"))="給付金"</formula>
    </cfRule>
    <cfRule type="endsWith" dxfId="759" priority="469" operator="endsWith" text="障害福祉">
      <formula>RIGHT(B1969,LEN("障害福祉"))="障害福祉"</formula>
    </cfRule>
  </conditionalFormatting>
  <conditionalFormatting sqref="B1978:I2009">
    <cfRule type="endsWith" dxfId="758" priority="441" operator="endsWith" text="障害福祉">
      <formula>RIGHT(B1978,LEN("障害福祉"))="障害福祉"</formula>
    </cfRule>
  </conditionalFormatting>
  <conditionalFormatting sqref="B1978:I2016 D2017 F2017 H2017 B2017:B2018">
    <cfRule type="endsWith" dxfId="757" priority="364" operator="endsWith" text="教育">
      <formula>RIGHT(B1978,LEN("教育"))="教育"</formula>
    </cfRule>
    <cfRule type="endsWith" dxfId="756" priority="365" operator="endsWith" text="保健">
      <formula>RIGHT(B1978,LEN("保健"))="保健"</formula>
    </cfRule>
    <cfRule type="endsWith" dxfId="755" priority="366" operator="endsWith" text="その他">
      <formula>RIGHT(B1978,LEN("その他"))="その他"</formula>
    </cfRule>
    <cfRule type="endsWith" dxfId="754" priority="367" operator="endsWith" text="保育">
      <formula>RIGHT(B1978,LEN("保育"))="保育"</formula>
    </cfRule>
    <cfRule type="endsWith" dxfId="753" priority="368" operator="endsWith" text="相談">
      <formula>RIGHT(B1978,LEN("相談"))="相談"</formula>
    </cfRule>
    <cfRule type="endsWith" dxfId="752" priority="369" operator="endsWith" text="給付金">
      <formula>RIGHT(B1978,LEN("給付金"))="給付金"</formula>
    </cfRule>
  </conditionalFormatting>
  <conditionalFormatting sqref="B2014:I2016 D2017 F2017 H2017 B2017:B2018">
    <cfRule type="endsWith" dxfId="751" priority="370" operator="endsWith" text="障害福祉">
      <formula>RIGHT(B2014,LEN("障害福祉"))="障害福祉"</formula>
    </cfRule>
  </conditionalFormatting>
  <conditionalFormatting sqref="B2019:I2020">
    <cfRule type="endsWith" dxfId="750" priority="321" operator="endsWith" text="障害福祉">
      <formula>RIGHT(B2019,LEN("障害福祉"))="障害福祉"</formula>
    </cfRule>
  </conditionalFormatting>
  <conditionalFormatting sqref="B2019:I2025">
    <cfRule type="endsWith" dxfId="749" priority="315" operator="endsWith" text="教育">
      <formula>RIGHT(B2019,LEN("教育"))="教育"</formula>
    </cfRule>
    <cfRule type="endsWith" dxfId="748" priority="316" operator="endsWith" text="保健">
      <formula>RIGHT(B2019,LEN("保健"))="保健"</formula>
    </cfRule>
    <cfRule type="endsWith" dxfId="747" priority="317" operator="endsWith" text="その他">
      <formula>RIGHT(B2019,LEN("その他"))="その他"</formula>
    </cfRule>
    <cfRule type="endsWith" dxfId="746" priority="318" operator="endsWith" text="保育">
      <formula>RIGHT(B2019,LEN("保育"))="保育"</formula>
    </cfRule>
    <cfRule type="endsWith" dxfId="745" priority="319" operator="endsWith" text="相談">
      <formula>RIGHT(B2019,LEN("相談"))="相談"</formula>
    </cfRule>
    <cfRule type="endsWith" dxfId="744" priority="320" operator="endsWith" text="給付金">
      <formula>RIGHT(B2019,LEN("給付金"))="給付金"</formula>
    </cfRule>
  </conditionalFormatting>
  <conditionalFormatting sqref="B2037:I2066">
    <cfRule type="endsWith" dxfId="743" priority="433" operator="endsWith" text="給付金">
      <formula>RIGHT(B2037,LEN("給付金"))="給付金"</formula>
    </cfRule>
  </conditionalFormatting>
  <conditionalFormatting sqref="B2037:I2075 D2076 F2076 H2076 B2076:B2077">
    <cfRule type="endsWith" dxfId="742" priority="357" operator="endsWith" text="教育">
      <formula>RIGHT(B2037,LEN("教育"))="教育"</formula>
    </cfRule>
    <cfRule type="endsWith" dxfId="741" priority="358" operator="endsWith" text="保健">
      <formula>RIGHT(B2037,LEN("保健"))="保健"</formula>
    </cfRule>
    <cfRule type="endsWith" dxfId="740" priority="359" operator="endsWith" text="その他">
      <formula>RIGHT(B2037,LEN("その他"))="その他"</formula>
    </cfRule>
    <cfRule type="endsWith" dxfId="739" priority="360" operator="endsWith" text="保育">
      <formula>RIGHT(B2037,LEN("保育"))="保育"</formula>
    </cfRule>
    <cfRule type="endsWith" dxfId="738" priority="361" operator="endsWith" text="相談">
      <formula>RIGHT(B2037,LEN("相談"))="相談"</formula>
    </cfRule>
  </conditionalFormatting>
  <conditionalFormatting sqref="B2040:I2066">
    <cfRule type="endsWith" dxfId="737" priority="434" operator="endsWith" text="障害福祉">
      <formula>RIGHT(B2040,LEN("障害福祉"))="障害福祉"</formula>
    </cfRule>
  </conditionalFormatting>
  <conditionalFormatting sqref="B2067:I2072 B2126:I2126">
    <cfRule type="endsWith" dxfId="736" priority="710" operator="endsWith" text="給付金">
      <formula>RIGHT(B2067,LEN("給付金"))="給付金"</formula>
    </cfRule>
    <cfRule type="endsWith" dxfId="735" priority="711" operator="endsWith" text="障害福祉">
      <formula>RIGHT(B2067,LEN("障害福祉"))="障害福祉"</formula>
    </cfRule>
  </conditionalFormatting>
  <conditionalFormatting sqref="B2073:I2075 D2076 F2076 H2076 B2076:B2077">
    <cfRule type="endsWith" dxfId="734" priority="362" operator="endsWith" text="給付金">
      <formula>RIGHT(B2073,LEN("給付金"))="給付金"</formula>
    </cfRule>
    <cfRule type="endsWith" dxfId="733" priority="363" operator="endsWith" text="障害福祉">
      <formula>RIGHT(B2073,LEN("障害福祉"))="障害福祉"</formula>
    </cfRule>
  </conditionalFormatting>
  <conditionalFormatting sqref="B2078:I2081">
    <cfRule type="endsWith" dxfId="732" priority="314" operator="endsWith" text="障害福祉">
      <formula>RIGHT(B2078,LEN("障害福祉"))="障害福祉"</formula>
    </cfRule>
  </conditionalFormatting>
  <conditionalFormatting sqref="B2078:I2082">
    <cfRule type="endsWith" dxfId="731" priority="308" operator="endsWith" text="教育">
      <formula>RIGHT(B2078,LEN("教育"))="教育"</formula>
    </cfRule>
    <cfRule type="endsWith" dxfId="730" priority="309" operator="endsWith" text="保健">
      <formula>RIGHT(B2078,LEN("保健"))="保健"</formula>
    </cfRule>
    <cfRule type="endsWith" dxfId="729" priority="310" operator="endsWith" text="その他">
      <formula>RIGHT(B2078,LEN("その他"))="その他"</formula>
    </cfRule>
    <cfRule type="endsWith" dxfId="728" priority="311" operator="endsWith" text="保育">
      <formula>RIGHT(B2078,LEN("保育"))="保育"</formula>
    </cfRule>
    <cfRule type="endsWith" dxfId="727" priority="312" operator="endsWith" text="相談">
      <formula>RIGHT(B2078,LEN("相談"))="相談"</formula>
    </cfRule>
    <cfRule type="endsWith" dxfId="726" priority="313" operator="endsWith" text="給付金">
      <formula>RIGHT(B2078,LEN("給付金"))="給付金"</formula>
    </cfRule>
  </conditionalFormatting>
  <conditionalFormatting sqref="B2096:I2125">
    <cfRule type="endsWith" dxfId="725" priority="426" operator="endsWith" text="給付金">
      <formula>RIGHT(B2096,LEN("給付金"))="給付金"</formula>
    </cfRule>
  </conditionalFormatting>
  <conditionalFormatting sqref="B2096:I2134 D2135 F2135 H2135 B2135:B2136">
    <cfRule type="endsWith" dxfId="724" priority="350" operator="endsWith" text="教育">
      <formula>RIGHT(B2096,LEN("教育"))="教育"</formula>
    </cfRule>
    <cfRule type="endsWith" dxfId="723" priority="351" operator="endsWith" text="保健">
      <formula>RIGHT(B2096,LEN("保健"))="保健"</formula>
    </cfRule>
    <cfRule type="endsWith" dxfId="722" priority="352" operator="endsWith" text="その他">
      <formula>RIGHT(B2096,LEN("その他"))="その他"</formula>
    </cfRule>
    <cfRule type="endsWith" dxfId="721" priority="353" operator="endsWith" text="保育">
      <formula>RIGHT(B2096,LEN("保育"))="保育"</formula>
    </cfRule>
    <cfRule type="endsWith" dxfId="720" priority="354" operator="endsWith" text="相談">
      <formula>RIGHT(B2096,LEN("相談"))="相談"</formula>
    </cfRule>
  </conditionalFormatting>
  <conditionalFormatting sqref="B2099:I2125">
    <cfRule type="endsWith" dxfId="719" priority="427" operator="endsWith" text="障害福祉">
      <formula>RIGHT(B2099,LEN("障害福祉"))="障害福祉"</formula>
    </cfRule>
  </conditionalFormatting>
  <conditionalFormatting sqref="B2127:I2134 D2135 F2135 H2135 B2135:B2136">
    <cfRule type="endsWith" dxfId="718" priority="355" operator="endsWith" text="給付金">
      <formula>RIGHT(B2127,LEN("給付金"))="給付金"</formula>
    </cfRule>
  </conditionalFormatting>
  <conditionalFormatting sqref="B2132:I2134 D2135 F2135 H2135 B2135:B2136">
    <cfRule type="endsWith" dxfId="717" priority="356" operator="endsWith" text="障害福祉">
      <formula>RIGHT(B2132,LEN("障害福祉"))="障害福祉"</formula>
    </cfRule>
  </conditionalFormatting>
  <conditionalFormatting sqref="B2137:I2138">
    <cfRule type="endsWith" dxfId="716" priority="307" operator="endsWith" text="障害福祉">
      <formula>RIGHT(B2137,LEN("障害福祉"))="障害福祉"</formula>
    </cfRule>
  </conditionalFormatting>
  <conditionalFormatting sqref="B2137:I2143">
    <cfRule type="endsWith" dxfId="715" priority="301" operator="endsWith" text="教育">
      <formula>RIGHT(B2137,LEN("教育"))="教育"</formula>
    </cfRule>
    <cfRule type="endsWith" dxfId="714" priority="302" operator="endsWith" text="保健">
      <formula>RIGHT(B2137,LEN("保健"))="保健"</formula>
    </cfRule>
    <cfRule type="endsWith" dxfId="713" priority="303" operator="endsWith" text="その他">
      <formula>RIGHT(B2137,LEN("その他"))="その他"</formula>
    </cfRule>
    <cfRule type="endsWith" dxfId="712" priority="304" operator="endsWith" text="保育">
      <formula>RIGHT(B2137,LEN("保育"))="保育"</formula>
    </cfRule>
    <cfRule type="endsWith" dxfId="711" priority="305" operator="endsWith" text="相談">
      <formula>RIGHT(B2137,LEN("相談"))="相談"</formula>
    </cfRule>
    <cfRule type="endsWith" dxfId="710" priority="306" operator="endsWith" text="給付金">
      <formula>RIGHT(B2137,LEN("給付金"))="給付金"</formula>
    </cfRule>
  </conditionalFormatting>
  <conditionalFormatting sqref="B2155:I2161 B2162:B2163">
    <cfRule type="endsWith" dxfId="709" priority="498" operator="endsWith" text="教育">
      <formula>RIGHT(B2155,LEN("教育"))="教育"</formula>
    </cfRule>
    <cfRule type="endsWith" dxfId="708" priority="499" operator="endsWith" text="保健">
      <formula>RIGHT(B2155,LEN("保健"))="保健"</formula>
    </cfRule>
    <cfRule type="endsWith" dxfId="707" priority="500" operator="endsWith" text="その他">
      <formula>RIGHT(B2155,LEN("その他"))="その他"</formula>
    </cfRule>
    <cfRule type="endsWith" dxfId="706" priority="501" operator="endsWith" text="保育">
      <formula>RIGHT(B2155,LEN("保育"))="保育"</formula>
    </cfRule>
    <cfRule type="endsWith" dxfId="705" priority="502" operator="endsWith" text="相談">
      <formula>RIGHT(B2155,LEN("相談"))="相談"</formula>
    </cfRule>
    <cfRule type="endsWith" dxfId="704" priority="503" operator="endsWith" text="給付金">
      <formula>RIGHT(B2155,LEN("給付金"))="給付金"</formula>
    </cfRule>
  </conditionalFormatting>
  <conditionalFormatting sqref="B2164:I2193 D2194 F2194 H2194 B2194:B2195">
    <cfRule type="endsWith" dxfId="703" priority="343" operator="endsWith" text="教育">
      <formula>RIGHT(B2164,LEN("教育"))="教育"</formula>
    </cfRule>
    <cfRule type="endsWith" dxfId="702" priority="344" operator="endsWith" text="保健">
      <formula>RIGHT(B2164,LEN("保健"))="保健"</formula>
    </cfRule>
    <cfRule type="endsWith" dxfId="701" priority="345" operator="endsWith" text="その他">
      <formula>RIGHT(B2164,LEN("その他"))="その他"</formula>
    </cfRule>
    <cfRule type="endsWith" dxfId="700" priority="346" operator="endsWith" text="保育">
      <formula>RIGHT(B2164,LEN("保育"))="保育"</formula>
    </cfRule>
    <cfRule type="endsWith" dxfId="699" priority="347" operator="endsWith" text="相談">
      <formula>RIGHT(B2164,LEN("相談"))="相談"</formula>
    </cfRule>
    <cfRule type="endsWith" dxfId="698" priority="348" operator="endsWith" text="給付金">
      <formula>RIGHT(B2164,LEN("給付金"))="給付金"</formula>
    </cfRule>
  </conditionalFormatting>
  <conditionalFormatting sqref="B2167:I2184">
    <cfRule type="endsWith" dxfId="697" priority="420" operator="endsWith" text="障害福祉">
      <formula>RIGHT(B2167,LEN("障害福祉"))="障害福祉"</formula>
    </cfRule>
  </conditionalFormatting>
  <conditionalFormatting sqref="B2191:I2193 D2194 F2194 H2194 B2194:B2195">
    <cfRule type="endsWith" dxfId="696" priority="349" operator="endsWith" text="障害福祉">
      <formula>RIGHT(B2191,LEN("障害福祉"))="障害福祉"</formula>
    </cfRule>
  </conditionalFormatting>
  <conditionalFormatting sqref="B2196:I2197">
    <cfRule type="endsWith" dxfId="695" priority="300" operator="endsWith" text="障害福祉">
      <formula>RIGHT(B2196,LEN("障害福祉"))="障害福祉"</formula>
    </cfRule>
  </conditionalFormatting>
  <conditionalFormatting sqref="B2196:I2202">
    <cfRule type="endsWith" dxfId="694" priority="294" operator="endsWith" text="教育">
      <formula>RIGHT(B2196,LEN("教育"))="教育"</formula>
    </cfRule>
    <cfRule type="endsWith" dxfId="693" priority="295" operator="endsWith" text="保健">
      <formula>RIGHT(B2196,LEN("保健"))="保健"</formula>
    </cfRule>
    <cfRule type="endsWith" dxfId="692" priority="296" operator="endsWith" text="その他">
      <formula>RIGHT(B2196,LEN("その他"))="その他"</formula>
    </cfRule>
    <cfRule type="endsWith" dxfId="691" priority="297" operator="endsWith" text="保育">
      <formula>RIGHT(B2196,LEN("保育"))="保育"</formula>
    </cfRule>
    <cfRule type="endsWith" dxfId="690" priority="298" operator="endsWith" text="相談">
      <formula>RIGHT(B2196,LEN("相談"))="相談"</formula>
    </cfRule>
    <cfRule type="endsWith" dxfId="689" priority="299" operator="endsWith" text="給付金">
      <formula>RIGHT(B2196,LEN("給付金"))="給付金"</formula>
    </cfRule>
  </conditionalFormatting>
  <conditionalFormatting sqref="B2205:I2211 D2212 F2212 H2212 B2212:B2213">
    <cfRule type="endsWith" dxfId="688" priority="657" operator="endsWith" text="教育">
      <formula>RIGHT(B2205,LEN("教育"))="教育"</formula>
    </cfRule>
    <cfRule type="endsWith" dxfId="687" priority="658" operator="endsWith" text="保健">
      <formula>RIGHT(B2205,LEN("保健"))="保健"</formula>
    </cfRule>
    <cfRule type="endsWith" dxfId="686" priority="659" operator="endsWith" text="その他">
      <formula>RIGHT(B2205,LEN("その他"))="その他"</formula>
    </cfRule>
    <cfRule type="endsWith" dxfId="685" priority="660" operator="endsWith" text="保育">
      <formula>RIGHT(B2205,LEN("保育"))="保育"</formula>
    </cfRule>
    <cfRule type="endsWith" dxfId="684" priority="661" operator="endsWith" text="相談">
      <formula>RIGHT(B2205,LEN("相談"))="相談"</formula>
    </cfRule>
    <cfRule type="endsWith" dxfId="683" priority="662" operator="endsWith" text="給付金">
      <formula>RIGHT(B2205,LEN("給付金"))="給付金"</formula>
    </cfRule>
  </conditionalFormatting>
  <conditionalFormatting sqref="B2209:I2211 D2212 F2212 H2212 B2212:B2213 B2214:I2215">
    <cfRule type="endsWith" dxfId="682" priority="663" operator="endsWith" text="障害福祉">
      <formula>RIGHT(B2209,LEN("障害福祉"))="障害福祉"</formula>
    </cfRule>
  </conditionalFormatting>
  <conditionalFormatting sqref="B2214:I2252 D2253 F2253 H2253 B2253:B2254">
    <cfRule type="endsWith" dxfId="681" priority="336" operator="endsWith" text="教育">
      <formula>RIGHT(B2214,LEN("教育"))="教育"</formula>
    </cfRule>
    <cfRule type="endsWith" dxfId="680" priority="337" operator="endsWith" text="保健">
      <formula>RIGHT(B2214,LEN("保健"))="保健"</formula>
    </cfRule>
    <cfRule type="endsWith" dxfId="679" priority="338" operator="endsWith" text="その他">
      <formula>RIGHT(B2214,LEN("その他"))="その他"</formula>
    </cfRule>
    <cfRule type="endsWith" dxfId="678" priority="339" operator="endsWith" text="保育">
      <formula>RIGHT(B2214,LEN("保育"))="保育"</formula>
    </cfRule>
    <cfRule type="endsWith" dxfId="677" priority="340" operator="endsWith" text="相談">
      <formula>RIGHT(B2214,LEN("相談"))="相談"</formula>
    </cfRule>
    <cfRule type="endsWith" dxfId="676" priority="341" operator="endsWith" text="給付金">
      <formula>RIGHT(B2214,LEN("給付金"))="給付金"</formula>
    </cfRule>
  </conditionalFormatting>
  <conditionalFormatting sqref="B2217:I2243">
    <cfRule type="endsWith" dxfId="675" priority="413" operator="endsWith" text="障害福祉">
      <formula>RIGHT(B2217,LEN("障害福祉"))="障害福祉"</formula>
    </cfRule>
  </conditionalFormatting>
  <conditionalFormatting sqref="B2250:I2252 D2253 F2253 H2253 B2253:B2254">
    <cfRule type="endsWith" dxfId="674" priority="342" operator="endsWith" text="障害福祉">
      <formula>RIGHT(B2250,LEN("障害福祉"))="障害福祉"</formula>
    </cfRule>
  </conditionalFormatting>
  <conditionalFormatting sqref="B2255:I2256">
    <cfRule type="endsWith" dxfId="673" priority="293" operator="endsWith" text="障害福祉">
      <formula>RIGHT(B2255,LEN("障害福祉"))="障害福祉"</formula>
    </cfRule>
  </conditionalFormatting>
  <conditionalFormatting sqref="B2255:I2261">
    <cfRule type="endsWith" dxfId="672" priority="287" operator="endsWith" text="教育">
      <formula>RIGHT(B2255,LEN("教育"))="教育"</formula>
    </cfRule>
    <cfRule type="endsWith" dxfId="671" priority="288" operator="endsWith" text="保健">
      <formula>RIGHT(B2255,LEN("保健"))="保健"</formula>
    </cfRule>
    <cfRule type="endsWith" dxfId="670" priority="289" operator="endsWith" text="その他">
      <formula>RIGHT(B2255,LEN("その他"))="その他"</formula>
    </cfRule>
    <cfRule type="endsWith" dxfId="669" priority="290" operator="endsWith" text="保育">
      <formula>RIGHT(B2255,LEN("保育"))="保育"</formula>
    </cfRule>
    <cfRule type="endsWith" dxfId="668" priority="291" operator="endsWith" text="相談">
      <formula>RIGHT(B2255,LEN("相談"))="相談"</formula>
    </cfRule>
    <cfRule type="endsWith" dxfId="667" priority="292" operator="endsWith" text="給付金">
      <formula>RIGHT(B2255,LEN("給付金"))="給付金"</formula>
    </cfRule>
  </conditionalFormatting>
  <conditionalFormatting sqref="B2282:I2311">
    <cfRule type="endsWith" dxfId="666" priority="400" operator="endsWith" text="教育">
      <formula>RIGHT(B2282,LEN("教育"))="教育"</formula>
    </cfRule>
    <cfRule type="endsWith" dxfId="665" priority="401" operator="endsWith" text="保健">
      <formula>RIGHT(B2282,LEN("保健"))="保健"</formula>
    </cfRule>
    <cfRule type="endsWith" dxfId="664" priority="402" operator="endsWith" text="その他">
      <formula>RIGHT(B2282,LEN("その他"))="その他"</formula>
    </cfRule>
    <cfRule type="endsWith" dxfId="663" priority="403" operator="endsWith" text="保育">
      <formula>RIGHT(B2282,LEN("保育"))="保育"</formula>
    </cfRule>
    <cfRule type="endsWith" dxfId="662" priority="404" operator="endsWith" text="相談">
      <formula>RIGHT(B2282,LEN("相談"))="相談"</formula>
    </cfRule>
    <cfRule type="endsWith" dxfId="661" priority="405" operator="endsWith" text="給付金">
      <formula>RIGHT(B2282,LEN("給付金"))="給付金"</formula>
    </cfRule>
  </conditionalFormatting>
  <conditionalFormatting sqref="B2285:I2302">
    <cfRule type="endsWith" dxfId="660" priority="406" operator="endsWith" text="障害福祉">
      <formula>RIGHT(B2285,LEN("障害福祉"))="障害福祉"</formula>
    </cfRule>
  </conditionalFormatting>
  <conditionalFormatting sqref="B2314:I2315">
    <cfRule type="endsWith" dxfId="659" priority="546" operator="endsWith" text="障害福祉">
      <formula>RIGHT(B2314,LEN("障害福祉"))="障害福祉"</formula>
    </cfRule>
  </conditionalFormatting>
  <conditionalFormatting sqref="B2314:I2363">
    <cfRule type="endsWith" dxfId="658" priority="397" operator="endsWith" text="相談">
      <formula>RIGHT(B2314,LEN("相談"))="相談"</formula>
    </cfRule>
    <cfRule type="endsWith" dxfId="657" priority="398" operator="endsWith" text="給付金">
      <formula>RIGHT(B2314,LEN("給付金"))="給付金"</formula>
    </cfRule>
  </conditionalFormatting>
  <conditionalFormatting sqref="B2314:I1048576">
    <cfRule type="endsWith" dxfId="656" priority="393" operator="endsWith" text="教育">
      <formula>RIGHT(B2314,LEN("教育"))="教育"</formula>
    </cfRule>
    <cfRule type="endsWith" dxfId="655" priority="394" operator="endsWith" text="保健">
      <formula>RIGHT(B2314,LEN("保健"))="保健"</formula>
    </cfRule>
    <cfRule type="endsWith" dxfId="654" priority="395" operator="endsWith" text="その他">
      <formula>RIGHT(B2314,LEN("その他"))="その他"</formula>
    </cfRule>
    <cfRule type="endsWith" dxfId="653" priority="396" operator="endsWith" text="保育">
      <formula>RIGHT(B2314,LEN("保育"))="保育"</formula>
    </cfRule>
  </conditionalFormatting>
  <conditionalFormatting sqref="B2317:I2361">
    <cfRule type="endsWith" dxfId="652" priority="399" operator="endsWith" text="障害福祉">
      <formula>RIGHT(B2317,LEN("障害福祉"))="障害福祉"</formula>
    </cfRule>
  </conditionalFormatting>
  <conditionalFormatting sqref="B2364:I1048576">
    <cfRule type="endsWith" dxfId="651" priority="794" operator="endsWith" text="相談">
      <formula>RIGHT(B2364,LEN("相談"))="相談"</formula>
    </cfRule>
    <cfRule type="endsWith" dxfId="650" priority="795" operator="endsWith" text="給付金">
      <formula>RIGHT(B2364,LEN("給付金"))="給付金"</formula>
    </cfRule>
    <cfRule type="endsWith" dxfId="649" priority="796" operator="endsWith" text="障害福祉">
      <formula>RIGHT(B2364,LEN("障害福祉"))="障害福祉"</formula>
    </cfRule>
  </conditionalFormatting>
  <conditionalFormatting sqref="D126 F126 H126 B128:I134">
    <cfRule type="endsWith" dxfId="648" priority="3721" operator="endsWith" text="教育">
      <formula>RIGHT(B126,LEN("教育"))="教育"</formula>
    </cfRule>
    <cfRule type="endsWith" dxfId="647" priority="3722" operator="endsWith" text="保健">
      <formula>RIGHT(B126,LEN("保健"))="保健"</formula>
    </cfRule>
    <cfRule type="endsWith" dxfId="646" priority="3723" operator="endsWith" text="その他">
      <formula>RIGHT(B126,LEN("その他"))="その他"</formula>
    </cfRule>
    <cfRule type="endsWith" dxfId="645" priority="3724" operator="endsWith" text="保育">
      <formula>RIGHT(B126,LEN("保育"))="保育"</formula>
    </cfRule>
    <cfRule type="endsWith" dxfId="644" priority="3725" operator="endsWith" text="相談">
      <formula>RIGHT(B126,LEN("相談"))="相談"</formula>
    </cfRule>
    <cfRule type="endsWith" dxfId="643" priority="3726" operator="endsWith" text="給付金">
      <formula>RIGHT(B126,LEN("給付金"))="給付金"</formula>
    </cfRule>
    <cfRule type="endsWith" dxfId="642" priority="3727" operator="endsWith" text="障害福祉">
      <formula>RIGHT(B126,LEN("障害福祉"))="障害福祉"</formula>
    </cfRule>
  </conditionalFormatting>
  <conditionalFormatting sqref="D135 F135 H135">
    <cfRule type="endsWith" dxfId="641" priority="3756" operator="endsWith" text="教育">
      <formula>RIGHT(D135,LEN("教育"))="教育"</formula>
    </cfRule>
    <cfRule type="endsWith" dxfId="640" priority="3757" operator="endsWith" text="保健">
      <formula>RIGHT(D135,LEN("保健"))="保健"</formula>
    </cfRule>
    <cfRule type="endsWith" dxfId="639" priority="3758" operator="endsWith" text="その他">
      <formula>RIGHT(D135,LEN("その他"))="その他"</formula>
    </cfRule>
    <cfRule type="endsWith" dxfId="638" priority="3759" operator="endsWith" text="保育">
      <formula>RIGHT(D135,LEN("保育"))="保育"</formula>
    </cfRule>
    <cfRule type="endsWith" dxfId="637" priority="3760" operator="endsWith" text="相談">
      <formula>RIGHT(D135,LEN("相談"))="相談"</formula>
    </cfRule>
    <cfRule type="endsWith" dxfId="636" priority="3761" operator="endsWith" text="給付金">
      <formula>RIGHT(D135,LEN("給付金"))="給付金"</formula>
    </cfRule>
    <cfRule type="endsWith" dxfId="635" priority="3762" operator="endsWith" text="障害福祉">
      <formula>RIGHT(D135,LEN("障害福祉"))="障害福祉"</formula>
    </cfRule>
  </conditionalFormatting>
  <conditionalFormatting sqref="D144 F144 H144 B146:I152">
    <cfRule type="endsWith" dxfId="634" priority="3735" operator="endsWith" text="教育">
      <formula>RIGHT(B144,LEN("教育"))="教育"</formula>
    </cfRule>
    <cfRule type="endsWith" dxfId="633" priority="3736" operator="endsWith" text="保健">
      <formula>RIGHT(B144,LEN("保健"))="保健"</formula>
    </cfRule>
    <cfRule type="endsWith" dxfId="632" priority="3737" operator="endsWith" text="その他">
      <formula>RIGHT(B144,LEN("その他"))="その他"</formula>
    </cfRule>
    <cfRule type="endsWith" dxfId="631" priority="3738" operator="endsWith" text="保育">
      <formula>RIGHT(B144,LEN("保育"))="保育"</formula>
    </cfRule>
    <cfRule type="endsWith" dxfId="630" priority="3739" operator="endsWith" text="相談">
      <formula>RIGHT(B144,LEN("相談"))="相談"</formula>
    </cfRule>
    <cfRule type="endsWith" dxfId="629" priority="3740" operator="endsWith" text="給付金">
      <formula>RIGHT(B144,LEN("給付金"))="給付金"</formula>
    </cfRule>
    <cfRule type="endsWith" dxfId="628" priority="3741" operator="endsWith" text="障害福祉">
      <formula>RIGHT(B144,LEN("障害福祉"))="障害福祉"</formula>
    </cfRule>
  </conditionalFormatting>
  <conditionalFormatting sqref="D153 F153 H153 B153:B154 B155:I161">
    <cfRule type="endsWith" dxfId="627" priority="3742" operator="endsWith" text="教育">
      <formula>RIGHT(B153,LEN("教育"))="教育"</formula>
    </cfRule>
    <cfRule type="endsWith" dxfId="626" priority="3743" operator="endsWith" text="保健">
      <formula>RIGHT(B153,LEN("保健"))="保健"</formula>
    </cfRule>
    <cfRule type="endsWith" dxfId="625" priority="3744" operator="endsWith" text="その他">
      <formula>RIGHT(B153,LEN("その他"))="その他"</formula>
    </cfRule>
    <cfRule type="endsWith" dxfId="624" priority="3745" operator="endsWith" text="保育">
      <formula>RIGHT(B153,LEN("保育"))="保育"</formula>
    </cfRule>
    <cfRule type="endsWith" dxfId="623" priority="3746" operator="endsWith" text="相談">
      <formula>RIGHT(B153,LEN("相談"))="相談"</formula>
    </cfRule>
    <cfRule type="endsWith" dxfId="622" priority="3747" operator="endsWith" text="給付金">
      <formula>RIGHT(B153,LEN("給付金"))="給付金"</formula>
    </cfRule>
    <cfRule type="endsWith" dxfId="621" priority="3748" operator="endsWith" text="障害福祉">
      <formula>RIGHT(B153,LEN("障害福祉"))="障害福祉"</formula>
    </cfRule>
  </conditionalFormatting>
  <conditionalFormatting sqref="D162 F162 H162 B162:B163 B164:I170 D171 F171 H171 B171:B172">
    <cfRule type="endsWith" dxfId="620" priority="3749" operator="endsWith" text="教育">
      <formula>RIGHT(B162,LEN("教育"))="教育"</formula>
    </cfRule>
    <cfRule type="endsWith" dxfId="619" priority="3750" operator="endsWith" text="保健">
      <formula>RIGHT(B162,LEN("保健"))="保健"</formula>
    </cfRule>
    <cfRule type="endsWith" dxfId="618" priority="3751" operator="endsWith" text="その他">
      <formula>RIGHT(B162,LEN("その他"))="その他"</formula>
    </cfRule>
    <cfRule type="endsWith" dxfId="617" priority="3752" operator="endsWith" text="保育">
      <formula>RIGHT(B162,LEN("保育"))="保育"</formula>
    </cfRule>
    <cfRule type="endsWith" dxfId="616" priority="3753" operator="endsWith" text="相談">
      <formula>RIGHT(B162,LEN("相談"))="相談"</formula>
    </cfRule>
    <cfRule type="endsWith" dxfId="615" priority="3754" operator="endsWith" text="給付金">
      <formula>RIGHT(B162,LEN("給付金"))="給付金"</formula>
    </cfRule>
    <cfRule type="endsWith" dxfId="614" priority="3755" operator="endsWith" text="障害福祉">
      <formula>RIGHT(B162,LEN("障害福祉"))="障害福祉"</formula>
    </cfRule>
  </conditionalFormatting>
  <conditionalFormatting sqref="D486 F486 H486 B486:B487">
    <cfRule type="endsWith" dxfId="592" priority="2370" operator="endsWith" text="教育">
      <formula>RIGHT(B486,LEN("教育"))="教育"</formula>
    </cfRule>
    <cfRule type="endsWith" dxfId="591" priority="2371" operator="endsWith" text="保健">
      <formula>RIGHT(B486,LEN("保健"))="保健"</formula>
    </cfRule>
    <cfRule type="endsWith" dxfId="590" priority="2372" operator="endsWith" text="その他">
      <formula>RIGHT(B486,LEN("その他"))="その他"</formula>
    </cfRule>
    <cfRule type="endsWith" dxfId="589" priority="2373" operator="endsWith" text="保育">
      <formula>RIGHT(B486,LEN("保育"))="保育"</formula>
    </cfRule>
    <cfRule type="endsWith" dxfId="588" priority="2374" operator="endsWith" text="相談">
      <formula>RIGHT(B486,LEN("相談"))="相談"</formula>
    </cfRule>
    <cfRule type="endsWith" dxfId="587" priority="2375" operator="endsWith" text="給付金">
      <formula>RIGHT(B486,LEN("給付金"))="給付金"</formula>
    </cfRule>
    <cfRule type="endsWith" dxfId="586" priority="2376" operator="endsWith" text="障害福祉">
      <formula>RIGHT(B486,LEN("障害福祉"))="障害福祉"</formula>
    </cfRule>
  </conditionalFormatting>
  <conditionalFormatting sqref="D576 F576 H576 B578:I584">
    <cfRule type="endsWith" dxfId="585" priority="2153" operator="endsWith" text="教育">
      <formula>RIGHT(B576,LEN("教育"))="教育"</formula>
    </cfRule>
    <cfRule type="endsWith" dxfId="584" priority="2154" operator="endsWith" text="保健">
      <formula>RIGHT(B576,LEN("保健"))="保健"</formula>
    </cfRule>
    <cfRule type="endsWith" dxfId="583" priority="2155" operator="endsWith" text="その他">
      <formula>RIGHT(B576,LEN("その他"))="その他"</formula>
    </cfRule>
    <cfRule type="endsWith" dxfId="582" priority="2156" operator="endsWith" text="保育">
      <formula>RIGHT(B576,LEN("保育"))="保育"</formula>
    </cfRule>
    <cfRule type="endsWith" dxfId="581" priority="2157" operator="endsWith" text="相談">
      <formula>RIGHT(B576,LEN("相談"))="相談"</formula>
    </cfRule>
    <cfRule type="endsWith" dxfId="580" priority="2158" operator="endsWith" text="給付金">
      <formula>RIGHT(B576,LEN("給付金"))="給付金"</formula>
    </cfRule>
    <cfRule type="endsWith" dxfId="579" priority="2159" operator="endsWith" text="障害福祉">
      <formula>RIGHT(B576,LEN("障害福祉"))="障害福祉"</formula>
    </cfRule>
  </conditionalFormatting>
  <conditionalFormatting sqref="D658 F658 H658 B658:B659 B660:I666 D667 F667 H667 B667:B668 B669:I675 D676 F676 H676 B676:B677 D717 F717 H717 B717:B718 B719:I725 D726 F726 H726 B726:B727 F744 H744">
    <cfRule type="endsWith" dxfId="578" priority="2489" operator="endsWith" text="教育">
      <formula>RIGHT(B658,LEN("教育"))="教育"</formula>
    </cfRule>
    <cfRule type="endsWith" dxfId="577" priority="2490" operator="endsWith" text="保健">
      <formula>RIGHT(B658,LEN("保健"))="保健"</formula>
    </cfRule>
    <cfRule type="endsWith" dxfId="576" priority="2491" operator="endsWith" text="その他">
      <formula>RIGHT(B658,LEN("その他"))="その他"</formula>
    </cfRule>
    <cfRule type="endsWith" dxfId="575" priority="2492" operator="endsWith" text="保育">
      <formula>RIGHT(B658,LEN("保育"))="保育"</formula>
    </cfRule>
    <cfRule type="endsWith" dxfId="574" priority="2493" operator="endsWith" text="相談">
      <formula>RIGHT(B658,LEN("相談"))="相談"</formula>
    </cfRule>
    <cfRule type="endsWith" dxfId="573" priority="2494" operator="endsWith" text="給付金">
      <formula>RIGHT(B658,LEN("給付金"))="給付金"</formula>
    </cfRule>
    <cfRule type="endsWith" dxfId="572" priority="2495" operator="endsWith" text="障害福祉">
      <formula>RIGHT(B658,LEN("障害福祉"))="障害福祉"</formula>
    </cfRule>
  </conditionalFormatting>
  <conditionalFormatting sqref="D744">
    <cfRule type="endsWith" dxfId="571" priority="2447" operator="endsWith" text="教育">
      <formula>RIGHT(D744,LEN("教育"))="教育"</formula>
    </cfRule>
    <cfRule type="endsWith" dxfId="570" priority="2448" operator="endsWith" text="保健">
      <formula>RIGHT(D744,LEN("保健"))="保健"</formula>
    </cfRule>
    <cfRule type="endsWith" dxfId="569" priority="2449" operator="endsWith" text="その他">
      <formula>RIGHT(D744,LEN("その他"))="その他"</formula>
    </cfRule>
    <cfRule type="endsWith" dxfId="568" priority="2450" operator="endsWith" text="保育">
      <formula>RIGHT(D744,LEN("保育"))="保育"</formula>
    </cfRule>
    <cfRule type="endsWith" dxfId="567" priority="2451" operator="endsWith" text="相談">
      <formula>RIGHT(D744,LEN("相談"))="相談"</formula>
    </cfRule>
    <cfRule type="endsWith" dxfId="566" priority="2452" operator="endsWith" text="給付金">
      <formula>RIGHT(D744,LEN("給付金"))="給付金"</formula>
    </cfRule>
    <cfRule type="endsWith" dxfId="565" priority="2453" operator="endsWith" text="障害福祉">
      <formula>RIGHT(D744,LEN("障害福祉"))="障害福祉"</formula>
    </cfRule>
  </conditionalFormatting>
  <conditionalFormatting sqref="D853 F853 H853 B853:B854 B855:I861">
    <cfRule type="endsWith" dxfId="564" priority="2013" operator="endsWith" text="教育">
      <formula>RIGHT(B853,LEN("教育"))="教育"</formula>
    </cfRule>
    <cfRule type="endsWith" dxfId="563" priority="2014" operator="endsWith" text="保健">
      <formula>RIGHT(B853,LEN("保健"))="保健"</formula>
    </cfRule>
    <cfRule type="endsWith" dxfId="562" priority="2015" operator="endsWith" text="その他">
      <formula>RIGHT(B853,LEN("その他"))="その他"</formula>
    </cfRule>
    <cfRule type="endsWith" dxfId="561" priority="2016" operator="endsWith" text="保育">
      <formula>RIGHT(B853,LEN("保育"))="保育"</formula>
    </cfRule>
    <cfRule type="endsWith" dxfId="560" priority="2017" operator="endsWith" text="相談">
      <formula>RIGHT(B853,LEN("相談"))="相談"</formula>
    </cfRule>
    <cfRule type="endsWith" dxfId="559" priority="2018" operator="endsWith" text="給付金">
      <formula>RIGHT(B853,LEN("給付金"))="給付金"</formula>
    </cfRule>
    <cfRule type="endsWith" dxfId="558" priority="2019" operator="endsWith" text="障害福祉">
      <formula>RIGHT(B853,LEN("障害福祉"))="障害福祉"</formula>
    </cfRule>
  </conditionalFormatting>
  <conditionalFormatting sqref="D862 F862 H862 B862:B863 B864:I870">
    <cfRule type="endsWith" dxfId="557" priority="2020" operator="endsWith" text="教育">
      <formula>RIGHT(B862,LEN("教育"))="教育"</formula>
    </cfRule>
    <cfRule type="endsWith" dxfId="556" priority="2021" operator="endsWith" text="保健">
      <formula>RIGHT(B862,LEN("保健"))="保健"</formula>
    </cfRule>
    <cfRule type="endsWith" dxfId="555" priority="2022" operator="endsWith" text="その他">
      <formula>RIGHT(B862,LEN("その他"))="その他"</formula>
    </cfRule>
    <cfRule type="endsWith" dxfId="554" priority="2023" operator="endsWith" text="保育">
      <formula>RIGHT(B862,LEN("保育"))="保育"</formula>
    </cfRule>
    <cfRule type="endsWith" dxfId="553" priority="2024" operator="endsWith" text="相談">
      <formula>RIGHT(B862,LEN("相談"))="相談"</formula>
    </cfRule>
    <cfRule type="endsWith" dxfId="552" priority="2025" operator="endsWith" text="給付金">
      <formula>RIGHT(B862,LEN("給付金"))="給付金"</formula>
    </cfRule>
    <cfRule type="endsWith" dxfId="551" priority="2026" operator="endsWith" text="障害福祉">
      <formula>RIGHT(B862,LEN("障害福祉"))="障害福祉"</formula>
    </cfRule>
  </conditionalFormatting>
  <conditionalFormatting sqref="D871 F871 H871 B871:B872">
    <cfRule type="endsWith" dxfId="550" priority="2027" operator="endsWith" text="教育">
      <formula>RIGHT(B871,LEN("教育"))="教育"</formula>
    </cfRule>
    <cfRule type="endsWith" dxfId="549" priority="2028" operator="endsWith" text="保健">
      <formula>RIGHT(B871,LEN("保健"))="保健"</formula>
    </cfRule>
    <cfRule type="endsWith" dxfId="548" priority="2029" operator="endsWith" text="その他">
      <formula>RIGHT(B871,LEN("その他"))="その他"</formula>
    </cfRule>
    <cfRule type="endsWith" dxfId="547" priority="2030" operator="endsWith" text="保育">
      <formula>RIGHT(B871,LEN("保育"))="保育"</formula>
    </cfRule>
    <cfRule type="endsWith" dxfId="546" priority="2031" operator="endsWith" text="相談">
      <formula>RIGHT(B871,LEN("相談"))="相談"</formula>
    </cfRule>
    <cfRule type="endsWith" dxfId="545" priority="2032" operator="endsWith" text="給付金">
      <formula>RIGHT(B871,LEN("給付金"))="給付金"</formula>
    </cfRule>
    <cfRule type="endsWith" dxfId="544" priority="2033" operator="endsWith" text="障害福祉">
      <formula>RIGHT(B871,LEN("障害福祉"))="障害福祉"</formula>
    </cfRule>
  </conditionalFormatting>
  <conditionalFormatting sqref="D953 F953 H953 B953:B954">
    <cfRule type="endsWith" dxfId="543" priority="2041" operator="endsWith" text="教育">
      <formula>RIGHT(B953,LEN("教育"))="教育"</formula>
    </cfRule>
    <cfRule type="endsWith" dxfId="542" priority="2042" operator="endsWith" text="保健">
      <formula>RIGHT(B953,LEN("保健"))="保健"</formula>
    </cfRule>
    <cfRule type="endsWith" dxfId="541" priority="2043" operator="endsWith" text="その他">
      <formula>RIGHT(B953,LEN("その他"))="その他"</formula>
    </cfRule>
    <cfRule type="endsWith" dxfId="540" priority="2044" operator="endsWith" text="保育">
      <formula>RIGHT(B953,LEN("保育"))="保育"</formula>
    </cfRule>
    <cfRule type="endsWith" dxfId="539" priority="2045" operator="endsWith" text="相談">
      <formula>RIGHT(B953,LEN("相談"))="相談"</formula>
    </cfRule>
    <cfRule type="endsWith" dxfId="538" priority="2046" operator="endsWith" text="給付金">
      <formula>RIGHT(B953,LEN("給付金"))="給付金"</formula>
    </cfRule>
    <cfRule type="endsWith" dxfId="537" priority="2047" operator="endsWith" text="障害福祉">
      <formula>RIGHT(B953,LEN("障害福祉"))="障害福祉"</formula>
    </cfRule>
  </conditionalFormatting>
  <conditionalFormatting sqref="D1071 F1071 H1071 B1071:B1072 B1073:I1079 D1080 F1080 H1080 B1080:B1081 D1098 F1098 H1098 B1098:B1099 B1100:I1106 D1107 F1107 H1107 B1107:B1108 B1109:I1115 D1116 F1116 H1116 B1116:B1117 B1118:I1129 D1130 F1130 H1130 B1130:B1131 B1132:I1138 D1139 F1139 H1139 B1139:B1140 B1141:I1147 D1148 F1148 H1148 B1148:B1149 D1157 F1157 H1157 B1159:I1165 D1166 F1166 H1166 B1166:B1167 B1168:I1170 D1308 F1308 H1308 B1308:B1309 B1310:I1316 D1317 F1317 H1317 B1317:B1318 B1319:I1325 D1326 F1326 H1326 B1326:B1327 B1328:I1334 D1335 F1335 H1335 B1335:B1336">
    <cfRule type="endsWith" dxfId="536" priority="1936" operator="endsWith" text="教育">
      <formula>RIGHT(B1071,LEN("教育"))="教育"</formula>
    </cfRule>
    <cfRule type="endsWith" dxfId="535" priority="1937" operator="endsWith" text="保健">
      <formula>RIGHT(B1071,LEN("保健"))="保健"</formula>
    </cfRule>
    <cfRule type="endsWith" dxfId="534" priority="1938" operator="endsWith" text="その他">
      <formula>RIGHT(B1071,LEN("その他"))="その他"</formula>
    </cfRule>
    <cfRule type="endsWith" dxfId="533" priority="1939" operator="endsWith" text="保育">
      <formula>RIGHT(B1071,LEN("保育"))="保育"</formula>
    </cfRule>
    <cfRule type="endsWith" dxfId="532" priority="1940" operator="endsWith" text="相談">
      <formula>RIGHT(B1071,LEN("相談"))="相談"</formula>
    </cfRule>
    <cfRule type="endsWith" dxfId="531" priority="1941" operator="endsWith" text="給付金">
      <formula>RIGHT(B1071,LEN("給付金"))="給付金"</formula>
    </cfRule>
    <cfRule type="endsWith" dxfId="530" priority="1942" operator="endsWith" text="障害福祉">
      <formula>RIGHT(B1071,LEN("障害福祉"))="障害福祉"</formula>
    </cfRule>
  </conditionalFormatting>
  <conditionalFormatting sqref="B1250:I1253">
    <cfRule type="endsWith" dxfId="508" priority="1866" operator="endsWith" text="教育">
      <formula>RIGHT(B1250,LEN("教育"))="教育"</formula>
    </cfRule>
    <cfRule type="endsWith" dxfId="507" priority="1867" operator="endsWith" text="保健">
      <formula>RIGHT(B1250,LEN("保健"))="保健"</formula>
    </cfRule>
    <cfRule type="endsWith" dxfId="506" priority="1868" operator="endsWith" text="その他">
      <formula>RIGHT(B1250,LEN("その他"))="その他"</formula>
    </cfRule>
    <cfRule type="endsWith" dxfId="505" priority="1869" operator="endsWith" text="保育">
      <formula>RIGHT(B1250,LEN("保育"))="保育"</formula>
    </cfRule>
    <cfRule type="endsWith" dxfId="504" priority="1870" operator="endsWith" text="相談">
      <formula>RIGHT(B1250,LEN("相談"))="相談"</formula>
    </cfRule>
    <cfRule type="endsWith" dxfId="503" priority="1871" operator="endsWith" text="給付金">
      <formula>RIGHT(B1250,LEN("給付金"))="給付金"</formula>
    </cfRule>
    <cfRule type="endsWith" dxfId="502" priority="1872" operator="endsWith" text="障害福祉">
      <formula>RIGHT(B1250,LEN("障害福祉"))="障害福祉"</formula>
    </cfRule>
  </conditionalFormatting>
  <conditionalFormatting sqref="D1254 F1254 H1254 B1254:B1255 B1256:I1257">
    <cfRule type="endsWith" dxfId="501" priority="1873" operator="endsWith" text="教育">
      <formula>RIGHT(B1254,LEN("教育"))="教育"</formula>
    </cfRule>
    <cfRule type="endsWith" dxfId="500" priority="1874" operator="endsWith" text="保健">
      <formula>RIGHT(B1254,LEN("保健"))="保健"</formula>
    </cfRule>
    <cfRule type="endsWith" dxfId="499" priority="1875" operator="endsWith" text="その他">
      <formula>RIGHT(B1254,LEN("その他"))="その他"</formula>
    </cfRule>
    <cfRule type="endsWith" dxfId="498" priority="1876" operator="endsWith" text="保育">
      <formula>RIGHT(B1254,LEN("保育"))="保育"</formula>
    </cfRule>
    <cfRule type="endsWith" dxfId="497" priority="1877" operator="endsWith" text="相談">
      <formula>RIGHT(B1254,LEN("相談"))="相談"</formula>
    </cfRule>
    <cfRule type="endsWith" dxfId="496" priority="1878" operator="endsWith" text="給付金">
      <formula>RIGHT(B1254,LEN("給付金"))="給付金"</formula>
    </cfRule>
    <cfRule type="endsWith" dxfId="495" priority="1879" operator="endsWith" text="障害福祉">
      <formula>RIGHT(B1254,LEN("障害福祉"))="障害福祉"</formula>
    </cfRule>
  </conditionalFormatting>
  <conditionalFormatting sqref="D1377 F1377 H1377 B1377:B1378 B1379:I1385">
    <cfRule type="endsWith" dxfId="494" priority="1572" operator="endsWith" text="教育">
      <formula>RIGHT(B1377,LEN("教育"))="教育"</formula>
    </cfRule>
    <cfRule type="endsWith" dxfId="493" priority="1573" operator="endsWith" text="保健">
      <formula>RIGHT(B1377,LEN("保健"))="保健"</formula>
    </cfRule>
    <cfRule type="endsWith" dxfId="492" priority="1574" operator="endsWith" text="その他">
      <formula>RIGHT(B1377,LEN("その他"))="その他"</formula>
    </cfRule>
    <cfRule type="endsWith" dxfId="491" priority="1575" operator="endsWith" text="保育">
      <formula>RIGHT(B1377,LEN("保育"))="保育"</formula>
    </cfRule>
    <cfRule type="endsWith" dxfId="490" priority="1576" operator="endsWith" text="相談">
      <formula>RIGHT(B1377,LEN("相談"))="相談"</formula>
    </cfRule>
    <cfRule type="endsWith" dxfId="489" priority="1577" operator="endsWith" text="給付金">
      <formula>RIGHT(B1377,LEN("給付金"))="給付金"</formula>
    </cfRule>
    <cfRule type="endsWith" dxfId="488" priority="1578" operator="endsWith" text="障害福祉">
      <formula>RIGHT(B1377,LEN("障害福祉"))="障害福祉"</formula>
    </cfRule>
  </conditionalFormatting>
  <conditionalFormatting sqref="D1386 F1386 H1386 B1386:B1387 B1388:I1394">
    <cfRule type="endsWith" dxfId="487" priority="1579" operator="endsWith" text="教育">
      <formula>RIGHT(B1386,LEN("教育"))="教育"</formula>
    </cfRule>
    <cfRule type="endsWith" dxfId="486" priority="1580" operator="endsWith" text="保健">
      <formula>RIGHT(B1386,LEN("保健"))="保健"</formula>
    </cfRule>
    <cfRule type="endsWith" dxfId="485" priority="1581" operator="endsWith" text="その他">
      <formula>RIGHT(B1386,LEN("その他"))="その他"</formula>
    </cfRule>
    <cfRule type="endsWith" dxfId="484" priority="1582" operator="endsWith" text="保育">
      <formula>RIGHT(B1386,LEN("保育"))="保育"</formula>
    </cfRule>
    <cfRule type="endsWith" dxfId="483" priority="1583" operator="endsWith" text="相談">
      <formula>RIGHT(B1386,LEN("相談"))="相談"</formula>
    </cfRule>
    <cfRule type="endsWith" dxfId="482" priority="1584" operator="endsWith" text="給付金">
      <formula>RIGHT(B1386,LEN("給付金"))="給付金"</formula>
    </cfRule>
    <cfRule type="endsWith" dxfId="481" priority="1585" operator="endsWith" text="障害福祉">
      <formula>RIGHT(B1386,LEN("障害福祉"))="障害福祉"</formula>
    </cfRule>
  </conditionalFormatting>
  <conditionalFormatting sqref="D1395 F1395 H1395 B1395:B1396">
    <cfRule type="endsWith" dxfId="480" priority="1593" operator="endsWith" text="教育">
      <formula>RIGHT(B1395,LEN("教育"))="教育"</formula>
    </cfRule>
    <cfRule type="endsWith" dxfId="479" priority="1594" operator="endsWith" text="保健">
      <formula>RIGHT(B1395,LEN("保健"))="保健"</formula>
    </cfRule>
    <cfRule type="endsWith" dxfId="478" priority="1595" operator="endsWith" text="その他">
      <formula>RIGHT(B1395,LEN("その他"))="その他"</formula>
    </cfRule>
    <cfRule type="endsWith" dxfId="477" priority="1596" operator="endsWith" text="保育">
      <formula>RIGHT(B1395,LEN("保育"))="保育"</formula>
    </cfRule>
    <cfRule type="endsWith" dxfId="476" priority="1597" operator="endsWith" text="相談">
      <formula>RIGHT(B1395,LEN("相談"))="相談"</formula>
    </cfRule>
    <cfRule type="endsWith" dxfId="475" priority="1598" operator="endsWith" text="給付金">
      <formula>RIGHT(B1395,LEN("給付金"))="給付金"</formula>
    </cfRule>
    <cfRule type="endsWith" dxfId="474" priority="1599" operator="endsWith" text="障害福祉">
      <formula>RIGHT(B1395,LEN("障害福祉"))="障害福祉"</formula>
    </cfRule>
  </conditionalFormatting>
  <conditionalFormatting sqref="D1404 F1404 H1404">
    <cfRule type="endsWith" dxfId="473" priority="1600" operator="endsWith" text="教育">
      <formula>RIGHT(D1404,LEN("教育"))="教育"</formula>
    </cfRule>
    <cfRule type="endsWith" dxfId="472" priority="1601" operator="endsWith" text="保健">
      <formula>RIGHT(D1404,LEN("保健"))="保健"</formula>
    </cfRule>
    <cfRule type="endsWith" dxfId="471" priority="1602" operator="endsWith" text="その他">
      <formula>RIGHT(D1404,LEN("その他"))="その他"</formula>
    </cfRule>
    <cfRule type="endsWith" dxfId="470" priority="1603" operator="endsWith" text="保育">
      <formula>RIGHT(D1404,LEN("保育"))="保育"</formula>
    </cfRule>
    <cfRule type="endsWith" dxfId="469" priority="1604" operator="endsWith" text="相談">
      <formula>RIGHT(D1404,LEN("相談"))="相談"</formula>
    </cfRule>
    <cfRule type="endsWith" dxfId="468" priority="1605" operator="endsWith" text="給付金">
      <formula>RIGHT(D1404,LEN("給付金"))="給付金"</formula>
    </cfRule>
    <cfRule type="endsWith" dxfId="467" priority="1606" operator="endsWith" text="障害福祉">
      <formula>RIGHT(D1404,LEN("障害福祉"))="障害福祉"</formula>
    </cfRule>
  </conditionalFormatting>
  <conditionalFormatting sqref="D1427 F1427 H1427 B1429:I1435">
    <cfRule type="endsWith" dxfId="466" priority="1663" operator="endsWith" text="教育">
      <formula>RIGHT(B1427,LEN("教育"))="教育"</formula>
    </cfRule>
    <cfRule type="endsWith" dxfId="465" priority="1664" operator="endsWith" text="保健">
      <formula>RIGHT(B1427,LEN("保健"))="保健"</formula>
    </cfRule>
    <cfRule type="endsWith" dxfId="464" priority="1665" operator="endsWith" text="その他">
      <formula>RIGHT(B1427,LEN("その他"))="その他"</formula>
    </cfRule>
    <cfRule type="endsWith" dxfId="463" priority="1666" operator="endsWith" text="保育">
      <formula>RIGHT(B1427,LEN("保育"))="保育"</formula>
    </cfRule>
    <cfRule type="endsWith" dxfId="462" priority="1667" operator="endsWith" text="相談">
      <formula>RIGHT(B1427,LEN("相談"))="相談"</formula>
    </cfRule>
    <cfRule type="endsWith" dxfId="461" priority="1668" operator="endsWith" text="給付金">
      <formula>RIGHT(B1427,LEN("給付金"))="給付金"</formula>
    </cfRule>
    <cfRule type="endsWith" dxfId="460" priority="1669" operator="endsWith" text="障害福祉">
      <formula>RIGHT(B1427,LEN("障害福祉"))="障害福祉"</formula>
    </cfRule>
  </conditionalFormatting>
  <conditionalFormatting sqref="D1436 F1436 H1436 B1436:B1437 B1438:I1444">
    <cfRule type="endsWith" dxfId="459" priority="1670" operator="endsWith" text="教育">
      <formula>RIGHT(B1436,LEN("教育"))="教育"</formula>
    </cfRule>
    <cfRule type="endsWith" dxfId="458" priority="1671" operator="endsWith" text="保健">
      <formula>RIGHT(B1436,LEN("保健"))="保健"</formula>
    </cfRule>
    <cfRule type="endsWith" dxfId="457" priority="1672" operator="endsWith" text="その他">
      <formula>RIGHT(B1436,LEN("その他"))="その他"</formula>
    </cfRule>
    <cfRule type="endsWith" dxfId="456" priority="1673" operator="endsWith" text="保育">
      <formula>RIGHT(B1436,LEN("保育"))="保育"</formula>
    </cfRule>
    <cfRule type="endsWith" dxfId="455" priority="1674" operator="endsWith" text="相談">
      <formula>RIGHT(B1436,LEN("相談"))="相談"</formula>
    </cfRule>
    <cfRule type="endsWith" dxfId="454" priority="1675" operator="endsWith" text="給付金">
      <formula>RIGHT(B1436,LEN("給付金"))="給付金"</formula>
    </cfRule>
    <cfRule type="endsWith" dxfId="453" priority="1676" operator="endsWith" text="障害福祉">
      <formula>RIGHT(B1436,LEN("障害福祉"))="障害福祉"</formula>
    </cfRule>
  </conditionalFormatting>
  <conditionalFormatting sqref="D1445 F1445 H1445 B1445:B1446 B1447:I1453">
    <cfRule type="endsWith" dxfId="452" priority="1677" operator="endsWith" text="教育">
      <formula>RIGHT(B1445,LEN("教育"))="教育"</formula>
    </cfRule>
    <cfRule type="endsWith" dxfId="451" priority="1678" operator="endsWith" text="保健">
      <formula>RIGHT(B1445,LEN("保健"))="保健"</formula>
    </cfRule>
    <cfRule type="endsWith" dxfId="450" priority="1679" operator="endsWith" text="その他">
      <formula>RIGHT(B1445,LEN("その他"))="その他"</formula>
    </cfRule>
    <cfRule type="endsWith" dxfId="449" priority="1680" operator="endsWith" text="保育">
      <formula>RIGHT(B1445,LEN("保育"))="保育"</formula>
    </cfRule>
    <cfRule type="endsWith" dxfId="448" priority="1681" operator="endsWith" text="相談">
      <formula>RIGHT(B1445,LEN("相談"))="相談"</formula>
    </cfRule>
    <cfRule type="endsWith" dxfId="447" priority="1682" operator="endsWith" text="給付金">
      <formula>RIGHT(B1445,LEN("給付金"))="給付金"</formula>
    </cfRule>
    <cfRule type="endsWith" dxfId="446" priority="1683" operator="endsWith" text="障害福祉">
      <formula>RIGHT(B1445,LEN("障害福祉"))="障害福祉"</formula>
    </cfRule>
  </conditionalFormatting>
  <conditionalFormatting sqref="D1454 F1454 H1454 B1454:B1455">
    <cfRule type="endsWith" dxfId="445" priority="1684" operator="endsWith" text="教育">
      <formula>RIGHT(B1454,LEN("教育"))="教育"</formula>
    </cfRule>
    <cfRule type="endsWith" dxfId="444" priority="1685" operator="endsWith" text="保健">
      <formula>RIGHT(B1454,LEN("保健"))="保健"</formula>
    </cfRule>
    <cfRule type="endsWith" dxfId="443" priority="1686" operator="endsWith" text="その他">
      <formula>RIGHT(B1454,LEN("その他"))="その他"</formula>
    </cfRule>
    <cfRule type="endsWith" dxfId="442" priority="1687" operator="endsWith" text="保育">
      <formula>RIGHT(B1454,LEN("保育"))="保育"</formula>
    </cfRule>
    <cfRule type="endsWith" dxfId="441" priority="1688" operator="endsWith" text="相談">
      <formula>RIGHT(B1454,LEN("相談"))="相談"</formula>
    </cfRule>
    <cfRule type="endsWith" dxfId="440" priority="1689" operator="endsWith" text="給付金">
      <formula>RIGHT(B1454,LEN("給付金"))="給付金"</formula>
    </cfRule>
    <cfRule type="endsWith" dxfId="439" priority="1690" operator="endsWith" text="障害福祉">
      <formula>RIGHT(B1454,LEN("障害福祉"))="障害福祉"</formula>
    </cfRule>
  </conditionalFormatting>
  <conditionalFormatting sqref="B1500:I1544 D1545 F1545 H1545 B1545:B1546 B1547:I1553 D1554 F1554 H1554 B1554:B1555 B1556:I1562 D1563 F1563 H1563 B1563:B1564 B1565:I1596 D1681 F1681 H1681 B1681:B1682 D1722 F1722 H1722 B1722:B1723 B1724:I1730 D1731 F1731 H1731 B1731:B1732">
    <cfRule type="endsWith" dxfId="438" priority="1705" operator="endsWith" text="教育">
      <formula>RIGHT(B1500,LEN("教育"))="教育"</formula>
    </cfRule>
    <cfRule type="endsWith" dxfId="437" priority="1706" operator="endsWith" text="保健">
      <formula>RIGHT(B1500,LEN("保健"))="保健"</formula>
    </cfRule>
    <cfRule type="endsWith" dxfId="436" priority="1707" operator="endsWith" text="その他">
      <formula>RIGHT(B1500,LEN("その他"))="その他"</formula>
    </cfRule>
    <cfRule type="endsWith" dxfId="435" priority="1708" operator="endsWith" text="保育">
      <formula>RIGHT(B1500,LEN("保育"))="保育"</formula>
    </cfRule>
    <cfRule type="endsWith" dxfId="434" priority="1709" operator="endsWith" text="相談">
      <formula>RIGHT(B1500,LEN("相談"))="相談"</formula>
    </cfRule>
    <cfRule type="endsWith" dxfId="433" priority="1710" operator="endsWith" text="給付金">
      <formula>RIGHT(B1500,LEN("給付金"))="給付金"</formula>
    </cfRule>
    <cfRule type="endsWith" dxfId="432" priority="1711" operator="endsWith" text="障害福祉">
      <formula>RIGHT(B1500,LEN("障害福祉"))="障害福祉"</formula>
    </cfRule>
  </conditionalFormatting>
  <conditionalFormatting sqref="D1672 F1672 H1672 B1672:B1673 B1674:I1680">
    <cfRule type="endsWith" dxfId="431" priority="1642" operator="endsWith" text="教育">
      <formula>RIGHT(B1672,LEN("教育"))="教育"</formula>
    </cfRule>
    <cfRule type="endsWith" dxfId="430" priority="1643" operator="endsWith" text="保健">
      <formula>RIGHT(B1672,LEN("保健"))="保健"</formula>
    </cfRule>
    <cfRule type="endsWith" dxfId="429" priority="1644" operator="endsWith" text="その他">
      <formula>RIGHT(B1672,LEN("その他"))="その他"</formula>
    </cfRule>
    <cfRule type="endsWith" dxfId="428" priority="1645" operator="endsWith" text="保育">
      <formula>RIGHT(B1672,LEN("保育"))="保育"</formula>
    </cfRule>
    <cfRule type="endsWith" dxfId="427" priority="1646" operator="endsWith" text="相談">
      <formula>RIGHT(B1672,LEN("相談"))="相談"</formula>
    </cfRule>
    <cfRule type="endsWith" dxfId="426" priority="1647" operator="endsWith" text="給付金">
      <formula>RIGHT(B1672,LEN("給付金"))="給付金"</formula>
    </cfRule>
    <cfRule type="endsWith" dxfId="425" priority="1648" operator="endsWith" text="障害福祉">
      <formula>RIGHT(B1672,LEN("障害福祉"))="障害福祉"</formula>
    </cfRule>
  </conditionalFormatting>
  <conditionalFormatting sqref="D1790 F1790 H1790 B1790:B1791 B1792:I1793">
    <cfRule type="endsWith" dxfId="424" priority="698" operator="endsWith" text="障害福祉">
      <formula>RIGHT(B1790,LEN("障害福祉"))="障害福祉"</formula>
    </cfRule>
  </conditionalFormatting>
  <conditionalFormatting sqref="D1790 F1790 H1790 B1790:B1791">
    <cfRule type="endsWith" dxfId="423" priority="692" operator="endsWith" text="教育">
      <formula>RIGHT(B1790,LEN("教育"))="教育"</formula>
    </cfRule>
    <cfRule type="endsWith" dxfId="422" priority="693" operator="endsWith" text="保健">
      <formula>RIGHT(B1790,LEN("保健"))="保健"</formula>
    </cfRule>
    <cfRule type="endsWith" dxfId="421" priority="694" operator="endsWith" text="その他">
      <formula>RIGHT(B1790,LEN("その他"))="その他"</formula>
    </cfRule>
    <cfRule type="endsWith" dxfId="420" priority="695" operator="endsWith" text="保育">
      <formula>RIGHT(B1790,LEN("保育"))="保育"</formula>
    </cfRule>
    <cfRule type="endsWith" dxfId="419" priority="696" operator="endsWith" text="相談">
      <formula>RIGHT(B1790,LEN("相談"))="相談"</formula>
    </cfRule>
    <cfRule type="endsWith" dxfId="418" priority="697" operator="endsWith" text="給付金">
      <formula>RIGHT(B1790,LEN("給付金"))="給付金"</formula>
    </cfRule>
  </conditionalFormatting>
  <conditionalFormatting sqref="D1849 F1849 H1849 B1849:B1850 B1851:I1857 D1858 F1858 H1858 B1858:B1859 B1860:I1866 D1867 F1867 H1867 B1867:B1868">
    <cfRule type="endsWith" dxfId="417" priority="512" operator="endsWith" text="教育">
      <formula>RIGHT(B1849,LEN("教育"))="教育"</formula>
    </cfRule>
    <cfRule type="endsWith" dxfId="416" priority="513" operator="endsWith" text="保健">
      <formula>RIGHT(B1849,LEN("保健"))="保健"</formula>
    </cfRule>
    <cfRule type="endsWith" dxfId="415" priority="514" operator="endsWith" text="その他">
      <formula>RIGHT(B1849,LEN("その他"))="その他"</formula>
    </cfRule>
    <cfRule type="endsWith" dxfId="414" priority="515" operator="endsWith" text="保育">
      <formula>RIGHT(B1849,LEN("保育"))="保育"</formula>
    </cfRule>
    <cfRule type="endsWith" dxfId="413" priority="516" operator="endsWith" text="相談">
      <formula>RIGHT(B1849,LEN("相談"))="相談"</formula>
    </cfRule>
    <cfRule type="endsWith" dxfId="412" priority="517" operator="endsWith" text="給付金">
      <formula>RIGHT(B1849,LEN("給付金"))="給付金"</formula>
    </cfRule>
    <cfRule type="endsWith" dxfId="411" priority="518" operator="endsWith" text="障害福祉">
      <formula>RIGHT(B1849,LEN("障害福祉"))="障害福祉"</formula>
    </cfRule>
  </conditionalFormatting>
  <conditionalFormatting sqref="D1908 F1908 H1908 B1908:B1909 B1910:I1911 B1905:I1907">
    <cfRule type="endsWith" dxfId="410" priority="621" operator="endsWith" text="障害福祉">
      <formula>RIGHT(B1905,LEN("障害福祉"))="障害福祉"</formula>
    </cfRule>
  </conditionalFormatting>
  <conditionalFormatting sqref="D1908 F1908 H1908 B1908:B1909">
    <cfRule type="endsWith" dxfId="409" priority="615" operator="endsWith" text="教育">
      <formula>RIGHT(B1908,LEN("教育"))="教育"</formula>
    </cfRule>
    <cfRule type="endsWith" dxfId="408" priority="616" operator="endsWith" text="保健">
      <formula>RIGHT(B1908,LEN("保健"))="保健"</formula>
    </cfRule>
    <cfRule type="endsWith" dxfId="407" priority="617" operator="endsWith" text="その他">
      <formula>RIGHT(B1908,LEN("その他"))="その他"</formula>
    </cfRule>
    <cfRule type="endsWith" dxfId="406" priority="618" operator="endsWith" text="保育">
      <formula>RIGHT(B1908,LEN("保育"))="保育"</formula>
    </cfRule>
    <cfRule type="endsWith" dxfId="405" priority="619" operator="endsWith" text="相談">
      <formula>RIGHT(B1908,LEN("相談"))="相談"</formula>
    </cfRule>
    <cfRule type="endsWith" dxfId="404" priority="620" operator="endsWith" text="給付金">
      <formula>RIGHT(B1908,LEN("給付金"))="給付金"</formula>
    </cfRule>
  </conditionalFormatting>
  <conditionalFormatting sqref="D1967">
    <cfRule type="endsWith" dxfId="403" priority="491" operator="endsWith" text="教育">
      <formula>RIGHT(D1967,LEN("教育"))="教育"</formula>
    </cfRule>
    <cfRule type="endsWith" dxfId="402" priority="492" operator="endsWith" text="保健">
      <formula>RIGHT(D1967,LEN("保健"))="保健"</formula>
    </cfRule>
    <cfRule type="endsWith" dxfId="401" priority="493" operator="endsWith" text="その他">
      <formula>RIGHT(D1967,LEN("その他"))="その他"</formula>
    </cfRule>
    <cfRule type="endsWith" dxfId="400" priority="494" operator="endsWith" text="保育">
      <formula>RIGHT(D1967,LEN("保育"))="保育"</formula>
    </cfRule>
    <cfRule type="endsWith" dxfId="399" priority="495" operator="endsWith" text="相談">
      <formula>RIGHT(D1967,LEN("相談"))="相談"</formula>
    </cfRule>
    <cfRule type="endsWith" dxfId="398" priority="496" operator="endsWith" text="給付金">
      <formula>RIGHT(D1967,LEN("給付金"))="給付金"</formula>
    </cfRule>
    <cfRule type="endsWith" dxfId="397" priority="497" operator="endsWith" text="障害福祉">
      <formula>RIGHT(D1967,LEN("障害福祉"))="障害福祉"</formula>
    </cfRule>
  </conditionalFormatting>
  <conditionalFormatting sqref="D1976">
    <cfRule type="endsWith" dxfId="396" priority="470" operator="endsWith" text="教育">
      <formula>RIGHT(D1976,LEN("教育"))="教育"</formula>
    </cfRule>
    <cfRule type="endsWith" dxfId="395" priority="471" operator="endsWith" text="保健">
      <formula>RIGHT(D1976,LEN("保健"))="保健"</formula>
    </cfRule>
    <cfRule type="endsWith" dxfId="394" priority="472" operator="endsWith" text="その他">
      <formula>RIGHT(D1976,LEN("その他"))="その他"</formula>
    </cfRule>
    <cfRule type="endsWith" dxfId="393" priority="473" operator="endsWith" text="保育">
      <formula>RIGHT(D1976,LEN("保育"))="保育"</formula>
    </cfRule>
    <cfRule type="endsWith" dxfId="392" priority="474" operator="endsWith" text="相談">
      <formula>RIGHT(D1976,LEN("相談"))="相談"</formula>
    </cfRule>
    <cfRule type="endsWith" dxfId="391" priority="475" operator="endsWith" text="給付金">
      <formula>RIGHT(D1976,LEN("給付金"))="給付金"</formula>
    </cfRule>
    <cfRule type="endsWith" dxfId="390" priority="476" operator="endsWith" text="障害福祉">
      <formula>RIGHT(D1976,LEN("障害福祉"))="障害福祉"</formula>
    </cfRule>
  </conditionalFormatting>
  <conditionalFormatting sqref="D2026 F2026 H2026 B2026:B2027 B2028:I2029 B2023:I2025">
    <cfRule type="endsWith" dxfId="389" priority="635" operator="endsWith" text="障害福祉">
      <formula>RIGHT(B2023,LEN("障害福祉"))="障害福祉"</formula>
    </cfRule>
  </conditionalFormatting>
  <conditionalFormatting sqref="D2026 F2026 H2026 B2026:B2027 B2028:I2034">
    <cfRule type="endsWith" dxfId="388" priority="629" operator="endsWith" text="教育">
      <formula>RIGHT(B2026,LEN("教育"))="教育"</formula>
    </cfRule>
    <cfRule type="endsWith" dxfId="387" priority="630" operator="endsWith" text="保健">
      <formula>RIGHT(B2026,LEN("保健"))="保健"</formula>
    </cfRule>
    <cfRule type="endsWith" dxfId="386" priority="631" operator="endsWith" text="その他">
      <formula>RIGHT(B2026,LEN("その他"))="その他"</formula>
    </cfRule>
    <cfRule type="endsWith" dxfId="385" priority="632" operator="endsWith" text="保育">
      <formula>RIGHT(B2026,LEN("保育"))="保育"</formula>
    </cfRule>
    <cfRule type="endsWith" dxfId="384" priority="633" operator="endsWith" text="相談">
      <formula>RIGHT(B2026,LEN("相談"))="相談"</formula>
    </cfRule>
    <cfRule type="endsWith" dxfId="383" priority="634" operator="endsWith" text="給付金">
      <formula>RIGHT(B2026,LEN("給付金"))="給付金"</formula>
    </cfRule>
  </conditionalFormatting>
  <conditionalFormatting sqref="D2035 B2032:I2034">
    <cfRule type="endsWith" dxfId="382" priority="649" operator="endsWith" text="障害福祉">
      <formula>RIGHT(B2032,LEN("障害福祉"))="障害福祉"</formula>
    </cfRule>
  </conditionalFormatting>
  <conditionalFormatting sqref="D2035">
    <cfRule type="endsWith" dxfId="381" priority="643" operator="endsWith" text="教育">
      <formula>RIGHT(D2035,LEN("教育"))="教育"</formula>
    </cfRule>
    <cfRule type="endsWith" dxfId="380" priority="644" operator="endsWith" text="保健">
      <formula>RIGHT(D2035,LEN("保健"))="保健"</formula>
    </cfRule>
    <cfRule type="endsWith" dxfId="379" priority="645" operator="endsWith" text="その他">
      <formula>RIGHT(D2035,LEN("その他"))="その他"</formula>
    </cfRule>
    <cfRule type="endsWith" dxfId="378" priority="646" operator="endsWith" text="保育">
      <formula>RIGHT(D2035,LEN("保育"))="保育"</formula>
    </cfRule>
    <cfRule type="endsWith" dxfId="377" priority="647" operator="endsWith" text="相談">
      <formula>RIGHT(D2035,LEN("相談"))="相談"</formula>
    </cfRule>
    <cfRule type="endsWith" dxfId="376" priority="648" operator="endsWith" text="給付金">
      <formula>RIGHT(D2035,LEN("給付金"))="給付金"</formula>
    </cfRule>
  </conditionalFormatting>
  <conditionalFormatting sqref="D2262 F2262 H2262 B2264:I2265">
    <cfRule type="endsWith" dxfId="375" priority="677" operator="endsWith" text="障害福祉">
      <formula>RIGHT(B2262,LEN("障害福祉"))="障害福祉"</formula>
    </cfRule>
  </conditionalFormatting>
  <conditionalFormatting sqref="D2262 F2262 H2262 B2264:I2270">
    <cfRule type="endsWith" dxfId="374" priority="671" operator="endsWith" text="教育">
      <formula>RIGHT(B2262,LEN("教育"))="教育"</formula>
    </cfRule>
    <cfRule type="endsWith" dxfId="373" priority="672" operator="endsWith" text="保健">
      <formula>RIGHT(B2262,LEN("保健"))="保健"</formula>
    </cfRule>
    <cfRule type="endsWith" dxfId="372" priority="673" operator="endsWith" text="その他">
      <formula>RIGHT(B2262,LEN("その他"))="その他"</formula>
    </cfRule>
    <cfRule type="endsWith" dxfId="371" priority="674" operator="endsWith" text="保育">
      <formula>RIGHT(B2262,LEN("保育"))="保育"</formula>
    </cfRule>
    <cfRule type="endsWith" dxfId="370" priority="675" operator="endsWith" text="相談">
      <formula>RIGHT(B2262,LEN("相談"))="相談"</formula>
    </cfRule>
    <cfRule type="endsWith" dxfId="369" priority="676" operator="endsWith" text="給付金">
      <formula>RIGHT(B2262,LEN("給付金"))="給付金"</formula>
    </cfRule>
  </conditionalFormatting>
  <conditionalFormatting sqref="D2271 F2271 H2271 B2271:B2272 B2273:I2274 B2268:I2270">
    <cfRule type="endsWith" dxfId="368" priority="684" operator="endsWith" text="障害福祉">
      <formula>RIGHT(B2268,LEN("障害福祉"))="障害福祉"</formula>
    </cfRule>
  </conditionalFormatting>
  <conditionalFormatting sqref="D2271 F2271 H2271 B2271:B2272 B2273:I2279">
    <cfRule type="endsWith" dxfId="367" priority="678" operator="endsWith" text="教育">
      <formula>RIGHT(B2271,LEN("教育"))="教育"</formula>
    </cfRule>
    <cfRule type="endsWith" dxfId="366" priority="679" operator="endsWith" text="保健">
      <formula>RIGHT(B2271,LEN("保健"))="保健"</formula>
    </cfRule>
    <cfRule type="endsWith" dxfId="365" priority="680" operator="endsWith" text="その他">
      <formula>RIGHT(B2271,LEN("その他"))="その他"</formula>
    </cfRule>
    <cfRule type="endsWith" dxfId="364" priority="681" operator="endsWith" text="保育">
      <formula>RIGHT(B2271,LEN("保育"))="保育"</formula>
    </cfRule>
    <cfRule type="endsWith" dxfId="363" priority="682" operator="endsWith" text="相談">
      <formula>RIGHT(B2271,LEN("相談"))="相談"</formula>
    </cfRule>
    <cfRule type="endsWith" dxfId="362" priority="683" operator="endsWith" text="給付金">
      <formula>RIGHT(B2271,LEN("給付金"))="給付金"</formula>
    </cfRule>
  </conditionalFormatting>
  <conditionalFormatting sqref="D2312 F2312 H2312 B2309:I2311">
    <cfRule type="endsWith" dxfId="361" priority="597" operator="endsWith" text="障害福祉">
      <formula>RIGHT(B2309,LEN("障害福祉"))="障害福祉"</formula>
    </cfRule>
  </conditionalFormatting>
  <conditionalFormatting sqref="D2312 F2312 H2312">
    <cfRule type="endsWith" dxfId="360" priority="591" operator="endsWith" text="教育">
      <formula>RIGHT(D2312,LEN("教育"))="教育"</formula>
    </cfRule>
    <cfRule type="endsWith" dxfId="359" priority="592" operator="endsWith" text="保健">
      <formula>RIGHT(D2312,LEN("保健"))="保健"</formula>
    </cfRule>
    <cfRule type="endsWith" dxfId="358" priority="593" operator="endsWith" text="その他">
      <formula>RIGHT(D2312,LEN("その他"))="その他"</formula>
    </cfRule>
    <cfRule type="endsWith" dxfId="357" priority="594" operator="endsWith" text="保育">
      <formula>RIGHT(D2312,LEN("保育"))="保育"</formula>
    </cfRule>
    <cfRule type="endsWith" dxfId="356" priority="595" operator="endsWith" text="相談">
      <formula>RIGHT(D2312,LEN("相談"))="相談"</formula>
    </cfRule>
    <cfRule type="endsWith" dxfId="355" priority="596" operator="endsWith" text="給付金">
      <formula>RIGHT(D2312,LEN("給付金"))="給付金"</formula>
    </cfRule>
  </conditionalFormatting>
  <conditionalFormatting sqref="F735 H735">
    <cfRule type="endsWith" dxfId="347" priority="2461" operator="endsWith" text="教育">
      <formula>RIGHT(F735,LEN("教育"))="教育"</formula>
    </cfRule>
    <cfRule type="endsWith" dxfId="346" priority="2462" operator="endsWith" text="保健">
      <formula>RIGHT(F735,LEN("保健"))="保健"</formula>
    </cfRule>
    <cfRule type="endsWith" dxfId="345" priority="2463" operator="endsWith" text="その他">
      <formula>RIGHT(F735,LEN("その他"))="その他"</formula>
    </cfRule>
    <cfRule type="endsWith" dxfId="344" priority="2464" operator="endsWith" text="保育">
      <formula>RIGHT(F735,LEN("保育"))="保育"</formula>
    </cfRule>
    <cfRule type="endsWith" dxfId="343" priority="2465" operator="endsWith" text="相談">
      <formula>RIGHT(F735,LEN("相談"))="相談"</formula>
    </cfRule>
    <cfRule type="endsWith" dxfId="342" priority="2466" operator="endsWith" text="給付金">
      <formula>RIGHT(F735,LEN("給付金"))="給付金"</formula>
    </cfRule>
    <cfRule type="endsWith" dxfId="341" priority="2467" operator="endsWith" text="障害福祉">
      <formula>RIGHT(F735,LEN("障害福祉"))="障害福祉"</formula>
    </cfRule>
  </conditionalFormatting>
  <conditionalFormatting sqref="F1799 H1799 D1817 F1817 H1817 B1817:B1818 B2083 F2083:I2084 F2085 H2085 B2086 B2087:I2093 D2094 F2094 H2094 B2094:B2095 D2144 F2144 H2144 B2144:B2145 B2146:I2152 D2153 F2153 H2153 B2153:B2154 D2162 F2162 H2162 D2203 F2203 H2203 B2203:B2204 D2280 F2280 H2280">
    <cfRule type="endsWith" dxfId="340" priority="699" operator="endsWith" text="教育">
      <formula>RIGHT(B1799,LEN("教育"))="教育"</formula>
    </cfRule>
    <cfRule type="endsWith" dxfId="339" priority="700" operator="endsWith" text="保健">
      <formula>RIGHT(B1799,LEN("保健"))="保健"</formula>
    </cfRule>
    <cfRule type="endsWith" dxfId="338" priority="701" operator="endsWith" text="その他">
      <formula>RIGHT(B1799,LEN("その他"))="その他"</formula>
    </cfRule>
    <cfRule type="endsWith" dxfId="337" priority="702" operator="endsWith" text="保育">
      <formula>RIGHT(B1799,LEN("保育"))="保育"</formula>
    </cfRule>
    <cfRule type="endsWith" dxfId="336" priority="703" operator="endsWith" text="相談">
      <formula>RIGHT(B1799,LEN("相談"))="相談"</formula>
    </cfRule>
    <cfRule type="endsWith" dxfId="335" priority="704" operator="endsWith" text="給付金">
      <formula>RIGHT(B1799,LEN("給付金"))="給付金"</formula>
    </cfRule>
  </conditionalFormatting>
  <conditionalFormatting sqref="F1917 H1917 B1917:B1918 B1919:I1920">
    <cfRule type="endsWith" dxfId="334" priority="628" operator="endsWith" text="障害福祉">
      <formula>RIGHT(B1917,LEN("障害福祉"))="障害福祉"</formula>
    </cfRule>
  </conditionalFormatting>
  <conditionalFormatting sqref="F1917 H1917 B1917:B1918">
    <cfRule type="endsWith" dxfId="333" priority="622" operator="endsWith" text="教育">
      <formula>RIGHT(B1917,LEN("教育"))="教育"</formula>
    </cfRule>
    <cfRule type="endsWith" dxfId="332" priority="623" operator="endsWith" text="保健">
      <formula>RIGHT(B1917,LEN("保健"))="保健"</formula>
    </cfRule>
    <cfRule type="endsWith" dxfId="331" priority="624" operator="endsWith" text="その他">
      <formula>RIGHT(B1917,LEN("その他"))="その他"</formula>
    </cfRule>
    <cfRule type="endsWith" dxfId="330" priority="625" operator="endsWith" text="保育">
      <formula>RIGHT(B1917,LEN("保育"))="保育"</formula>
    </cfRule>
    <cfRule type="endsWith" dxfId="329" priority="626" operator="endsWith" text="相談">
      <formula>RIGHT(B1917,LEN("相談"))="相談"</formula>
    </cfRule>
    <cfRule type="endsWith" dxfId="328" priority="627" operator="endsWith" text="給付金">
      <formula>RIGHT(B1917,LEN("給付金"))="給付金"</formula>
    </cfRule>
  </conditionalFormatting>
  <conditionalFormatting sqref="F1967">
    <cfRule type="endsWith" dxfId="327" priority="477" operator="endsWith" text="教育">
      <formula>RIGHT(F1967,LEN("教育"))="教育"</formula>
    </cfRule>
    <cfRule type="endsWith" dxfId="326" priority="478" operator="endsWith" text="保健">
      <formula>RIGHT(F1967,LEN("保健"))="保健"</formula>
    </cfRule>
    <cfRule type="endsWith" dxfId="325" priority="479" operator="endsWith" text="その他">
      <formula>RIGHT(F1967,LEN("その他"))="その他"</formula>
    </cfRule>
    <cfRule type="endsWith" dxfId="324" priority="480" operator="endsWith" text="保育">
      <formula>RIGHT(F1967,LEN("保育"))="保育"</formula>
    </cfRule>
    <cfRule type="endsWith" dxfId="323" priority="481" operator="endsWith" text="相談">
      <formula>RIGHT(F1967,LEN("相談"))="相談"</formula>
    </cfRule>
    <cfRule type="endsWith" dxfId="322" priority="482" operator="endsWith" text="給付金">
      <formula>RIGHT(F1967,LEN("給付金"))="給付金"</formula>
    </cfRule>
    <cfRule type="endsWith" dxfId="321" priority="483" operator="endsWith" text="障害福祉">
      <formula>RIGHT(F1967,LEN("障害福祉"))="障害福祉"</formula>
    </cfRule>
  </conditionalFormatting>
  <conditionalFormatting sqref="F2035">
    <cfRule type="endsWith" dxfId="320" priority="636" operator="endsWith" text="教育">
      <formula>RIGHT(F2035,LEN("教育"))="教育"</formula>
    </cfRule>
    <cfRule type="endsWith" dxfId="319" priority="637" operator="endsWith" text="保健">
      <formula>RIGHT(F2035,LEN("保健"))="保健"</formula>
    </cfRule>
    <cfRule type="endsWith" dxfId="318" priority="638" operator="endsWith" text="その他">
      <formula>RIGHT(F2035,LEN("その他"))="その他"</formula>
    </cfRule>
    <cfRule type="endsWith" dxfId="317" priority="639" operator="endsWith" text="保育">
      <formula>RIGHT(F2035,LEN("保育"))="保育"</formula>
    </cfRule>
    <cfRule type="endsWith" dxfId="316" priority="640" operator="endsWith" text="相談">
      <formula>RIGHT(F2035,LEN("相談"))="相談"</formula>
    </cfRule>
    <cfRule type="endsWith" dxfId="315" priority="641" operator="endsWith" text="給付金">
      <formula>RIGHT(F2035,LEN("給付金"))="給付金"</formula>
    </cfRule>
    <cfRule type="endsWith" dxfId="314" priority="642" operator="endsWith" text="障害福祉">
      <formula>RIGHT(F2035,LEN("障害福祉"))="障害福祉"</formula>
    </cfRule>
  </conditionalFormatting>
  <conditionalFormatting sqref="H1967 B1967:B1968">
    <cfRule type="endsWith" dxfId="313" priority="533" operator="endsWith" text="教育">
      <formula>RIGHT(B1967,LEN("教育"))="教育"</formula>
    </cfRule>
    <cfRule type="endsWith" dxfId="312" priority="534" operator="endsWith" text="保健">
      <formula>RIGHT(B1967,LEN("保健"))="保健"</formula>
    </cfRule>
    <cfRule type="endsWith" dxfId="311" priority="535" operator="endsWith" text="その他">
      <formula>RIGHT(B1967,LEN("その他"))="その他"</formula>
    </cfRule>
    <cfRule type="endsWith" dxfId="310" priority="536" operator="endsWith" text="保育">
      <formula>RIGHT(B1967,LEN("保育"))="保育"</formula>
    </cfRule>
    <cfRule type="endsWith" dxfId="309" priority="537" operator="endsWith" text="相談">
      <formula>RIGHT(B1967,LEN("相談"))="相談"</formula>
    </cfRule>
    <cfRule type="endsWith" dxfId="308" priority="538" operator="endsWith" text="給付金">
      <formula>RIGHT(B1967,LEN("給付金"))="給付金"</formula>
    </cfRule>
    <cfRule type="endsWith" dxfId="307" priority="539" operator="endsWith" text="障害福祉">
      <formula>RIGHT(B1967,LEN("障害福祉"))="障害福祉"</formula>
    </cfRule>
  </conditionalFormatting>
  <conditionalFormatting sqref="H1976 B1976:B1977">
    <cfRule type="endsWith" dxfId="306" priority="519" operator="endsWith" text="教育">
      <formula>RIGHT(B1976,LEN("教育"))="教育"</formula>
    </cfRule>
    <cfRule type="endsWith" dxfId="305" priority="520" operator="endsWith" text="保健">
      <formula>RIGHT(B1976,LEN("保健"))="保健"</formula>
    </cfRule>
    <cfRule type="endsWith" dxfId="304" priority="521" operator="endsWith" text="その他">
      <formula>RIGHT(B1976,LEN("その他"))="その他"</formula>
    </cfRule>
    <cfRule type="endsWith" dxfId="303" priority="522" operator="endsWith" text="保育">
      <formula>RIGHT(B1976,LEN("保育"))="保育"</formula>
    </cfRule>
    <cfRule type="endsWith" dxfId="302" priority="523" operator="endsWith" text="相談">
      <formula>RIGHT(B1976,LEN("相談"))="相談"</formula>
    </cfRule>
    <cfRule type="endsWith" dxfId="301" priority="524" operator="endsWith" text="給付金">
      <formula>RIGHT(B1976,LEN("給付金"))="給付金"</formula>
    </cfRule>
    <cfRule type="endsWith" dxfId="300" priority="525" operator="endsWith" text="障害福祉">
      <formula>RIGHT(B1976,LEN("障害福祉"))="障害福祉"</formula>
    </cfRule>
  </conditionalFormatting>
  <conditionalFormatting sqref="H2035 B2035:B2036 B2037:I2038">
    <cfRule type="endsWith" dxfId="299" priority="656" operator="endsWith" text="障害福祉">
      <formula>RIGHT(B2035,LEN("障害福祉"))="障害福祉"</formula>
    </cfRule>
  </conditionalFormatting>
  <conditionalFormatting sqref="H2035 B2035:B2036">
    <cfRule type="endsWith" dxfId="298" priority="650" operator="endsWith" text="教育">
      <formula>RIGHT(B2035,LEN("教育"))="教育"</formula>
    </cfRule>
    <cfRule type="endsWith" dxfId="297" priority="651" operator="endsWith" text="保健">
      <formula>RIGHT(B2035,LEN("保健"))="保健"</formula>
    </cfRule>
    <cfRule type="endsWith" dxfId="296" priority="652" operator="endsWith" text="その他">
      <formula>RIGHT(B2035,LEN("その他"))="その他"</formula>
    </cfRule>
    <cfRule type="endsWith" dxfId="295" priority="653" operator="endsWith" text="保育">
      <formula>RIGHT(B2035,LEN("保育"))="保育"</formula>
    </cfRule>
    <cfRule type="endsWith" dxfId="294" priority="654" operator="endsWith" text="相談">
      <formula>RIGHT(B2035,LEN("相談"))="相談"</formula>
    </cfRule>
    <cfRule type="endsWith" dxfId="293" priority="655" operator="endsWith" text="給付金">
      <formula>RIGHT(B2035,LEN("給付金"))="給付金"</formula>
    </cfRule>
  </conditionalFormatting>
  <conditionalFormatting sqref="I64:I67 B67:B68 B69:C69 I70">
    <cfRule type="endsWith" dxfId="292" priority="3546" operator="endsWith" text="教育">
      <formula>RIGHT(B64,LEN("教育"))="教育"</formula>
    </cfRule>
    <cfRule type="endsWith" dxfId="291" priority="3547" operator="endsWith" text="保健">
      <formula>RIGHT(B64,LEN("保健"))="保健"</formula>
    </cfRule>
    <cfRule type="endsWith" dxfId="290" priority="3548" operator="endsWith" text="その他">
      <formula>RIGHT(B64,LEN("その他"))="その他"</formula>
    </cfRule>
    <cfRule type="endsWith" dxfId="289" priority="3549" operator="endsWith" text="保育">
      <formula>RIGHT(B64,LEN("保育"))="保育"</formula>
    </cfRule>
    <cfRule type="endsWith" dxfId="288" priority="3550" operator="endsWith" text="相談">
      <formula>RIGHT(B64,LEN("相談"))="相談"</formula>
    </cfRule>
    <cfRule type="endsWith" dxfId="287" priority="3551" operator="endsWith" text="給付金">
      <formula>RIGHT(B64,LEN("給付金"))="給付金"</formula>
    </cfRule>
    <cfRule type="endsWith" dxfId="286" priority="3552" operator="endsWith" text="障害福祉">
      <formula>RIGHT(B64,LEN("障害福祉"))="障害福祉"</formula>
    </cfRule>
  </conditionalFormatting>
  <conditionalFormatting sqref="B1194:I1195 F1208 H1208 B1210:I1214 D1217 F1217 H1217 B1230:I1231 B1203:I1205 B1209 F1206:I1207 B1239:I1240 B1183:I1186 D1215:I1216 B1219:I1222 B1218">
    <cfRule type="endsWith" dxfId="285" priority="280" operator="endsWith" text="教育">
      <formula>RIGHT(B1183,LEN("教育"))="教育"</formula>
    </cfRule>
    <cfRule type="endsWith" dxfId="284" priority="281" operator="endsWith" text="保健">
      <formula>RIGHT(B1183,LEN("保健"))="保健"</formula>
    </cfRule>
    <cfRule type="endsWith" dxfId="283" priority="282" operator="endsWith" text="その他">
      <formula>RIGHT(B1183,LEN("その他"))="その他"</formula>
    </cfRule>
    <cfRule type="endsWith" dxfId="282" priority="283" operator="endsWith" text="保育">
      <formula>RIGHT(B1183,LEN("保育"))="保育"</formula>
    </cfRule>
    <cfRule type="endsWith" dxfId="281" priority="284" operator="endsWith" text="相談">
      <formula>RIGHT(B1183,LEN("相談"))="相談"</formula>
    </cfRule>
    <cfRule type="endsWith" dxfId="280" priority="285" operator="endsWith" text="給付金">
      <formula>RIGHT(B1183,LEN("給付金"))="給付金"</formula>
    </cfRule>
    <cfRule type="endsWith" dxfId="279" priority="286" operator="endsWith" text="障害福祉">
      <formula>RIGHT(B1183,LEN("障害福祉"))="障害福祉"</formula>
    </cfRule>
  </conditionalFormatting>
  <conditionalFormatting sqref="B1223:I1223 F1226 H1226 B1228:I1229 B1227 F1224:I1225">
    <cfRule type="endsWith" dxfId="278" priority="273" operator="endsWith" text="教育">
      <formula>RIGHT(B1223,LEN("教育"))="教育"</formula>
    </cfRule>
    <cfRule type="endsWith" dxfId="277" priority="274" operator="endsWith" text="保健">
      <formula>RIGHT(B1223,LEN("保健"))="保健"</formula>
    </cfRule>
    <cfRule type="endsWith" dxfId="276" priority="275" operator="endsWith" text="その他">
      <formula>RIGHT(B1223,LEN("その他"))="その他"</formula>
    </cfRule>
    <cfRule type="endsWith" dxfId="275" priority="276" operator="endsWith" text="保育">
      <formula>RIGHT(B1223,LEN("保育"))="保育"</formula>
    </cfRule>
    <cfRule type="endsWith" dxfId="274" priority="277" operator="endsWith" text="相談">
      <formula>RIGHT(B1223,LEN("相談"))="相談"</formula>
    </cfRule>
    <cfRule type="endsWith" dxfId="273" priority="278" operator="endsWith" text="給付金">
      <formula>RIGHT(B1223,LEN("給付金"))="給付金"</formula>
    </cfRule>
    <cfRule type="endsWith" dxfId="272" priority="279" operator="endsWith" text="障害福祉">
      <formula>RIGHT(B1223,LEN("障害福祉"))="障害福祉"</formula>
    </cfRule>
  </conditionalFormatting>
  <conditionalFormatting sqref="B1232:I1232 D1235 F1235 H1235 D1233:I1234">
    <cfRule type="endsWith" dxfId="271" priority="266" operator="endsWith" text="教育">
      <formula>RIGHT(B1232,LEN("教育"))="教育"</formula>
    </cfRule>
    <cfRule type="endsWith" dxfId="270" priority="267" operator="endsWith" text="保健">
      <formula>RIGHT(B1232,LEN("保健"))="保健"</formula>
    </cfRule>
    <cfRule type="endsWith" dxfId="269" priority="268" operator="endsWith" text="その他">
      <formula>RIGHT(B1232,LEN("その他"))="その他"</formula>
    </cfRule>
    <cfRule type="endsWith" dxfId="268" priority="269" operator="endsWith" text="保育">
      <formula>RIGHT(B1232,LEN("保育"))="保育"</formula>
    </cfRule>
    <cfRule type="endsWith" dxfId="267" priority="270" operator="endsWith" text="相談">
      <formula>RIGHT(B1232,LEN("相談"))="相談"</formula>
    </cfRule>
    <cfRule type="endsWith" dxfId="266" priority="271" operator="endsWith" text="給付金">
      <formula>RIGHT(B1232,LEN("給付金"))="給付金"</formula>
    </cfRule>
    <cfRule type="endsWith" dxfId="265" priority="272" operator="endsWith" text="障害福祉">
      <formula>RIGHT(B1232,LEN("障害福祉"))="障害福祉"</formula>
    </cfRule>
  </conditionalFormatting>
  <conditionalFormatting sqref="B1196:I1196 D1199 F1199 H1199 B1201:I1202 B1200 D1197:I1198">
    <cfRule type="endsWith" dxfId="264" priority="259" operator="endsWith" text="教育">
      <formula>RIGHT(B1196,LEN("教育"))="教育"</formula>
    </cfRule>
    <cfRule type="endsWith" dxfId="263" priority="260" operator="endsWith" text="保健">
      <formula>RIGHT(B1196,LEN("保健"))="保健"</formula>
    </cfRule>
    <cfRule type="endsWith" dxfId="262" priority="261" operator="endsWith" text="その他">
      <formula>RIGHT(B1196,LEN("その他"))="その他"</formula>
    </cfRule>
    <cfRule type="endsWith" dxfId="261" priority="262" operator="endsWith" text="保育">
      <formula>RIGHT(B1196,LEN("保育"))="保育"</formula>
    </cfRule>
    <cfRule type="endsWith" dxfId="260" priority="263" operator="endsWith" text="相談">
      <formula>RIGHT(B1196,LEN("相談"))="相談"</formula>
    </cfRule>
    <cfRule type="endsWith" dxfId="259" priority="264" operator="endsWith" text="給付金">
      <formula>RIGHT(B1196,LEN("給付金"))="給付金"</formula>
    </cfRule>
    <cfRule type="endsWith" dxfId="258" priority="265" operator="endsWith" text="障害福祉">
      <formula>RIGHT(B1196,LEN("障害福祉"))="障害福祉"</formula>
    </cfRule>
  </conditionalFormatting>
  <conditionalFormatting sqref="B1187:I1187 F1190 H1190 B1192:I1193 D1190 D1188:I1189">
    <cfRule type="endsWith" dxfId="257" priority="252" operator="endsWith" text="教育">
      <formula>RIGHT(B1187,LEN("教育"))="教育"</formula>
    </cfRule>
    <cfRule type="endsWith" dxfId="256" priority="253" operator="endsWith" text="保健">
      <formula>RIGHT(B1187,LEN("保健"))="保健"</formula>
    </cfRule>
    <cfRule type="endsWith" dxfId="255" priority="254" operator="endsWith" text="その他">
      <formula>RIGHT(B1187,LEN("その他"))="その他"</formula>
    </cfRule>
    <cfRule type="endsWith" dxfId="254" priority="255" operator="endsWith" text="保育">
      <formula>RIGHT(B1187,LEN("保育"))="保育"</formula>
    </cfRule>
    <cfRule type="endsWith" dxfId="253" priority="256" operator="endsWith" text="相談">
      <formula>RIGHT(B1187,LEN("相談"))="相談"</formula>
    </cfRule>
    <cfRule type="endsWith" dxfId="252" priority="257" operator="endsWith" text="給付金">
      <formula>RIGHT(B1187,LEN("給付金"))="給付金"</formula>
    </cfRule>
    <cfRule type="endsWith" dxfId="251" priority="258" operator="endsWith" text="障害福祉">
      <formula>RIGHT(B1187,LEN("障害福祉"))="障害福祉"</formula>
    </cfRule>
  </conditionalFormatting>
  <conditionalFormatting sqref="B1241:I1242">
    <cfRule type="endsWith" dxfId="250" priority="245" operator="endsWith" text="教育">
      <formula>RIGHT(B1241,LEN("教育"))="教育"</formula>
    </cfRule>
    <cfRule type="endsWith" dxfId="249" priority="246" operator="endsWith" text="保健">
      <formula>RIGHT(B1241,LEN("保健"))="保健"</formula>
    </cfRule>
    <cfRule type="endsWith" dxfId="248" priority="247" operator="endsWith" text="その他">
      <formula>RIGHT(B1241,LEN("その他"))="その他"</formula>
    </cfRule>
    <cfRule type="endsWith" dxfId="247" priority="248" operator="endsWith" text="保育">
      <formula>RIGHT(B1241,LEN("保育"))="保育"</formula>
    </cfRule>
    <cfRule type="endsWith" dxfId="246" priority="249" operator="endsWith" text="相談">
      <formula>RIGHT(B1241,LEN("相談"))="相談"</formula>
    </cfRule>
    <cfRule type="endsWith" dxfId="245" priority="250" operator="endsWith" text="給付金">
      <formula>RIGHT(B1241,LEN("給付金"))="給付金"</formula>
    </cfRule>
    <cfRule type="endsWith" dxfId="244" priority="251" operator="endsWith" text="障害福祉">
      <formula>RIGHT(B1241,LEN("障害福祉"))="障害福祉"</formula>
    </cfRule>
  </conditionalFormatting>
  <conditionalFormatting sqref="B1243:I1245 D1246 F1246 H1246 B1248:I1249 B1246">
    <cfRule type="endsWith" dxfId="243" priority="238" operator="endsWith" text="教育">
      <formula>RIGHT(B1243,LEN("教育"))="教育"</formula>
    </cfRule>
    <cfRule type="endsWith" dxfId="242" priority="239" operator="endsWith" text="保健">
      <formula>RIGHT(B1243,LEN("保健"))="保健"</formula>
    </cfRule>
    <cfRule type="endsWith" dxfId="241" priority="240" operator="endsWith" text="その他">
      <formula>RIGHT(B1243,LEN("その他"))="その他"</formula>
    </cfRule>
    <cfRule type="endsWith" dxfId="240" priority="241" operator="endsWith" text="保育">
      <formula>RIGHT(B1243,LEN("保育"))="保育"</formula>
    </cfRule>
    <cfRule type="endsWith" dxfId="239" priority="242" operator="endsWith" text="相談">
      <formula>RIGHT(B1243,LEN("相談"))="相談"</formula>
    </cfRule>
    <cfRule type="endsWith" dxfId="238" priority="243" operator="endsWith" text="給付金">
      <formula>RIGHT(B1243,LEN("給付金"))="給付金"</formula>
    </cfRule>
    <cfRule type="endsWith" dxfId="237" priority="244" operator="endsWith" text="障害福祉">
      <formula>RIGHT(B1243,LEN("障害福祉"))="障害福祉"</formula>
    </cfRule>
  </conditionalFormatting>
  <conditionalFormatting sqref="B1247">
    <cfRule type="endsWith" dxfId="236" priority="231" operator="endsWith" text="教育">
      <formula>RIGHT(B1247,LEN("教育"))="教育"</formula>
    </cfRule>
    <cfRule type="endsWith" dxfId="235" priority="232" operator="endsWith" text="保健">
      <formula>RIGHT(B1247,LEN("保健"))="保健"</formula>
    </cfRule>
    <cfRule type="endsWith" dxfId="234" priority="233" operator="endsWith" text="その他">
      <formula>RIGHT(B1247,LEN("その他"))="その他"</formula>
    </cfRule>
    <cfRule type="endsWith" dxfId="233" priority="234" operator="endsWith" text="保育">
      <formula>RIGHT(B1247,LEN("保育"))="保育"</formula>
    </cfRule>
    <cfRule type="endsWith" dxfId="232" priority="235" operator="endsWith" text="相談">
      <formula>RIGHT(B1247,LEN("相談"))="相談"</formula>
    </cfRule>
    <cfRule type="endsWith" dxfId="231" priority="236" operator="endsWith" text="給付金">
      <formula>RIGHT(B1247,LEN("給付金"))="給付金"</formula>
    </cfRule>
    <cfRule type="endsWith" dxfId="230" priority="237" operator="endsWith" text="障害福祉">
      <formula>RIGHT(B1247,LEN("障害福祉"))="障害福祉"</formula>
    </cfRule>
  </conditionalFormatting>
  <conditionalFormatting sqref="B1188:C1189 B1190">
    <cfRule type="endsWith" dxfId="229" priority="224" operator="endsWith" text="教育">
      <formula>RIGHT(B1188,LEN("教育"))="教育"</formula>
    </cfRule>
    <cfRule type="endsWith" dxfId="228" priority="225" operator="endsWith" text="保健">
      <formula>RIGHT(B1188,LEN("保健"))="保健"</formula>
    </cfRule>
    <cfRule type="endsWith" dxfId="227" priority="226" operator="endsWith" text="その他">
      <formula>RIGHT(B1188,LEN("その他"))="その他"</formula>
    </cfRule>
    <cfRule type="endsWith" dxfId="226" priority="227" operator="endsWith" text="保育">
      <formula>RIGHT(B1188,LEN("保育"))="保育"</formula>
    </cfRule>
    <cfRule type="endsWith" dxfId="225" priority="228" operator="endsWith" text="相談">
      <formula>RIGHT(B1188,LEN("相談"))="相談"</formula>
    </cfRule>
    <cfRule type="endsWith" dxfId="224" priority="229" operator="endsWith" text="給付金">
      <formula>RIGHT(B1188,LEN("給付金"))="給付金"</formula>
    </cfRule>
    <cfRule type="endsWith" dxfId="223" priority="230" operator="endsWith" text="障害福祉">
      <formula>RIGHT(B1188,LEN("障害福祉"))="障害福祉"</formula>
    </cfRule>
  </conditionalFormatting>
  <conditionalFormatting sqref="B1197:C1198 B1199">
    <cfRule type="endsWith" dxfId="222" priority="217" operator="endsWith" text="教育">
      <formula>RIGHT(B1197,LEN("教育"))="教育"</formula>
    </cfRule>
    <cfRule type="endsWith" dxfId="221" priority="218" operator="endsWith" text="保健">
      <formula>RIGHT(B1197,LEN("保健"))="保健"</formula>
    </cfRule>
    <cfRule type="endsWith" dxfId="220" priority="219" operator="endsWith" text="その他">
      <formula>RIGHT(B1197,LEN("その他"))="その他"</formula>
    </cfRule>
    <cfRule type="endsWith" dxfId="219" priority="220" operator="endsWith" text="保育">
      <formula>RIGHT(B1197,LEN("保育"))="保育"</formula>
    </cfRule>
    <cfRule type="endsWith" dxfId="218" priority="221" operator="endsWith" text="相談">
      <formula>RIGHT(B1197,LEN("相談"))="相談"</formula>
    </cfRule>
    <cfRule type="endsWith" dxfId="217" priority="222" operator="endsWith" text="給付金">
      <formula>RIGHT(B1197,LEN("給付金"))="給付金"</formula>
    </cfRule>
    <cfRule type="endsWith" dxfId="216" priority="223" operator="endsWith" text="障害福祉">
      <formula>RIGHT(B1197,LEN("障害福祉"))="障害福祉"</formula>
    </cfRule>
  </conditionalFormatting>
  <conditionalFormatting sqref="B1206:C1207 B1208">
    <cfRule type="endsWith" dxfId="215" priority="210" operator="endsWith" text="教育">
      <formula>RIGHT(B1206,LEN("教育"))="教育"</formula>
    </cfRule>
    <cfRule type="endsWith" dxfId="214" priority="211" operator="endsWith" text="保健">
      <formula>RIGHT(B1206,LEN("保健"))="保健"</formula>
    </cfRule>
    <cfRule type="endsWith" dxfId="213" priority="212" operator="endsWith" text="その他">
      <formula>RIGHT(B1206,LEN("その他"))="その他"</formula>
    </cfRule>
    <cfRule type="endsWith" dxfId="212" priority="213" operator="endsWith" text="保育">
      <formula>RIGHT(B1206,LEN("保育"))="保育"</formula>
    </cfRule>
    <cfRule type="endsWith" dxfId="211" priority="214" operator="endsWith" text="相談">
      <formula>RIGHT(B1206,LEN("相談"))="相談"</formula>
    </cfRule>
    <cfRule type="endsWith" dxfId="210" priority="215" operator="endsWith" text="給付金">
      <formula>RIGHT(B1206,LEN("給付金"))="給付金"</formula>
    </cfRule>
    <cfRule type="endsWith" dxfId="209" priority="216" operator="endsWith" text="障害福祉">
      <formula>RIGHT(B1206,LEN("障害福祉"))="障害福祉"</formula>
    </cfRule>
  </conditionalFormatting>
  <conditionalFormatting sqref="D1206:E1207 D1208">
    <cfRule type="endsWith" dxfId="208" priority="203" operator="endsWith" text="教育">
      <formula>RIGHT(D1206,LEN("教育"))="教育"</formula>
    </cfRule>
    <cfRule type="endsWith" dxfId="207" priority="204" operator="endsWith" text="保健">
      <formula>RIGHT(D1206,LEN("保健"))="保健"</formula>
    </cfRule>
    <cfRule type="endsWith" dxfId="206" priority="205" operator="endsWith" text="その他">
      <formula>RIGHT(D1206,LEN("その他"))="その他"</formula>
    </cfRule>
    <cfRule type="endsWith" dxfId="205" priority="206" operator="endsWith" text="保育">
      <formula>RIGHT(D1206,LEN("保育"))="保育"</formula>
    </cfRule>
    <cfRule type="endsWith" dxfId="204" priority="207" operator="endsWith" text="相談">
      <formula>RIGHT(D1206,LEN("相談"))="相談"</formula>
    </cfRule>
    <cfRule type="endsWith" dxfId="203" priority="208" operator="endsWith" text="給付金">
      <formula>RIGHT(D1206,LEN("給付金"))="給付金"</formula>
    </cfRule>
    <cfRule type="endsWith" dxfId="202" priority="209" operator="endsWith" text="障害福祉">
      <formula>RIGHT(D1206,LEN("障害福祉"))="障害福祉"</formula>
    </cfRule>
  </conditionalFormatting>
  <conditionalFormatting sqref="B1215:C1216 B1217">
    <cfRule type="endsWith" dxfId="201" priority="196" operator="endsWith" text="教育">
      <formula>RIGHT(B1215,LEN("教育"))="教育"</formula>
    </cfRule>
    <cfRule type="endsWith" dxfId="200" priority="197" operator="endsWith" text="保健">
      <formula>RIGHT(B1215,LEN("保健"))="保健"</formula>
    </cfRule>
    <cfRule type="endsWith" dxfId="199" priority="198" operator="endsWith" text="その他">
      <formula>RIGHT(B1215,LEN("その他"))="その他"</formula>
    </cfRule>
    <cfRule type="endsWith" dxfId="198" priority="199" operator="endsWith" text="保育">
      <formula>RIGHT(B1215,LEN("保育"))="保育"</formula>
    </cfRule>
    <cfRule type="endsWith" dxfId="197" priority="200" operator="endsWith" text="相談">
      <formula>RIGHT(B1215,LEN("相談"))="相談"</formula>
    </cfRule>
    <cfRule type="endsWith" dxfId="196" priority="201" operator="endsWith" text="給付金">
      <formula>RIGHT(B1215,LEN("給付金"))="給付金"</formula>
    </cfRule>
    <cfRule type="endsWith" dxfId="195" priority="202" operator="endsWith" text="障害福祉">
      <formula>RIGHT(B1215,LEN("障害福祉"))="障害福祉"</formula>
    </cfRule>
  </conditionalFormatting>
  <conditionalFormatting sqref="B1226 D1226 B1224 D1224:E1225">
    <cfRule type="endsWith" dxfId="194" priority="189" operator="endsWith" text="教育">
      <formula>RIGHT(B1224,LEN("教育"))="教育"</formula>
    </cfRule>
    <cfRule type="endsWith" dxfId="193" priority="190" operator="endsWith" text="保健">
      <formula>RIGHT(B1224,LEN("保健"))="保健"</formula>
    </cfRule>
    <cfRule type="endsWith" dxfId="192" priority="191" operator="endsWith" text="その他">
      <formula>RIGHT(B1224,LEN("その他"))="その他"</formula>
    </cfRule>
    <cfRule type="endsWith" dxfId="191" priority="192" operator="endsWith" text="保育">
      <formula>RIGHT(B1224,LEN("保育"))="保育"</formula>
    </cfRule>
    <cfRule type="endsWith" dxfId="190" priority="193" operator="endsWith" text="相談">
      <formula>RIGHT(B1224,LEN("相談"))="相談"</formula>
    </cfRule>
    <cfRule type="endsWith" dxfId="189" priority="194" operator="endsWith" text="給付金">
      <formula>RIGHT(B1224,LEN("給付金"))="給付金"</formula>
    </cfRule>
    <cfRule type="endsWith" dxfId="188" priority="195" operator="endsWith" text="障害福祉">
      <formula>RIGHT(B1224,LEN("障害福祉"))="障害福祉"</formula>
    </cfRule>
  </conditionalFormatting>
  <conditionalFormatting sqref="B1233:C1234 B1235">
    <cfRule type="endsWith" dxfId="187" priority="182" operator="endsWith" text="教育">
      <formula>RIGHT(B1233,LEN("教育"))="教育"</formula>
    </cfRule>
    <cfRule type="endsWith" dxfId="186" priority="183" operator="endsWith" text="保健">
      <formula>RIGHT(B1233,LEN("保健"))="保健"</formula>
    </cfRule>
    <cfRule type="endsWith" dxfId="185" priority="184" operator="endsWith" text="その他">
      <formula>RIGHT(B1233,LEN("その他"))="その他"</formula>
    </cfRule>
    <cfRule type="endsWith" dxfId="184" priority="185" operator="endsWith" text="保育">
      <formula>RIGHT(B1233,LEN("保育"))="保育"</formula>
    </cfRule>
    <cfRule type="endsWith" dxfId="183" priority="186" operator="endsWith" text="相談">
      <formula>RIGHT(B1233,LEN("相談"))="相談"</formula>
    </cfRule>
    <cfRule type="endsWith" dxfId="182" priority="187" operator="endsWith" text="給付金">
      <formula>RIGHT(B1233,LEN("給付金"))="給付金"</formula>
    </cfRule>
    <cfRule type="endsWith" dxfId="181" priority="188" operator="endsWith" text="障害福祉">
      <formula>RIGHT(B1233,LEN("障害福祉"))="障害福祉"</formula>
    </cfRule>
  </conditionalFormatting>
  <conditionalFormatting sqref="B1237:I1238 B1236">
    <cfRule type="endsWith" dxfId="180" priority="175" operator="endsWith" text="教育">
      <formula>RIGHT(B1236,LEN("教育"))="教育"</formula>
    </cfRule>
    <cfRule type="endsWith" dxfId="179" priority="176" operator="endsWith" text="保健">
      <formula>RIGHT(B1236,LEN("保健"))="保健"</formula>
    </cfRule>
    <cfRule type="endsWith" dxfId="178" priority="177" operator="endsWith" text="その他">
      <formula>RIGHT(B1236,LEN("その他"))="その他"</formula>
    </cfRule>
    <cfRule type="endsWith" dxfId="177" priority="178" operator="endsWith" text="保育">
      <formula>RIGHT(B1236,LEN("保育"))="保育"</formula>
    </cfRule>
    <cfRule type="endsWith" dxfId="176" priority="179" operator="endsWith" text="相談">
      <formula>RIGHT(B1236,LEN("相談"))="相談"</formula>
    </cfRule>
    <cfRule type="endsWith" dxfId="175" priority="180" operator="endsWith" text="給付金">
      <formula>RIGHT(B1236,LEN("給付金"))="給付金"</formula>
    </cfRule>
    <cfRule type="endsWith" dxfId="174" priority="181" operator="endsWith" text="障害福祉">
      <formula>RIGHT(B1236,LEN("障害福祉"))="障害福祉"</formula>
    </cfRule>
  </conditionalFormatting>
  <conditionalFormatting sqref="B1191">
    <cfRule type="endsWith" dxfId="173" priority="168" operator="endsWith" text="教育">
      <formula>RIGHT(B1191,LEN("教育"))="教育"</formula>
    </cfRule>
  </conditionalFormatting>
  <conditionalFormatting sqref="B1191">
    <cfRule type="endsWith" dxfId="172" priority="169" operator="endsWith" text="保健">
      <formula>RIGHT(B1191,LEN("保健"))="保健"</formula>
    </cfRule>
    <cfRule type="endsWith" dxfId="171" priority="170" operator="endsWith" text="その他">
      <formula>RIGHT(B1191,LEN("その他"))="その他"</formula>
    </cfRule>
    <cfRule type="endsWith" dxfId="170" priority="171" operator="endsWith" text="保育">
      <formula>RIGHT(B1191,LEN("保育"))="保育"</formula>
    </cfRule>
    <cfRule type="endsWith" dxfId="169" priority="172" operator="endsWith" text="相談">
      <formula>RIGHT(B1191,LEN("相談"))="相談"</formula>
    </cfRule>
    <cfRule type="endsWith" dxfId="168" priority="173" operator="endsWith" text="給付金">
      <formula>RIGHT(B1191,LEN("給付金"))="給付金"</formula>
    </cfRule>
    <cfRule type="endsWith" dxfId="167" priority="174" operator="endsWith" text="障害福祉">
      <formula>RIGHT(B1191,LEN("障害福祉"))="障害福祉"</formula>
    </cfRule>
  </conditionalFormatting>
  <conditionalFormatting sqref="B1486 B1484:C1485">
    <cfRule type="endsWith" dxfId="166" priority="155" operator="endsWith" text="保健">
      <formula>RIGHT(B1484,LEN("保健"))="保健"</formula>
    </cfRule>
    <cfRule type="endsWith" dxfId="161" priority="156" operator="endsWith" text="その他">
      <formula>RIGHT(B1484,LEN("その他"))="その他"</formula>
    </cfRule>
    <cfRule type="endsWith" dxfId="162" priority="157" operator="endsWith" text="保育">
      <formula>RIGHT(B1484,LEN("保育"))="保育"</formula>
    </cfRule>
    <cfRule type="endsWith" dxfId="163" priority="158" operator="endsWith" text="相談">
      <formula>RIGHT(B1484,LEN("相談"))="相談"</formula>
    </cfRule>
    <cfRule type="endsWith" dxfId="165" priority="159" operator="endsWith" text="給付金">
      <formula>RIGHT(B1484,LEN("給付金"))="給付金"</formula>
    </cfRule>
    <cfRule type="endsWith" dxfId="164" priority="160" operator="endsWith" text="障害福祉">
      <formula>RIGHT(B1484,LEN("障害福祉"))="障害福祉"</formula>
    </cfRule>
  </conditionalFormatting>
  <conditionalFormatting sqref="D1486 F1486 H1486 B1488:I1494 D1495 F1495 H1495 B1487 B1496 D1484:I1485 B1479:I1483 B1497:I1499">
    <cfRule type="endsWith" dxfId="159" priority="162" operator="endsWith" text="保健">
      <formula>RIGHT(B1479,LEN("保健"))="保健"</formula>
    </cfRule>
    <cfRule type="endsWith" dxfId="160" priority="163" operator="endsWith" text="その他">
      <formula>RIGHT(B1479,LEN("その他"))="その他"</formula>
    </cfRule>
    <cfRule type="endsWith" dxfId="158" priority="164" operator="endsWith" text="保育">
      <formula>RIGHT(B1479,LEN("保育"))="保育"</formula>
    </cfRule>
    <cfRule type="endsWith" dxfId="157" priority="165" operator="endsWith" text="相談">
      <formula>RIGHT(B1479,LEN("相談"))="相談"</formula>
    </cfRule>
    <cfRule type="endsWith" dxfId="155" priority="166" operator="endsWith" text="給付金">
      <formula>RIGHT(B1479,LEN("給付金"))="給付金"</formula>
    </cfRule>
    <cfRule type="endsWith" dxfId="156" priority="167" operator="endsWith" text="障害福祉">
      <formula>RIGHT(B1479,LEN("障害福祉"))="障害福祉"</formula>
    </cfRule>
  </conditionalFormatting>
  <conditionalFormatting sqref="B1479:I1485 B1486:B1487">
    <cfRule type="endsWith" dxfId="154" priority="154" operator="endsWith" text="教育">
      <formula>RIGHT(B1479,LEN("教育"))="教育"</formula>
    </cfRule>
  </conditionalFormatting>
  <conditionalFormatting sqref="D1486 F1486 H1486 B1488:I1494 D1495 F1495 H1495 B1496 B1497:I1499">
    <cfRule type="endsWith" dxfId="153" priority="161" operator="endsWith" text="教育">
      <formula>RIGHT(B1486,LEN("教育"))="教育"</formula>
    </cfRule>
  </conditionalFormatting>
  <conditionalFormatting sqref="B1495">
    <cfRule type="endsWith" dxfId="152" priority="147" operator="endsWith" text="教育">
      <formula>RIGHT(B1495,LEN("教育"))="教育"</formula>
    </cfRule>
    <cfRule type="endsWith" dxfId="151" priority="148" operator="endsWith" text="保健">
      <formula>RIGHT(B1495,LEN("保健"))="保健"</formula>
    </cfRule>
    <cfRule type="endsWith" dxfId="150" priority="149" operator="endsWith" text="その他">
      <formula>RIGHT(B1495,LEN("その他"))="その他"</formula>
    </cfRule>
    <cfRule type="endsWith" dxfId="149" priority="150" operator="endsWith" text="保育">
      <formula>RIGHT(B1495,LEN("保育"))="保育"</formula>
    </cfRule>
    <cfRule type="endsWith" dxfId="148" priority="151" operator="endsWith" text="相談">
      <formula>RIGHT(B1495,LEN("相談"))="相談"</formula>
    </cfRule>
    <cfRule type="endsWith" dxfId="147" priority="152" operator="endsWith" text="給付金">
      <formula>RIGHT(B1495,LEN("給付金"))="給付金"</formula>
    </cfRule>
    <cfRule type="endsWith" dxfId="146" priority="153" operator="endsWith" text="障害福祉">
      <formula>RIGHT(B1495,LEN("障害福祉"))="障害福祉"</formula>
    </cfRule>
  </conditionalFormatting>
  <conditionalFormatting sqref="B1622 B1624 B1634:I1637">
    <cfRule type="endsWith" dxfId="138" priority="133" operator="endsWith" text="教育">
      <formula>RIGHT(B1622,LEN("教育"))="教育"</formula>
    </cfRule>
    <cfRule type="endsWith" dxfId="137" priority="134" operator="endsWith" text="保健">
      <formula>RIGHT(B1622,LEN("保健"))="保健"</formula>
    </cfRule>
    <cfRule type="endsWith" dxfId="136" priority="135" operator="endsWith" text="その他">
      <formula>RIGHT(B1622,LEN("その他"))="その他"</formula>
    </cfRule>
    <cfRule type="endsWith" dxfId="135" priority="136" operator="endsWith" text="保育">
      <formula>RIGHT(B1622,LEN("保育"))="保育"</formula>
    </cfRule>
    <cfRule type="endsWith" dxfId="134" priority="137" operator="endsWith" text="相談">
      <formula>RIGHT(B1622,LEN("相談"))="相談"</formula>
    </cfRule>
    <cfRule type="endsWith" dxfId="133" priority="138" operator="endsWith" text="給付金">
      <formula>RIGHT(B1622,LEN("給付金"))="給付金"</formula>
    </cfRule>
    <cfRule type="endsWith" dxfId="132" priority="139" operator="endsWith" text="障害福祉">
      <formula>RIGHT(B1622,LEN("障害福祉"))="障害福祉"</formula>
    </cfRule>
  </conditionalFormatting>
  <conditionalFormatting sqref="D1604 F1604 H1604 B1606:I1612 D1613 F1613 H1613 B1615:I1621 D1622 F1622 H1622 D1632 F1632 H1632 B1604:B1605 B1613:B1614 B1597:I1600 B1625:I1631 B1632:B1633 B1602:I1603">
    <cfRule type="endsWith" dxfId="131" priority="126" operator="endsWith" text="教育">
      <formula>RIGHT(B1597,LEN("教育"))="教育"</formula>
    </cfRule>
    <cfRule type="endsWith" dxfId="130" priority="127" operator="endsWith" text="保健">
      <formula>RIGHT(B1597,LEN("保健"))="保健"</formula>
    </cfRule>
    <cfRule type="endsWith" dxfId="129" priority="128" operator="endsWith" text="その他">
      <formula>RIGHT(B1597,LEN("その他"))="その他"</formula>
    </cfRule>
    <cfRule type="endsWith" dxfId="128" priority="129" operator="endsWith" text="保育">
      <formula>RIGHT(B1597,LEN("保育"))="保育"</formula>
    </cfRule>
    <cfRule type="endsWith" dxfId="127" priority="130" operator="endsWith" text="相談">
      <formula>RIGHT(B1597,LEN("相談"))="相談"</formula>
    </cfRule>
    <cfRule type="endsWith" dxfId="126" priority="131" operator="endsWith" text="給付金">
      <formula>RIGHT(B1597,LEN("給付金"))="給付金"</formula>
    </cfRule>
    <cfRule type="endsWith" dxfId="125" priority="132" operator="endsWith" text="障害福祉">
      <formula>RIGHT(B1597,LEN("障害福祉"))="障害福祉"</formula>
    </cfRule>
  </conditionalFormatting>
  <conditionalFormatting sqref="B1601:I1601">
    <cfRule type="endsWith" dxfId="124" priority="120" operator="endsWith" text="保健">
      <formula>RIGHT(B1601,LEN("保健"))="保健"</formula>
    </cfRule>
    <cfRule type="endsWith" dxfId="123" priority="121" operator="endsWith" text="その他">
      <formula>RIGHT(B1601,LEN("その他"))="その他"</formula>
    </cfRule>
    <cfRule type="endsWith" dxfId="122" priority="122" operator="endsWith" text="保育">
      <formula>RIGHT(B1601,LEN("保育"))="保育"</formula>
    </cfRule>
    <cfRule type="endsWith" dxfId="121" priority="123" operator="endsWith" text="相談">
      <formula>RIGHT(B1601,LEN("相談"))="相談"</formula>
    </cfRule>
    <cfRule type="endsWith" dxfId="120" priority="124" operator="endsWith" text="給付金">
      <formula>RIGHT(B1601,LEN("給付金"))="給付金"</formula>
    </cfRule>
    <cfRule type="endsWith" dxfId="119" priority="125" operator="endsWith" text="障害福祉">
      <formula>RIGHT(B1601,LEN("障害福祉"))="障害福祉"</formula>
    </cfRule>
  </conditionalFormatting>
  <conditionalFormatting sqref="B1601:I1601">
    <cfRule type="endsWith" dxfId="118" priority="119" operator="endsWith" text="教育">
      <formula>RIGHT(B1601,LEN("教育"))="教育"</formula>
    </cfRule>
  </conditionalFormatting>
  <conditionalFormatting sqref="B365:I365">
    <cfRule type="endsWith" dxfId="117" priority="112" operator="endsWith" text="教育">
      <formula>RIGHT(B365,LEN("教育"))="教育"</formula>
    </cfRule>
    <cfRule type="endsWith" dxfId="116" priority="113" operator="endsWith" text="保健">
      <formula>RIGHT(B365,LEN("保健"))="保健"</formula>
    </cfRule>
    <cfRule type="endsWith" dxfId="115" priority="114" operator="endsWith" text="その他">
      <formula>RIGHT(B365,LEN("その他"))="その他"</formula>
    </cfRule>
    <cfRule type="endsWith" dxfId="114" priority="115" operator="endsWith" text="保育">
      <formula>RIGHT(B365,LEN("保育"))="保育"</formula>
    </cfRule>
    <cfRule type="endsWith" dxfId="113" priority="116" operator="endsWith" text="相談">
      <formula>RIGHT(B365,LEN("相談"))="相談"</formula>
    </cfRule>
    <cfRule type="endsWith" dxfId="112" priority="117" operator="endsWith" text="給付金">
      <formula>RIGHT(B365,LEN("給付金"))="給付金"</formula>
    </cfRule>
    <cfRule type="endsWith" dxfId="111" priority="118" operator="endsWith" text="障害福祉">
      <formula>RIGHT(B365,LEN("障害福祉"))="障害福祉"</formula>
    </cfRule>
  </conditionalFormatting>
  <conditionalFormatting sqref="B297:I298 D314 F314 H314 B316:I322 D323 F323 H323 B325:I331 D332 F332 H332 B336:I340 D341 F341 H341 B344:I347 B314:B315 B323:B324 B341:B343 B364:I364 B332:B334 B309:I313">
    <cfRule type="endsWith" dxfId="110" priority="105" operator="endsWith" text="教育">
      <formula>RIGHT(B297,LEN("教育"))="教育"</formula>
    </cfRule>
    <cfRule type="endsWith" dxfId="109" priority="106" operator="endsWith" text="保健">
      <formula>RIGHT(B297,LEN("保健"))="保健"</formula>
    </cfRule>
    <cfRule type="endsWith" dxfId="108" priority="107" operator="endsWith" text="その他">
      <formula>RIGHT(B297,LEN("その他"))="その他"</formula>
    </cfRule>
    <cfRule type="endsWith" dxfId="107" priority="108" operator="endsWith" text="保育">
      <formula>RIGHT(B297,LEN("保育"))="保育"</formula>
    </cfRule>
    <cfRule type="endsWith" dxfId="106" priority="109" operator="endsWith" text="相談">
      <formula>RIGHT(B297,LEN("相談"))="相談"</formula>
    </cfRule>
    <cfRule type="endsWith" dxfId="105" priority="110" operator="endsWith" text="給付金">
      <formula>RIGHT(B297,LEN("給付金"))="給付金"</formula>
    </cfRule>
    <cfRule type="endsWith" dxfId="104" priority="111" operator="endsWith" text="障害福祉">
      <formula>RIGHT(B297,LEN("障害福祉"))="障害福祉"</formula>
    </cfRule>
  </conditionalFormatting>
  <conditionalFormatting sqref="B355:I359 D360 F360 H360 B362:I363 B360:B361">
    <cfRule type="endsWith" dxfId="103" priority="98" operator="endsWith" text="教育">
      <formula>RIGHT(B355,LEN("教育"))="教育"</formula>
    </cfRule>
    <cfRule type="endsWith" dxfId="102" priority="99" operator="endsWith" text="保健">
      <formula>RIGHT(B355,LEN("保健"))="保健"</formula>
    </cfRule>
    <cfRule type="endsWith" dxfId="101" priority="100" operator="endsWith" text="その他">
      <formula>RIGHT(B355,LEN("その他"))="その他"</formula>
    </cfRule>
    <cfRule type="endsWith" dxfId="100" priority="101" operator="endsWith" text="保育">
      <formula>RIGHT(B355,LEN("保育"))="保育"</formula>
    </cfRule>
    <cfRule type="endsWith" dxfId="99" priority="102" operator="endsWith" text="相談">
      <formula>RIGHT(B355,LEN("相談"))="相談"</formula>
    </cfRule>
    <cfRule type="endsWith" dxfId="98" priority="103" operator="endsWith" text="給付金">
      <formula>RIGHT(B355,LEN("給付金"))="給付金"</formula>
    </cfRule>
    <cfRule type="endsWith" dxfId="97" priority="104" operator="endsWith" text="障害福祉">
      <formula>RIGHT(B355,LEN("障害福祉"))="障害福祉"</formula>
    </cfRule>
  </conditionalFormatting>
  <conditionalFormatting sqref="B348:I350 D351 F351 H351 B353:I354 B351:B352">
    <cfRule type="endsWith" dxfId="96" priority="91" operator="endsWith" text="教育">
      <formula>RIGHT(B348,LEN("教育"))="教育"</formula>
    </cfRule>
    <cfRule type="endsWith" dxfId="95" priority="92" operator="endsWith" text="保健">
      <formula>RIGHT(B348,LEN("保健"))="保健"</formula>
    </cfRule>
    <cfRule type="endsWith" dxfId="94" priority="93" operator="endsWith" text="その他">
      <formula>RIGHT(B348,LEN("その他"))="その他"</formula>
    </cfRule>
    <cfRule type="endsWith" dxfId="93" priority="94" operator="endsWith" text="保育">
      <formula>RIGHT(B348,LEN("保育"))="保育"</formula>
    </cfRule>
    <cfRule type="endsWith" dxfId="92" priority="95" operator="endsWith" text="相談">
      <formula>RIGHT(B348,LEN("相談"))="相談"</formula>
    </cfRule>
    <cfRule type="endsWith" dxfId="91" priority="96" operator="endsWith" text="給付金">
      <formula>RIGHT(B348,LEN("給付金"))="給付金"</formula>
    </cfRule>
    <cfRule type="endsWith" dxfId="90" priority="97" operator="endsWith" text="障害福祉">
      <formula>RIGHT(B348,LEN("障害福祉"))="障害福祉"</formula>
    </cfRule>
  </conditionalFormatting>
  <conditionalFormatting sqref="B373:I373">
    <cfRule type="endsWith" dxfId="89" priority="84" operator="endsWith" text="教育">
      <formula>RIGHT(B373,LEN("教育"))="教育"</formula>
    </cfRule>
    <cfRule type="endsWith" dxfId="88" priority="85" operator="endsWith" text="保健">
      <formula>RIGHT(B373,LEN("保健"))="保健"</formula>
    </cfRule>
    <cfRule type="endsWith" dxfId="87" priority="86" operator="endsWith" text="その他">
      <formula>RIGHT(B373,LEN("その他"))="その他"</formula>
    </cfRule>
    <cfRule type="endsWith" dxfId="86" priority="87" operator="endsWith" text="保育">
      <formula>RIGHT(B373,LEN("保育"))="保育"</formula>
    </cfRule>
    <cfRule type="endsWith" dxfId="85" priority="88" operator="endsWith" text="相談">
      <formula>RIGHT(B373,LEN("相談"))="相談"</formula>
    </cfRule>
    <cfRule type="endsWith" dxfId="84" priority="89" operator="endsWith" text="給付金">
      <formula>RIGHT(B373,LEN("給付金"))="給付金"</formula>
    </cfRule>
    <cfRule type="endsWith" dxfId="83" priority="90" operator="endsWith" text="障害福祉">
      <formula>RIGHT(B373,LEN("障害福祉"))="障害福祉"</formula>
    </cfRule>
  </conditionalFormatting>
  <conditionalFormatting sqref="B366:I368 D369 F369 H369 B371:I372 B369">
    <cfRule type="endsWith" dxfId="82" priority="77" operator="endsWith" text="教育">
      <formula>RIGHT(B366,LEN("教育"))="教育"</formula>
    </cfRule>
    <cfRule type="endsWith" dxfId="81" priority="78" operator="endsWith" text="保健">
      <formula>RIGHT(B366,LEN("保健"))="保健"</formula>
    </cfRule>
    <cfRule type="endsWith" dxfId="80" priority="79" operator="endsWith" text="その他">
      <formula>RIGHT(B366,LEN("その他"))="その他"</formula>
    </cfRule>
    <cfRule type="endsWith" dxfId="79" priority="80" operator="endsWith" text="保育">
      <formula>RIGHT(B366,LEN("保育"))="保育"</formula>
    </cfRule>
    <cfRule type="endsWith" dxfId="78" priority="81" operator="endsWith" text="相談">
      <formula>RIGHT(B366,LEN("相談"))="相談"</formula>
    </cfRule>
    <cfRule type="endsWith" dxfId="77" priority="82" operator="endsWith" text="給付金">
      <formula>RIGHT(B366,LEN("給付金"))="給付金"</formula>
    </cfRule>
    <cfRule type="endsWith" dxfId="76" priority="83" operator="endsWith" text="障害福祉">
      <formula>RIGHT(B366,LEN("障害福祉"))="障害福祉"</formula>
    </cfRule>
  </conditionalFormatting>
  <conditionalFormatting sqref="B299:I301 D304 F304 H304 B307:I308 B306 D302:I303">
    <cfRule type="endsWith" dxfId="75" priority="70" operator="endsWith" text="教育">
      <formula>RIGHT(B299,LEN("教育"))="教育"</formula>
    </cfRule>
    <cfRule type="endsWith" dxfId="74" priority="71" operator="endsWith" text="保健">
      <formula>RIGHT(B299,LEN("保健"))="保健"</formula>
    </cfRule>
    <cfRule type="endsWith" dxfId="73" priority="72" operator="endsWith" text="その他">
      <formula>RIGHT(B299,LEN("その他"))="その他"</formula>
    </cfRule>
    <cfRule type="endsWith" dxfId="72" priority="73" operator="endsWith" text="保育">
      <formula>RIGHT(B299,LEN("保育"))="保育"</formula>
    </cfRule>
    <cfRule type="endsWith" dxfId="71" priority="74" operator="endsWith" text="相談">
      <formula>RIGHT(B299,LEN("相談"))="相談"</formula>
    </cfRule>
    <cfRule type="endsWith" dxfId="70" priority="75" operator="endsWith" text="給付金">
      <formula>RIGHT(B299,LEN("給付金"))="給付金"</formula>
    </cfRule>
    <cfRule type="endsWith" dxfId="69" priority="76" operator="endsWith" text="障害福祉">
      <formula>RIGHT(B299,LEN("障害福祉"))="障害福祉"</formula>
    </cfRule>
  </conditionalFormatting>
  <conditionalFormatting sqref="B304 B302:C303">
    <cfRule type="endsWith" dxfId="68" priority="63" operator="endsWith" text="教育">
      <formula>RIGHT(B302,LEN("教育"))="教育"</formula>
    </cfRule>
    <cfRule type="endsWith" dxfId="67" priority="64" operator="endsWith" text="保健">
      <formula>RIGHT(B302,LEN("保健"))="保健"</formula>
    </cfRule>
    <cfRule type="endsWith" dxfId="66" priority="65" operator="endsWith" text="その他">
      <formula>RIGHT(B302,LEN("その他"))="その他"</formula>
    </cfRule>
    <cfRule type="endsWith" dxfId="65" priority="66" operator="endsWith" text="保育">
      <formula>RIGHT(B302,LEN("保育"))="保育"</formula>
    </cfRule>
    <cfRule type="endsWith" dxfId="64" priority="67" operator="endsWith" text="相談">
      <formula>RIGHT(B302,LEN("相談"))="相談"</formula>
    </cfRule>
    <cfRule type="endsWith" dxfId="63" priority="68" operator="endsWith" text="給付金">
      <formula>RIGHT(B302,LEN("給付金"))="給付金"</formula>
    </cfRule>
    <cfRule type="endsWith" dxfId="62" priority="69" operator="endsWith" text="障害福祉">
      <formula>RIGHT(B302,LEN("障害福祉"))="障害福祉"</formula>
    </cfRule>
  </conditionalFormatting>
  <conditionalFormatting sqref="B370">
    <cfRule type="endsWith" dxfId="61" priority="56" operator="endsWith" text="教育">
      <formula>RIGHT(B370,LEN("教育"))="教育"</formula>
    </cfRule>
    <cfRule type="endsWith" dxfId="60" priority="57" operator="endsWith" text="保健">
      <formula>RIGHT(B370,LEN("保健"))="保健"</formula>
    </cfRule>
    <cfRule type="endsWith" dxfId="59" priority="58" operator="endsWith" text="その他">
      <formula>RIGHT(B370,LEN("その他"))="その他"</formula>
    </cfRule>
    <cfRule type="endsWith" dxfId="58" priority="59" operator="endsWith" text="保育">
      <formula>RIGHT(B370,LEN("保育"))="保育"</formula>
    </cfRule>
    <cfRule type="endsWith" dxfId="57" priority="60" operator="endsWith" text="相談">
      <formula>RIGHT(B370,LEN("相談"))="相談"</formula>
    </cfRule>
    <cfRule type="endsWith" dxfId="56" priority="61" operator="endsWith" text="給付金">
      <formula>RIGHT(B370,LEN("給付金"))="給付金"</formula>
    </cfRule>
    <cfRule type="endsWith" dxfId="55" priority="62" operator="endsWith" text="障害福祉">
      <formula>RIGHT(B370,LEN("障害福祉"))="障害福祉"</formula>
    </cfRule>
  </conditionalFormatting>
  <conditionalFormatting sqref="B785 B787 B788:I790">
    <cfRule type="endsWith" dxfId="54" priority="50" operator="endsWith" text="保健">
      <formula>RIGHT(B785,LEN("保健"))="保健"</formula>
    </cfRule>
    <cfRule type="endsWith" dxfId="53" priority="51" operator="endsWith" text="その他">
      <formula>RIGHT(B785,LEN("その他"))="その他"</formula>
    </cfRule>
    <cfRule type="endsWith" dxfId="52" priority="52" operator="endsWith" text="保育">
      <formula>RIGHT(B785,LEN("保育"))="保育"</formula>
    </cfRule>
    <cfRule type="endsWith" dxfId="51" priority="53" operator="endsWith" text="相談">
      <formula>RIGHT(B785,LEN("相談"))="相談"</formula>
    </cfRule>
    <cfRule type="endsWith" dxfId="50" priority="54" operator="endsWith" text="給付金">
      <formula>RIGHT(B785,LEN("給付金"))="給付金"</formula>
    </cfRule>
    <cfRule type="endsWith" dxfId="49" priority="55" operator="endsWith" text="障害福祉">
      <formula>RIGHT(B785,LEN("障害福祉"))="障害福祉"</formula>
    </cfRule>
  </conditionalFormatting>
  <conditionalFormatting sqref="B785 B787 B788:I790">
    <cfRule type="endsWith" dxfId="48" priority="49" operator="endsWith" text="教育">
      <formula>RIGHT(B785,LEN("教育"))="教育"</formula>
    </cfRule>
  </conditionalFormatting>
  <conditionalFormatting sqref="B769:I775">
    <cfRule type="endsWith" dxfId="47" priority="43" operator="endsWith" text="保健">
      <formula>RIGHT(B769,LEN("保健"))="保健"</formula>
    </cfRule>
    <cfRule type="endsWith" dxfId="46" priority="44" operator="endsWith" text="その他">
      <formula>RIGHT(B769,LEN("その他"))="その他"</formula>
    </cfRule>
    <cfRule type="endsWith" dxfId="45" priority="45" operator="endsWith" text="保育">
      <formula>RIGHT(B769,LEN("保育"))="保育"</formula>
    </cfRule>
    <cfRule type="endsWith" dxfId="44" priority="46" operator="endsWith" text="相談">
      <formula>RIGHT(B769,LEN("相談"))="相談"</formula>
    </cfRule>
    <cfRule type="endsWith" dxfId="43" priority="47" operator="endsWith" text="給付金">
      <formula>RIGHT(B769,LEN("給付金"))="給付金"</formula>
    </cfRule>
    <cfRule type="endsWith" dxfId="42" priority="48" operator="endsWith" text="障害福祉">
      <formula>RIGHT(B769,LEN("障害福祉"))="障害福祉"</formula>
    </cfRule>
  </conditionalFormatting>
  <conditionalFormatting sqref="D776 F776 H776 D785 F785 H785 B776:B777 B778:I784">
    <cfRule type="endsWith" dxfId="41" priority="37" operator="endsWith" text="保健">
      <formula>RIGHT(B776,LEN("保健"))="保健"</formula>
    </cfRule>
    <cfRule type="endsWith" dxfId="40" priority="38" operator="endsWith" text="その他">
      <formula>RIGHT(B776,LEN("その他"))="その他"</formula>
    </cfRule>
    <cfRule type="endsWith" dxfId="39" priority="39" operator="endsWith" text="保育">
      <formula>RIGHT(B776,LEN("保育"))="保育"</formula>
    </cfRule>
    <cfRule type="endsWith" dxfId="38" priority="40" operator="endsWith" text="相談">
      <formula>RIGHT(B776,LEN("相談"))="相談"</formula>
    </cfRule>
    <cfRule type="endsWith" dxfId="37" priority="41" operator="endsWith" text="給付金">
      <formula>RIGHT(B776,LEN("給付金"))="給付金"</formula>
    </cfRule>
    <cfRule type="endsWith" dxfId="36" priority="42" operator="endsWith" text="障害福祉">
      <formula>RIGHT(B776,LEN("障害福祉"))="障害福祉"</formula>
    </cfRule>
  </conditionalFormatting>
  <conditionalFormatting sqref="B769:I775">
    <cfRule type="endsWith" dxfId="35" priority="35" operator="endsWith" text="教育">
      <formula>RIGHT(B769,LEN("教育"))="教育"</formula>
    </cfRule>
  </conditionalFormatting>
  <conditionalFormatting sqref="D776 F776 H776 B776:B777 B778:I784 D785 F785 H785">
    <cfRule type="endsWith" dxfId="34" priority="36" operator="endsWith" text="教育">
      <formula>RIGHT(B776,LEN("教育"))="教育"</formula>
    </cfRule>
  </conditionalFormatting>
  <conditionalFormatting sqref="B906 B908">
    <cfRule type="endsWith" dxfId="33" priority="29" operator="endsWith" text="保健">
      <formula>RIGHT(B906,LEN("保健"))="保健"</formula>
    </cfRule>
    <cfRule type="endsWith" dxfId="32" priority="30" operator="endsWith" text="その他">
      <formula>RIGHT(B906,LEN("その他"))="その他"</formula>
    </cfRule>
    <cfRule type="endsWith" dxfId="31" priority="31" operator="endsWith" text="保育">
      <formula>RIGHT(B906,LEN("保育"))="保育"</formula>
    </cfRule>
    <cfRule type="endsWith" dxfId="30" priority="32" operator="endsWith" text="相談">
      <formula>RIGHT(B906,LEN("相談"))="相談"</formula>
    </cfRule>
    <cfRule type="endsWith" dxfId="29" priority="33" operator="endsWith" text="給付金">
      <formula>RIGHT(B906,LEN("給付金"))="給付金"</formula>
    </cfRule>
    <cfRule type="endsWith" dxfId="28" priority="34" operator="endsWith" text="障害福祉">
      <formula>RIGHT(B906,LEN("障害福祉"))="障害福祉"</formula>
    </cfRule>
  </conditionalFormatting>
  <conditionalFormatting sqref="B906 B894 B898 B908 B938:I938">
    <cfRule type="endsWith" dxfId="27" priority="28" operator="endsWith" text="教育">
      <formula>RIGHT(B894,LEN("教育"))="教育"</formula>
    </cfRule>
  </conditionalFormatting>
  <conditionalFormatting sqref="B887:I893 D894 F894 H894">
    <cfRule type="endsWith" dxfId="26" priority="1" operator="endsWith" text="教育">
      <formula>RIGHT(B887,LEN("教育"))="教育"</formula>
    </cfRule>
  </conditionalFormatting>
  <conditionalFormatting sqref="B887:I890">
    <cfRule type="endsWith" dxfId="25" priority="22" operator="endsWith" text="保健">
      <formula>RIGHT(B887,LEN("保健"))="保健"</formula>
    </cfRule>
    <cfRule type="endsWith" dxfId="24" priority="23" operator="endsWith" text="その他">
      <formula>RIGHT(B887,LEN("その他"))="その他"</formula>
    </cfRule>
    <cfRule type="endsWith" dxfId="23" priority="24" operator="endsWith" text="保育">
      <formula>RIGHT(B887,LEN("保育"))="保育"</formula>
    </cfRule>
    <cfRule type="endsWith" dxfId="22" priority="25" operator="endsWith" text="相談">
      <formula>RIGHT(B887,LEN("相談"))="相談"</formula>
    </cfRule>
    <cfRule type="endsWith" dxfId="21" priority="26" operator="endsWith" text="給付金">
      <formula>RIGHT(B887,LEN("給付金"))="給付金"</formula>
    </cfRule>
    <cfRule type="endsWith" dxfId="20" priority="27" operator="endsWith" text="障害福祉">
      <formula>RIGHT(B887,LEN("障害福祉"))="障害福祉"</formula>
    </cfRule>
  </conditionalFormatting>
  <conditionalFormatting sqref="B892:I893 D894 F894 H894 B894">
    <cfRule type="endsWith" dxfId="19" priority="2" operator="endsWith" text="保健">
      <formula>RIGHT(B892,LEN("保健"))="保健"</formula>
    </cfRule>
    <cfRule type="endsWith" dxfId="18" priority="3" operator="endsWith" text="その他">
      <formula>RIGHT(B892,LEN("その他"))="その他"</formula>
    </cfRule>
    <cfRule type="endsWith" dxfId="17" priority="4" operator="endsWith" text="保育">
      <formula>RIGHT(B892,LEN("保育"))="保育"</formula>
    </cfRule>
    <cfRule type="endsWith" dxfId="16" priority="5" operator="endsWith" text="相談">
      <formula>RIGHT(B892,LEN("相談"))="相談"</formula>
    </cfRule>
    <cfRule type="endsWith" dxfId="15" priority="6" operator="endsWith" text="給付金">
      <formula>RIGHT(B892,LEN("給付金"))="給付金"</formula>
    </cfRule>
    <cfRule type="endsWith" dxfId="14" priority="7" operator="endsWith" text="障害福祉">
      <formula>RIGHT(B892,LEN("障害福祉"))="障害福祉"</formula>
    </cfRule>
  </conditionalFormatting>
  <conditionalFormatting sqref="B899:I905 D906 F906 H906 B909:I913 B914 D914:I915 D916 F916 H916 B916:B918 B920:I922 B923 D923:I924 D925 F925 H925 B925:B927 B929:I931 B932 D932:I933 D934 F934 H934 B934:B936">
    <cfRule type="endsWith" dxfId="13" priority="15" operator="endsWith" text="教育">
      <formula>RIGHT(B899,LEN("教育"))="教育"</formula>
    </cfRule>
  </conditionalFormatting>
  <conditionalFormatting sqref="D906 B898 B891:I891 F906 H906 B909:I913 D916 F916 H916 B920:I922 D925 F925 H925 B929:I931 D934 F934 H934 B938:I938 B899:I905 B914 D914:I915 B923 D923:I924 B932 D932:I933 B916:B918 B925:B927 B934:B936">
    <cfRule type="endsWith" dxfId="12" priority="16" operator="endsWith" text="保健">
      <formula>RIGHT(B891,LEN("保健"))="保健"</formula>
    </cfRule>
    <cfRule type="endsWith" dxfId="11" priority="17" operator="endsWith" text="その他">
      <formula>RIGHT(B891,LEN("その他"))="その他"</formula>
    </cfRule>
    <cfRule type="endsWith" dxfId="10" priority="18" operator="endsWith" text="保育">
      <formula>RIGHT(B891,LEN("保育"))="保育"</formula>
    </cfRule>
    <cfRule type="endsWith" dxfId="9" priority="19" operator="endsWith" text="相談">
      <formula>RIGHT(B891,LEN("相談"))="相談"</formula>
    </cfRule>
    <cfRule type="endsWith" dxfId="8" priority="20" operator="endsWith" text="給付金">
      <formula>RIGHT(B891,LEN("給付金"))="給付金"</formula>
    </cfRule>
    <cfRule type="endsWith" dxfId="7" priority="21" operator="endsWith" text="障害福祉">
      <formula>RIGHT(B891,LEN("障害福祉"))="障害福祉"</formula>
    </cfRule>
  </conditionalFormatting>
  <conditionalFormatting sqref="D906 D904:E905">
    <cfRule type="endsWith" dxfId="6" priority="9" operator="endsWith" text="保健">
      <formula>RIGHT(D904,LEN("保健"))="保健"</formula>
    </cfRule>
    <cfRule type="endsWith" dxfId="5" priority="10" operator="endsWith" text="その他">
      <formula>RIGHT(D904,LEN("その他"))="その他"</formula>
    </cfRule>
    <cfRule type="endsWith" dxfId="4" priority="11" operator="endsWith" text="保育">
      <formula>RIGHT(D904,LEN("保育"))="保育"</formula>
    </cfRule>
    <cfRule type="endsWith" dxfId="3" priority="12" operator="endsWith" text="相談">
      <formula>RIGHT(D904,LEN("相談"))="相談"</formula>
    </cfRule>
    <cfRule type="endsWith" dxfId="2" priority="13" operator="endsWith" text="給付金">
      <formula>RIGHT(D904,LEN("給付金"))="給付金"</formula>
    </cfRule>
    <cfRule type="endsWith" dxfId="1" priority="14" operator="endsWith" text="障害福祉">
      <formula>RIGHT(D904,LEN("障害福祉"))="障害福祉"</formula>
    </cfRule>
  </conditionalFormatting>
  <conditionalFormatting sqref="D904:E905 D906">
    <cfRule type="endsWith" dxfId="0" priority="8" operator="endsWith" text="教育">
      <formula>RIGHT(D904,LEN("教育"))="教育"</formula>
    </cfRule>
  </conditionalFormatting>
  <hyperlinks>
    <hyperlink ref="B146" r:id="rId1" display="http://www.city.sagamihara.kanagawa.jp/kurashi/kenko/1007567/index.html" xr:uid="{00000000-0004-0000-0000-000041000000}"/>
    <hyperlink ref="C69" r:id="rId2" xr:uid="{00000000-0004-0000-0000-000054000000}"/>
    <hyperlink ref="B187" r:id="rId3" display="https://www.city.yokohama.lg.jp/kenko-iryo-fukushi/fukushi-kaigo/fukushi/annai/madoguchi/sogo/mado1.html" xr:uid="{3B93F450-A7C8-401C-BCF1-0CC6587D8F09}"/>
    <hyperlink ref="B250" r:id="rId4" display="https://www.city.kawasaki.jp/350/page/0000131869.html" xr:uid="{8BBD9488-C241-4FC3-A8DD-0EB2EFAF384A}"/>
    <hyperlink ref="B263" r:id="rId5" display="https://www.city.kawasaki.jp/350/page/0000131869.html" xr:uid="{D7FE9C84-7D93-464C-AC38-D21B364F64B0}"/>
    <hyperlink ref="B719" r:id="rId6" xr:uid="{E7A2DF47-4A10-4449-9207-E6ABD09FEA60}"/>
    <hyperlink ref="B728" r:id="rId7" xr:uid="{DF80DE93-4281-498C-88AC-DC9FFC57C29A}"/>
    <hyperlink ref="B746" r:id="rId8" display="https://www.city.miura.kanagawa.jp/soshiki/kodomoka/kodomoka_oyakosoudan/1303.html" xr:uid="{C9BF85F4-2A75-4979-BDD4-BFE4A8663CD6}"/>
    <hyperlink ref="B687" r:id="rId9" xr:uid="{12F250AD-B489-4EAF-AEE3-5D287C1F4546}"/>
    <hyperlink ref="B660" r:id="rId10" display="https://www.city.zushi.kanagawa.jp/kosodate/egao/1002588/1002968/1002969/1002970.html" xr:uid="{AB647035-E4E4-4E38-AB60-1C4B57E381C8}"/>
    <hyperlink ref="B669" r:id="rId11" xr:uid="{20A93AAA-9F31-4B55-A3DC-F26DF0453A0E}"/>
    <hyperlink ref="B678" r:id="rId12" xr:uid="{E5E765BB-E108-494C-A680-20211615DCD0}"/>
    <hyperlink ref="B696" r:id="rId13" xr:uid="{B12830CB-0520-41F9-81E7-033B59120288}"/>
    <hyperlink ref="B659" r:id="rId14" xr:uid="{16B0B2CD-B579-4798-B89C-87AD4A80D502}"/>
    <hyperlink ref="B668" r:id="rId15" xr:uid="{791E25ED-2CFE-4B19-AC3B-917DFD21738C}"/>
    <hyperlink ref="B677" r:id="rId16" xr:uid="{95F49EEA-1B74-4A2B-85EA-D4F08A55CAED}"/>
    <hyperlink ref="B686" r:id="rId17" xr:uid="{B6EC9067-21E9-4BF9-A873-CA806A76ADD7}"/>
    <hyperlink ref="B695" r:id="rId18" xr:uid="{229726D2-4359-4520-864F-55F631CBD2F3}"/>
    <hyperlink ref="B718" r:id="rId19" xr:uid="{1EFFD4D4-BFEA-42D1-A786-2ACF1C0CF23C}"/>
    <hyperlink ref="B727" r:id="rId20" xr:uid="{94455A71-7411-4E4E-AD57-7677B012DBD4}"/>
    <hyperlink ref="B745" r:id="rId21" xr:uid="{B46D38C4-9FE4-4D44-A804-84DEE503FC80}"/>
    <hyperlink ref="B755" r:id="rId22" xr:uid="{9BC78885-F2F2-4B3C-871E-B6707BC8C10C}"/>
    <hyperlink ref="B754" r:id="rId23" xr:uid="{F1D4B421-CDB3-4BCD-8BD2-C013CFAD28F0}"/>
    <hyperlink ref="B737" r:id="rId24" display="https://www.city.miura.kanagawa.jp/soshiki/kodomoka/kodomoka_kodomoshien/index.html" xr:uid="{E9EFF07D-B1ED-4DA7-B6EA-E68A965AF2FA}"/>
    <hyperlink ref="B736" r:id="rId25" xr:uid="{2E3B4150-AFF9-4826-A0A2-BDE951224B91}"/>
    <hyperlink ref="D695" r:id="rId26" xr:uid="{C105F7AF-65A8-40F8-A42A-F7D224DE12D2}"/>
    <hyperlink ref="B424" r:id="rId27" display="https://www.city.yokosuka.kanagawa.jp/2625/iryoutekikea/ikeajitoushien.html" xr:uid="{08258286-5A8B-4476-9018-542DD137292D}"/>
    <hyperlink ref="B479:I480" r:id="rId28" display="http://www.aoitori-y.jp/yokosuka-ryoiku/" xr:uid="{2E4A9473-9345-43C8-803E-67ECD0BDF3FD}"/>
    <hyperlink ref="B478" r:id="rId29" xr:uid="{56CF244B-E47E-4FD5-9EB3-B04C529343ED}"/>
    <hyperlink ref="B442" r:id="rId30" display="http://www.city.yokosuka.kanagawa.jp/3920/index.html " xr:uid="{AB36957A-78A8-46BB-9665-8B58204DA4D5}"/>
    <hyperlink ref="B441" r:id="rId31" xr:uid="{EEFA7335-42F6-418D-8C18-4C275FBD003D}"/>
    <hyperlink ref="B433" r:id="rId32" display="https://www.city.yokosuka.kanagawa.jp/2625/index.html" xr:uid="{36666C3E-7E2A-4937-9C88-CDC23876AA17}"/>
    <hyperlink ref="B451" r:id="rId33" display="TEL:0467-74-1111" xr:uid="{3DCEA14C-F5D1-4B14-A4F0-74493EC6DEE9}"/>
    <hyperlink ref="B450" r:id="rId34" xr:uid="{D550B78B-769E-4C0B-B184-4AE9655AD7B7}"/>
    <hyperlink ref="B460" r:id="rId35" display="TEL:0467-74-1111" xr:uid="{987FF7DC-662F-45FE-9478-258FDAD95050}"/>
    <hyperlink ref="B459" r:id="rId36" xr:uid="{B8ED079B-F6DF-4114-8B57-7C2F59D0D0EC}"/>
    <hyperlink ref="B469" r:id="rId37" display="https://www.city.yamato.lg.jp/section/ehon_no_machi/age/G/G00011.html" xr:uid="{6A083C36-2336-4F03-9212-6B0CE49F6403}"/>
    <hyperlink ref="B479" r:id="rId38" display="https://ygmc.jp/" xr:uid="{6643F72F-23F2-42D2-8A1C-872434A48547}"/>
    <hyperlink ref="B488" r:id="rId39" display="https://www.aoitori-y.jp/yokosuka-ryoiku/" xr:uid="{F5CCD418-5813-4F22-AD3B-A66B917407DB}"/>
    <hyperlink ref="B432" r:id="rId40" xr:uid="{8A9584F5-D4D0-45E8-AC9D-25F8127B8B9E}"/>
    <hyperlink ref="B487" r:id="rId41" xr:uid="{B216F3EA-DD23-49A0-8587-7A78D878AC4A}"/>
    <hyperlink ref="B433:I434" r:id="rId42" display="https://www.city.yokosuka.kanagawa.jp/2625/index.html" xr:uid="{F1B56504-A43A-44F0-8D64-8B75677ABA29}"/>
    <hyperlink ref="B451:I452" r:id="rId43" display="http://www.city.yokosuka.kanagawa.jp/8320/index.html" xr:uid="{D52AAA68-CE5B-4720-A501-3984B2B59D9B}"/>
    <hyperlink ref="B460:I461" r:id="rId44" display="http://www.city.yokosuka.kanagawa.jp/3145/index.html" xr:uid="{247BCFDB-15F2-4D17-B09C-8DE6DAA1DA52}"/>
    <hyperlink ref="B442:I443" r:id="rId45" display="http://www.city.yokosuka.kanagawa.jp/3920/index.html " xr:uid="{A7094239-3A2B-4471-B670-F092F3595469}"/>
    <hyperlink ref="B469:I470" r:id="rId46" display="http://www.city.yokosuka.kanagawa.jp/3145/index.html" xr:uid="{EE87A956-511B-4623-B8E6-C15B897DE69B}"/>
    <hyperlink ref="B542" r:id="rId47" display="https://www.chiisaki.com/" xr:uid="{2254C09D-500E-43E2-83BF-3961388C6F86}"/>
    <hyperlink ref="B551" r:id="rId48" display="http://www.city.kamakura.kanagawa.jp/kenkou/fukushi/shougaisha/index.html" xr:uid="{2EB72C46-A837-4E71-9A63-4586411A2B06}"/>
    <hyperlink ref="B541" r:id="rId49" xr:uid="{A3504836-7162-4695-8098-6B50AAFCFBB7}"/>
    <hyperlink ref="B550" r:id="rId50" xr:uid="{38DCAA82-AA55-445C-8C0A-79C00EEDFF07}"/>
    <hyperlink ref="B586" r:id="rId51" xr:uid="{D0DD5681-23B2-4F57-84EC-8D52ACCDE8FC}"/>
    <hyperlink ref="B596" r:id="rId52" xr:uid="{365C6F9E-8047-44C7-AFC4-7BB4532C3184}"/>
    <hyperlink ref="B560" r:id="rId53" display="https://www.city.kamakura.kanagawa.jp/hattatsu/soudanmoushikomi.html" xr:uid="{F2BF737B-FD68-4203-A14C-08BD0509CCD9}"/>
    <hyperlink ref="B559" r:id="rId54" xr:uid="{389F3D21-AEDD-4FC4-9E99-1D80D1AFC29A}"/>
    <hyperlink ref="B569" r:id="rId55" display="https://www.city.kamakura.kanagawa.jp/hattatsu/soudanmoushikomi.html" xr:uid="{D83EBF67-620B-4099-B159-66AFDF1BFB94}"/>
    <hyperlink ref="B577" r:id="rId56" xr:uid="{3F157CDB-D172-484B-BA90-AA84D7C54FAB}"/>
    <hyperlink ref="B837" r:id="rId57" xr:uid="{9F547198-7C84-42E3-833D-06877DC0160F}"/>
    <hyperlink ref="B836" r:id="rId58" xr:uid="{2CCEF12B-E94D-4B17-8662-83FE92A205FD}"/>
    <hyperlink ref="B955" r:id="rId59" display="http://www.town.samukawa.kanagawa.jp/soshiki/fukushi/fukushi/shogaifukushi/info/index.html" xr:uid="{4E4C4D7B-0231-4045-9DC0-1932742C4F96}"/>
    <hyperlink ref="B954" r:id="rId60" xr:uid="{E4731058-45FE-4166-9BF6-9EC313811BE8}"/>
    <hyperlink ref="B963" r:id="rId61" xr:uid="{147D7F26-D4AC-4491-8226-B93EF5C16ED4}"/>
    <hyperlink ref="B873" r:id="rId62" xr:uid="{E85C4D89-CB3F-49C0-94A5-84F35D20A093}"/>
    <hyperlink ref="B872" r:id="rId63" xr:uid="{B46CD22C-C078-4580-A2A7-50BF91528DD3}"/>
    <hyperlink ref="B864" r:id="rId64" xr:uid="{2EAAB6F8-1CBD-4558-8295-DEB9B444E9CF}"/>
    <hyperlink ref="B863" r:id="rId65" xr:uid="{CA6A6989-C6B6-428A-84BA-BEE16F0E4ADD}"/>
    <hyperlink ref="B855" r:id="rId66" xr:uid="{DB6BF2B0-95E4-4AB3-AC33-5E2F0B633420}"/>
    <hyperlink ref="B854" r:id="rId67" xr:uid="{0E989F77-64C7-4266-ACD8-E73ABAFF8E02}"/>
    <hyperlink ref="B846" r:id="rId68" xr:uid="{A88747C8-8BE2-4C5F-9292-ABA5D446990B}"/>
    <hyperlink ref="B845" r:id="rId69" xr:uid="{D2FEF2F3-DA72-43F5-A4CE-8E3A10BB4079}"/>
    <hyperlink ref="B1132" r:id="rId70" display="https://www.city.isehara.kanagawa.jp/docs/2024032700088/" xr:uid="{F199C546-455E-4BFF-BE2A-15E90D3E87B5}"/>
    <hyperlink ref="B1319" r:id="rId71" xr:uid="{F3FAC8ED-8C97-49AE-9051-A74EBE6CC914}"/>
    <hyperlink ref="B1328" r:id="rId72" xr:uid="{A539DC02-616A-4046-902F-BF88759E972A}"/>
    <hyperlink ref="B1014" r:id="rId73" xr:uid="{8156B723-0D70-495D-83F0-A0D603DAF488}"/>
    <hyperlink ref="B1023" r:id="rId74" xr:uid="{521D99B1-69AB-4A5B-AFED-7B7800FADB81}"/>
    <hyperlink ref="B1032" r:id="rId75" xr:uid="{2F2A22B9-C45E-41B7-BF33-90AADE4EE23E}"/>
    <hyperlink ref="B1041" r:id="rId76" xr:uid="{F1E1D232-AE36-482A-B38F-511EF6B65342}"/>
    <hyperlink ref="B1040" r:id="rId77" xr:uid="{D946735E-3B0D-485E-A969-EA70DDF10763}"/>
    <hyperlink ref="B1031" r:id="rId78" xr:uid="{58184C86-6F18-465E-84D5-83B8B9547C70}"/>
    <hyperlink ref="B1022" r:id="rId79" xr:uid="{73BE57D0-6003-4ADE-911A-681CAAD6822F}"/>
    <hyperlink ref="B1013" r:id="rId80" xr:uid="{137F6EFC-5EFC-4CBF-BCB3-72A1052C831B}"/>
    <hyperlink ref="B1072" r:id="rId81" xr:uid="{B0B14B2E-AB22-4433-B68A-97DB8C977DD8}"/>
    <hyperlink ref="B1081" r:id="rId82" xr:uid="{4F67B08A-AF0F-4467-8385-2C6B7D1FDB5E}"/>
    <hyperlink ref="B1131" r:id="rId83" xr:uid="{D63CB663-0FBA-466B-B965-3B55EB30C541}"/>
    <hyperlink ref="B1318" r:id="rId84" xr:uid="{545D3316-3405-4BAD-8EAC-97D757B3B32F}"/>
    <hyperlink ref="B1310" r:id="rId85" xr:uid="{408DFBF3-3BE6-4C8A-869D-F01B00A1A08E}"/>
    <hyperlink ref="B1309" r:id="rId86" xr:uid="{249343C6-3A45-4322-BFBB-63EE1BD8ED59}"/>
    <hyperlink ref="B1337" r:id="rId87" xr:uid="{5DEB9970-195C-4EA4-8321-105ECBBD4466}"/>
    <hyperlink ref="B1090" r:id="rId88" xr:uid="{03E7CFFB-C2BD-4B3E-9972-7B5CBCB9F5F5}"/>
    <hyperlink ref="B1099" r:id="rId89" xr:uid="{5FD076C2-F3FA-4F7A-937D-C875BDB0C91B}"/>
    <hyperlink ref="B1108" r:id="rId90" xr:uid="{0D57ADBE-9FEF-4337-97CF-4CE547BCABD2}"/>
    <hyperlink ref="B1117" r:id="rId91" xr:uid="{1A7744DF-155E-4C93-B319-2B9CF4A8FFCB}"/>
    <hyperlink ref="B1336" r:id="rId92" xr:uid="{A0798B06-C858-40F1-B9DD-EDADEFA86D0B}"/>
    <hyperlink ref="B1327" r:id="rId93" xr:uid="{7FB78036-C256-4AE5-AECE-70C2A960AE98}"/>
    <hyperlink ref="B1141" r:id="rId94" display="https://www.city.isehara.kanagawa.jp/docs/2024032700088/" xr:uid="{516CFED6-6C7E-404B-9CAB-220EC1F7D422}"/>
    <hyperlink ref="B1140" r:id="rId95" xr:uid="{595CB6D5-1535-4928-A3EB-632D48951A0D}"/>
    <hyperlink ref="B1149" r:id="rId96" xr:uid="{3B6A7022-C46C-4471-99D7-AF2977706396}"/>
    <hyperlink ref="B1158" r:id="rId97" xr:uid="{EDFA64CE-B57E-4A3A-A0D9-9FA35FA89D53}"/>
    <hyperlink ref="B1167" r:id="rId98" xr:uid="{7E240989-854A-4C6B-8011-3E0DD328B207}"/>
    <hyperlink ref="B1683" r:id="rId99" xr:uid="{3F325852-1A3B-4FC5-B50C-EDD751005B9A}"/>
    <hyperlink ref="B1724" r:id="rId100" xr:uid="{9394613D-1470-43D5-90CA-ED1A708B0301}"/>
    <hyperlink ref="B1733" r:id="rId101" xr:uid="{555B3227-B0E6-4ADC-8D51-7C67AA25F779}"/>
    <hyperlink ref="B1546" r:id="rId102" xr:uid="{36A30025-AC0E-4808-BC24-B95558087C4A}"/>
    <hyperlink ref="B1555" r:id="rId103" xr:uid="{2B7F26E0-166D-47FC-AA13-9A56ED936C01}"/>
    <hyperlink ref="B1564" r:id="rId104" xr:uid="{C9581BF3-D6FA-48E6-96C8-DE6AA66851CE}"/>
    <hyperlink ref="B1682" r:id="rId105" xr:uid="{31B3AA20-F541-4C45-B142-32CF8B5A262E}"/>
    <hyperlink ref="B1723" r:id="rId106" xr:uid="{74B49937-21B3-45FF-BD38-42BD72345299}"/>
    <hyperlink ref="B1732" r:id="rId107" xr:uid="{CD5D8469-44E1-4DC7-BE87-731668BFDD1B}"/>
    <hyperlink ref="B1456" r:id="rId108" display="https://www.city.yamato.lg.jp/section/ehon_no_machi/purpose/O/O00037.html" xr:uid="{440D5161-2922-488F-BB8A-7E0B15C195A2}"/>
    <hyperlink ref="B1446" r:id="rId109" xr:uid="{22696578-4113-4EC8-9EB1-8EE252034652}"/>
    <hyperlink ref="B1438" r:id="rId110" display="https://www.city.yamato.lg.jp/section/ehon_no_machi/public/download/iryoutekicare.pdf" xr:uid="{2FE06A71-0752-4EA0-B467-A40BFE64F39F}"/>
    <hyperlink ref="B1437" r:id="rId111" xr:uid="{C4F5D011-6950-40A2-B1D9-7869AADA985F}"/>
    <hyperlink ref="B1429" r:id="rId112" location="soudan" display="http://www.oak.or.jp/office/#soudan" xr:uid="{3D667C67-228B-4E9C-AE0E-D956DDC06465}"/>
    <hyperlink ref="B1674" r:id="rId113" xr:uid="{2F519F65-7442-4686-804F-62D7AC06EDAC}"/>
    <hyperlink ref="B1673" r:id="rId114" xr:uid="{0F6109B9-FA36-4204-AA29-CD4C206270C9}"/>
    <hyperlink ref="B1665" r:id="rId115" xr:uid="{B3580A80-F307-4CE3-9FF1-B349C50F2BA4}"/>
    <hyperlink ref="B1664" r:id="rId116" xr:uid="{55B194FB-9801-403A-B112-08004630AAF7}"/>
    <hyperlink ref="B1692" r:id="rId117" xr:uid="{1CF2A2F9-80E3-41D9-B484-8D9141CE8326}"/>
    <hyperlink ref="B1691" r:id="rId118" xr:uid="{9C82E15C-BF6D-4166-AD65-3502FA8940FD}"/>
    <hyperlink ref="B1428" r:id="rId119" xr:uid="{606B2A8A-7CDA-471F-8F32-E4968D8288CD}"/>
    <hyperlink ref="B1455" r:id="rId120" xr:uid="{FCA5BD0B-9C5F-49C3-AEFD-349D2A809F1A}"/>
    <hyperlink ref="B1397" r:id="rId121" xr:uid="{8D1CCDA4-5A56-461F-B6AC-AB39E4174F62}"/>
    <hyperlink ref="B1396" r:id="rId122" xr:uid="{425A390E-A7DF-4971-8DDD-3C2405EECDCC}"/>
    <hyperlink ref="B1388" r:id="rId123" display="https://www.city.atsugi.kanagawa.jp/soshiki/kenkozukurika/index.html" xr:uid="{019CA97B-5571-43EB-90F0-68CB79088809}"/>
    <hyperlink ref="B1387" r:id="rId124" xr:uid="{F13F30C5-57DC-47A1-9714-278E3C3561BB}"/>
    <hyperlink ref="B1379" r:id="rId125" display="https://www.city.atsugi.kanagawa.jp/soshiki/shogaifukushika/index.html" xr:uid="{E2211753-2968-4F4D-9134-3BF684937B0C}"/>
    <hyperlink ref="B1378" r:id="rId126" xr:uid="{AB764829-38C9-417E-A727-25D96B176F94}"/>
    <hyperlink ref="B1370" r:id="rId127" display="https://www.city.atsugi.kanagawa.jp/iryo_fukushi/shogaisha/5/11/13794.html" xr:uid="{0C675FCD-569D-4E1A-A92B-62A24EC1228D}"/>
    <hyperlink ref="B1369" r:id="rId128" xr:uid="{CC552F77-D898-46C9-AF54-75301F19CDC8}"/>
    <hyperlink ref="B1405" r:id="rId129" xr:uid="{88FA7CDB-DEDF-4CD1-A9E6-55C1821B0803}"/>
    <hyperlink ref="B1406" r:id="rId130" display="https://www.city.atsugi.kanagawa.jp/soshiki/hoikuka/7/25822.html" xr:uid="{F492788B-EF51-4605-811E-16EF7DBAAE8D}"/>
    <hyperlink ref="B1547" r:id="rId131" display="https://www.city.zama.kanagawa.jp/fukushi/shogai/index.html" xr:uid="{85F08A86-7ABB-4838-98BB-92090C316F21}"/>
    <hyperlink ref="B1565" r:id="rId132" display="https://www.city.zama.kanagawa.jp/kosodate/seishonen/kenkyujo/1003243.html" xr:uid="{D40EF63E-731E-4C74-ACED-B33694EA3154}"/>
    <hyperlink ref="B568" r:id="rId133" xr:uid="{C94121F0-AC00-4137-AFC1-F72FC78690F0}"/>
    <hyperlink ref="B2087" r:id="rId134" xr:uid="{46EB55D9-0C60-4CD0-993E-C2FCB295EDD9}"/>
    <hyperlink ref="B2205" r:id="rId135" display="https://www.town.hakone.kanagawa.jp/sections/index.cfm?footer=10" xr:uid="{FFAF9B8A-E712-444A-A502-3ADE1823444E}"/>
    <hyperlink ref="B2086" r:id="rId136" xr:uid="{2BC2DD5B-8295-443B-B346-190B3B62E2E5}"/>
    <hyperlink ref="B2204" r:id="rId137" xr:uid="{AC1BD6C6-2098-4505-BF8E-B1E4994E7B88}"/>
    <hyperlink ref="B2095" r:id="rId138" xr:uid="{AE460263-FF73-4255-B568-175C9DE02D61}"/>
    <hyperlink ref="B2272" r:id="rId139" xr:uid="{10C0C946-F2AE-4C87-8C9B-8F17C885578C}"/>
    <hyperlink ref="B2263" r:id="rId140" xr:uid="{9047DBFF-94D7-4F1A-8AFB-3344782F3FB5}"/>
    <hyperlink ref="B2214" r:id="rId141" display="https://www.town.hakone.kanagawa.jp/sections/index.cfm?footer=9" xr:uid="{A728C2B8-64D5-4556-A5E8-85D8F11DBC4C}"/>
    <hyperlink ref="B2213" r:id="rId142" xr:uid="{2B0B5282-74D6-4EEF-86EC-FC68370E8129}"/>
    <hyperlink ref="B2036" r:id="rId143" xr:uid="{3F9B0C5B-A564-4801-B739-B7C182D6670D}"/>
    <hyperlink ref="B2037" r:id="rId144" xr:uid="{5B199134-F514-48EE-93AD-19D4EE7F46C4}"/>
    <hyperlink ref="B2028" r:id="rId145" xr:uid="{40642383-6947-4CF3-B0AB-8AEF57A4AB6A}"/>
    <hyperlink ref="B2027" r:id="rId146" xr:uid="{548E8EC1-AB68-47B8-A47E-CB902BFE1430}"/>
    <hyperlink ref="B1919" r:id="rId147" xr:uid="{7D53AD5A-BBAA-4714-BC13-54FC5E5E341E}"/>
    <hyperlink ref="B1918" r:id="rId148" xr:uid="{F671D1B1-47E4-4DDC-BEFB-830B7F822D42}"/>
    <hyperlink ref="B1910" r:id="rId149" xr:uid="{9AF1FBC3-EAD3-4917-BD4B-7A82E29D0E5E}"/>
    <hyperlink ref="B1909" r:id="rId150" xr:uid="{15B6B1CF-9691-4E80-B8DB-0F8F9502ACF8}"/>
    <hyperlink ref="B1782" r:id="rId151" xr:uid="{D7E62FEF-5536-4B3E-AF85-E8267F83F589}"/>
    <hyperlink ref="B1928" r:id="rId152" xr:uid="{89FEAD2B-7DE3-42C0-96C7-8ECB142259E0}"/>
    <hyperlink ref="B1927" r:id="rId153" xr:uid="{EB53867D-1667-4194-97CD-32E5B9D9BF3E}"/>
    <hyperlink ref="B2096" r:id="rId154" xr:uid="{8E8D6D96-DB36-4647-98B5-3E4B5A68A435}"/>
    <hyperlink ref="B1792" r:id="rId155" display="https://www.city.odawara.kanagawa.jp/msec/42/" xr:uid="{C505C014-4E80-4C4C-AEC1-C842BF4CCFD4}"/>
    <hyperlink ref="B1801" r:id="rId156" display="https://www.city.odawara.kanagawa.jp/msec/118/" xr:uid="{68164244-2E8F-4166-B243-1CD112121E84}"/>
    <hyperlink ref="B1810" r:id="rId157" display="https://www.city.odawara.kanagawa.jp/msec/88/" xr:uid="{6192393F-9992-4764-A784-3CF1C460110E}"/>
    <hyperlink ref="B1819" r:id="rId158" display="https://www.city.odawara.kanagawa.jp/public-i/education/harmony/p29355.html" xr:uid="{8215ABA7-3C47-478A-BE78-FCFBB4344B83}"/>
    <hyperlink ref="B2281" r:id="rId159" xr:uid="{2EF5AC44-0175-4CB9-AB5D-0FB17A5597A0}"/>
    <hyperlink ref="B1783" r:id="rId160" display="https://www.city.odawara.kanagawa.jp/field/welfare/handic-s/madoguchi/p32326.html" xr:uid="{1963E613-9562-4635-8917-9DEDC6BD6865}"/>
    <hyperlink ref="B1791" r:id="rId161" xr:uid="{2CA1A277-A9E6-430E-831E-D1956B2034DB}"/>
    <hyperlink ref="E1800" r:id="rId162" xr:uid="{AB504130-74C1-49D7-97D6-B44EB3D73AC7}"/>
    <hyperlink ref="B1809" r:id="rId163" xr:uid="{F43B8D65-4BA5-4FBC-8899-E2C7C2DBBAED}"/>
    <hyperlink ref="B1800" r:id="rId164" xr:uid="{4D33AE7B-A212-4D41-A04F-FD871397863B}"/>
    <hyperlink ref="B1818" r:id="rId165" xr:uid="{77276C61-32DB-476B-91A0-227EEB1FB9E1}"/>
    <hyperlink ref="B2145" r:id="rId166" xr:uid="{6B656C04-B497-4139-A1AB-8F276A29C7CA}"/>
    <hyperlink ref="B2154" r:id="rId167" xr:uid="{3FFB9A70-559C-4B5B-8DFD-13F85B582A7F}"/>
    <hyperlink ref="B1969" r:id="rId168" display="https://www.town.oi.kanagawa.jp/soshiki/7/" xr:uid="{567545BA-DF3C-40AD-B966-E7CAC2D849DD}"/>
    <hyperlink ref="B1968" r:id="rId169" xr:uid="{7DBE84D8-5290-4CF2-B478-0D967BBECA1E}"/>
    <hyperlink ref="B1978" r:id="rId170" display="https://www.town.oi.kanagawa.jp/soshiki/8/" xr:uid="{0F830FEE-2EC9-4F87-AD98-38C3FF034143}"/>
    <hyperlink ref="B1977" r:id="rId171" xr:uid="{8D9D2327-63C1-4664-B0CD-1EE29BF09EF6}"/>
    <hyperlink ref="B1851" r:id="rId172" xr:uid="{CC05F0AB-8561-45C1-B999-D9485CAA9388}"/>
    <hyperlink ref="B1860" r:id="rId173" xr:uid="{FEE7AC06-3757-4E62-94BB-6C6836B86AC5}"/>
    <hyperlink ref="B1850" r:id="rId174" xr:uid="{E57E6179-1B84-4B52-8DF5-3F7EEDD3EDC3}"/>
    <hyperlink ref="B1859" r:id="rId175" xr:uid="{24E0B6BC-C226-4537-95F6-B606A22F5570}"/>
    <hyperlink ref="B1869" r:id="rId176" xr:uid="{E2898B22-5EA8-4CDC-ADE0-8499949FD4FF}"/>
    <hyperlink ref="B1868" r:id="rId177" xr:uid="{92CC90EF-C855-469B-94A8-94D52CDC8CA8}"/>
    <hyperlink ref="B2313" r:id="rId178" xr:uid="{A6F56E71-F6CE-456A-956D-977A829FDAFB}"/>
    <hyperlink ref="B2163" r:id="rId179" xr:uid="{5D1FE5C3-293D-4031-874F-2D3BBCADA344}"/>
    <hyperlink ref="B1841" r:id="rId180" xr:uid="{A10DC72E-6DAE-4214-9DDC-8F8ABD39FE0B}"/>
    <hyperlink ref="B1842" r:id="rId181" display="https://www.city.odawara.kanagawa.jp/field/welfare/handic-s/madoguchi/p32326.html" xr:uid="{4F877E1A-F3A5-45E6-B42D-9229CE3F3CED}"/>
    <hyperlink ref="B1900" r:id="rId182" xr:uid="{82874EF5-8716-43BB-AE15-7B5C08CC5E19}"/>
    <hyperlink ref="B1959" r:id="rId183" xr:uid="{00D75D5B-C648-4719-B791-4DA383244F60}"/>
    <hyperlink ref="B2018" r:id="rId184" xr:uid="{27B39BE7-4FA6-43C2-9032-B13C71895A72}"/>
    <hyperlink ref="B2077" r:id="rId185" xr:uid="{13A37C5F-937F-44DB-AAD7-D69755C81DD2}"/>
    <hyperlink ref="B2136" r:id="rId186" xr:uid="{768C6846-4810-40C6-A2F5-31400D21098C}"/>
    <hyperlink ref="B2195" r:id="rId187" xr:uid="{BB38D511-7924-4549-8383-3F5E76751F9A}"/>
    <hyperlink ref="B2254" r:id="rId188" xr:uid="{00FD6437-D0B8-4DA9-B7A2-6039BB8BBD6F}"/>
    <hyperlink ref="B1901" r:id="rId189" display="https://www.city.odawara.kanagawa.jp/field/welfare/handic-s/madoguchi/p32326.html" xr:uid="{92319CBD-BA95-4B07-A27E-95002C3878A9}"/>
    <hyperlink ref="B1960" r:id="rId190" display="https://www.city.odawara.kanagawa.jp/field/welfare/handic-s/madoguchi/p32326.html" xr:uid="{E1A92B73-16CA-4560-BA11-178DFE13184F}"/>
    <hyperlink ref="B2019" r:id="rId191" display="https://www.city.odawara.kanagawa.jp/field/welfare/handic-s/madoguchi/p32326.html" xr:uid="{3D09765D-EBCC-4F52-B38F-B2151B9B60EF}"/>
    <hyperlink ref="B2078" r:id="rId192" display="https://www.city.odawara.kanagawa.jp/field/welfare/handic-s/madoguchi/p32326.html" xr:uid="{372FAEFA-AD62-422D-9DE7-0FF74F8B2469}"/>
    <hyperlink ref="B2137" r:id="rId193" display="https://www.city.odawara.kanagawa.jp/field/welfare/handic-s/madoguchi/p32326.html" xr:uid="{98D8D142-F7CE-4A05-AEC4-4EC42E7DDAD9}"/>
    <hyperlink ref="B2255" r:id="rId194" display="https://www.city.odawara.kanagawa.jp/field/welfare/handic-s/madoguchi/p32326.html" xr:uid="{95D49FF8-1BA5-4CFC-8D45-A0506C31B932}"/>
    <hyperlink ref="B1210" r:id="rId195" display="http://www.town.oiso.kanagawa.jp/soshiki/chomin/kosodate/index.html" xr:uid="{B945E342-4289-4E4A-AB80-A8C3861B9437}"/>
    <hyperlink ref="B1209" r:id="rId196" xr:uid="{0F3163B8-2BF5-4F74-A110-FB4E764B536F}"/>
    <hyperlink ref="B1228" r:id="rId197" display="http://www.town.oiso.kanagawa.jp/soshiki/chomin/sports/index.html" xr:uid="{4FF438ED-B8D0-4DF2-A8FF-DA6ED8548B44}"/>
    <hyperlink ref="B1227" r:id="rId198" xr:uid="{984DF46F-C26C-409A-A502-58CC0750AD95}"/>
    <hyperlink ref="B1201" r:id="rId199" display="http://www.town.oiso.kanagawa.jp/soshiki/chomin/kosodate/index.html" xr:uid="{A2E7F274-8461-48A9-8D6A-C1E938536E44}"/>
    <hyperlink ref="B1200" r:id="rId200" xr:uid="{862E4098-65CB-4778-B480-89E46C81FDD3}"/>
    <hyperlink ref="B1192" r:id="rId201" display="http://www.town.oiso.kanagawa.jp/soshiki/chomin/kosodate/index.html" xr:uid="{0489277E-1B82-4A63-BF61-604E18DC8F82}"/>
    <hyperlink ref="B1248:I1249" r:id="rId202" display="http://www.aoitori-y.jp/yokosuka-ryoiku/" xr:uid="{5F7A2C83-C790-4EEF-9505-45D827935FA1}"/>
    <hyperlink ref="B1248" r:id="rId203" display="http://www.town.oiso.kanagawa.jp/soshiki/kyoiku/gakkoukyouikuka/index.html" xr:uid="{22F776F5-597A-4B63-B3E4-AD73100AA431}"/>
    <hyperlink ref="B1247" r:id="rId204" xr:uid="{60C1787F-7B59-4CA3-97B0-D142C620E30F}"/>
    <hyperlink ref="B1219" r:id="rId205" display="http://www.town.oiso.kanagawa.jp/soshiki/chomin/kosodate/index.html" xr:uid="{359E7F06-CE3A-4360-9E33-0FC2588D8D19}"/>
    <hyperlink ref="B1218" r:id="rId206" xr:uid="{06639AF1-F278-4C38-A026-D33053D38D7F}"/>
    <hyperlink ref="B1237" r:id="rId207" display="http://www.town.oiso.kanagawa.jp/soshiki/chomin/kosodate/tanto/shiencenter/index.html" xr:uid="{2491F67D-CA7E-4F00-B629-ACCAE539C47F}"/>
    <hyperlink ref="B1236" r:id="rId208" xr:uid="{0EA408B6-7552-4DD1-BA09-A7BB836A9880}"/>
    <hyperlink ref="F1236" r:id="rId209" xr:uid="{49D6BE58-B537-4811-99AB-BA0364F383FE}"/>
    <hyperlink ref="B1191" r:id="rId210" xr:uid="{B3B51D4C-19D8-410C-A099-B9D7F5D142EE}"/>
    <hyperlink ref="B1496" r:id="rId211" xr:uid="{5E7AFF55-1396-4D84-B07D-9C283FD54883}"/>
    <hyperlink ref="B1487" r:id="rId212" xr:uid="{844F8EC3-61A7-4240-94DC-F39676A0637F}"/>
    <hyperlink ref="B1606" r:id="rId213" display="https://www.city.ayase.kanagawa.jp/soshiki/shogaifukushika/shisetsuannai/1/309.html" xr:uid="{FE70F71A-10DC-4564-A503-40845BBCDDF7}"/>
    <hyperlink ref="B1615" r:id="rId214" display="https://www.city.ayase.kanagawa.jp/soshiki/shogaifukushika/shogaishafukushi/5/4923.html" xr:uid="{39682C4B-0BD7-4252-82AC-5C33BB096FF8}"/>
    <hyperlink ref="B1605" r:id="rId215" xr:uid="{67A21089-92A5-4A85-B07E-A2BA5E843044}"/>
    <hyperlink ref="B1614" r:id="rId216" xr:uid="{85B0C861-3696-451E-B369-4441771E58FA}"/>
    <hyperlink ref="B1624" r:id="rId217" xr:uid="{8A6910AA-8BE5-49D2-8F39-9F4A959A99EF}"/>
    <hyperlink ref="B1625" r:id="rId218" display="https://www.city.ayase.kanagawa.jp/soshiki/shogaifukushika/shogaishafukushi/5/982.html" xr:uid="{1BA536AA-F818-4C2C-A4D4-DC69B9047FE1}"/>
    <hyperlink ref="B1633" r:id="rId219" xr:uid="{679053BD-44F3-49EF-B567-9D8C2D1571B2}"/>
    <hyperlink ref="B1634" r:id="rId220" display="https://www.city.ayase.kanagawa.jp/soshiki/shogaifukushika/shogaishafukushi/5/982.html" xr:uid="{F948C57C-FC58-4EA9-A554-9FA8C730B329}"/>
    <hyperlink ref="B316" r:id="rId221" display="https://www.city.sagamihara.kanagawa.jp/kosodate/fukushi/1026641/shogai/index.html" xr:uid="{DB2031D6-C2C1-46E8-8A92-C64592DC0923}"/>
    <hyperlink ref="B362" r:id="rId222" display="https://www.city.sagamihara.kanagawa.jp/kosodate/1026602/kosodate/1026604/1018656/1018707.html" xr:uid="{7CB8B693-1D2A-4E37-BAB3-B30B7107F471}"/>
    <hyperlink ref="B325" r:id="rId223" display="https://www.city.sagamihara.kanagawa.jp/kurashi/sodan/1006066.html" xr:uid="{EDE4DD07-B12E-4CFF-BDCE-4E127BA43028}"/>
    <hyperlink ref="B353" r:id="rId224" display="https://www.city.sagamihara.kanagawa.jp/kurashi/sodan/1006056.html" xr:uid="{3E2F1F54-989B-4E0A-8D65-74621FEC11FE}"/>
    <hyperlink ref="B344" r:id="rId225" display="https://www.city.sagamihara.kanagawa.jp/kosodate/1026602/kosodate/1026606/hoikuen/1025044.html" xr:uid="{51A26FC4-51AE-4D89-821E-C9612CDFFDE8}"/>
    <hyperlink ref="B371" r:id="rId226" display="https://www.city.sagamihara.kanagawa.jp/kosodate/1026602/kosodate/1026606/jyoho/1025051.html" xr:uid="{18C86C22-BA98-4978-814C-737A93B12C28}"/>
    <hyperlink ref="B361" r:id="rId227" xr:uid="{E70FD1D6-6C38-4DF2-956F-E4B5C5C45018}"/>
    <hyperlink ref="B352" r:id="rId228" xr:uid="{631A19FA-349F-4EBF-8284-43E845A42D56}"/>
    <hyperlink ref="B343" r:id="rId229" xr:uid="{BF9D1E28-6000-4AD9-9742-97092275D18F}"/>
    <hyperlink ref="E343" r:id="rId230" xr:uid="{50E9D920-3DF2-4C46-9D14-8F88E3D925CD}"/>
    <hyperlink ref="B344:I345" r:id="rId231" display="https://www.city.sagamihara.kanagawa.jp/kosodate/1026602/kosodate/1026606/hoikuen/1025044.html" xr:uid="{96C55AC1-59CB-4ABB-B6B2-F6CA657E7D24}"/>
    <hyperlink ref="B334" r:id="rId232" display="https://www.city.sagamihara.kanagawa.jp/kosodate/1026602/kosodate/1026604/1018607/index.html" xr:uid="{F8AD507E-4E4D-4B8E-BE28-88125A0D3244}"/>
    <hyperlink ref="E342" r:id="rId233" display="（緑区）042-775-8813　" xr:uid="{0A23F24E-BD6F-48B1-9CD5-ADF9343D5BD4}"/>
    <hyperlink ref="B342" r:id="rId234" display="（中央区）042-769-9267　" xr:uid="{C240E790-3465-4D49-B0BC-D87BF832674D}"/>
    <hyperlink ref="B777" r:id="rId235" xr:uid="{AEB2AF5C-7427-40EC-8302-249CBAD14445}"/>
    <hyperlink ref="B787" r:id="rId236" xr:uid="{BC3C29CF-34F1-4A8D-ADE8-E4F4297CA96A}"/>
    <hyperlink ref="B898" r:id="rId237" xr:uid="{7CFF59FD-032B-4BCA-8A2C-D59BE89A1B55}"/>
    <hyperlink ref="B909" r:id="rId238" display="http://www.city.chigasaki.kanagawa.jp/soshiki/1009917.html" xr:uid="{A0E01572-2296-43DD-946E-E024E15C3667}"/>
    <hyperlink ref="B908" r:id="rId239" xr:uid="{F64039C5-200C-49C3-A8B9-E23B13EEFAE4}"/>
    <hyperlink ref="B899" r:id="rId240" xr:uid="{378E1A75-1241-4E93-9180-07C6C5D50C5D}"/>
    <hyperlink ref="D908" r:id="rId241" xr:uid="{6F759BDA-787E-4863-9FF7-79E770A5C3F2}"/>
    <hyperlink ref="B917" r:id="rId242" xr:uid="{F836D37C-E78F-46B8-A0D4-709DCBBB91BA}"/>
    <hyperlink ref="B926" r:id="rId243" xr:uid="{9225D943-033A-4E0F-9559-CD4ABECBB274}"/>
    <hyperlink ref="B935" r:id="rId244" xr:uid="{B9FFA64A-9172-4DE6-96DC-0BEF5D35F043}"/>
  </hyperlinks>
  <printOptions horizontalCentered="1"/>
  <pageMargins left="0.98425196850393704" right="0.98425196850393704" top="0.74803149606299213" bottom="0.74803149606299213" header="0.31496062992125984" footer="0.31496062992125984"/>
  <pageSetup paperSize="9" orientation="portrait" cellComments="asDisplayed" r:id="rId245"/>
  <headerFooter differentFirst="1">
    <oddFooter>&amp;C&amp;P</oddFooter>
  </headerFooter>
  <rowBreaks count="1" manualBreakCount="1">
    <brk id="414" max="16383" man="1"/>
  </rowBreaks>
  <drawing r:id="rId2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全体版</vt:lpstr>
      <vt:lpstr>全体版!Print_Area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2026-06-12T02:25:39Z</cp:lastPrinted>
  <dcterms:created xsi:type="dcterms:W3CDTF">2020-05-15T04:35:24Z</dcterms:created>
  <dcterms:modified xsi:type="dcterms:W3CDTF">2026-06-12T02:27:01Z</dcterms:modified>
</cp:coreProperties>
</file>