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2B776705-0963-46E6-9600-F96B85593DA9}" xr6:coauthVersionLast="47" xr6:coauthVersionMax="47" xr10:uidLastSave="{00000000-0000-0000-0000-000000000000}"/>
  <bookViews>
    <workbookView xWindow="-120" yWindow="-120" windowWidth="29040" windowHeight="16440" tabRatio="894" activeTab="1" xr2:uid="{00000000-000D-0000-FFFF-FFFF00000000}"/>
  </bookViews>
  <sheets>
    <sheet name="シート一覧" sheetId="25" r:id="rId1"/>
    <sheet name="はじめに" sheetId="2" r:id="rId2"/>
    <sheet name="前提" sheetId="3" r:id="rId3"/>
    <sheet name="部門分類" sheetId="15" r:id="rId4"/>
    <sheet name="基本設定" sheetId="18" r:id="rId5"/>
    <sheet name="入力①" sheetId="17" r:id="rId6"/>
    <sheet name="（例）入力①" sheetId="24" r:id="rId7"/>
    <sheet name="入力②" sheetId="19" r:id="rId8"/>
    <sheet name="（例）入力②" sheetId="22" r:id="rId9"/>
    <sheet name="結果" sheetId="11" r:id="rId10"/>
    <sheet name="部門別内訳" sheetId="20" r:id="rId11"/>
    <sheet name="フローチャート" sheetId="5" r:id="rId12"/>
    <sheet name="計算準備" sheetId="10" r:id="rId13"/>
    <sheet name="計算" sheetId="13" r:id="rId14"/>
    <sheet name="投入係数" sheetId="14" r:id="rId15"/>
    <sheet name="逆行列係数" sheetId="6" r:id="rId16"/>
    <sheet name="各種係数" sheetId="8" r:id="rId17"/>
    <sheet name="大分類対応表" sheetId="23" state="hidden" r:id="rId18"/>
  </sheets>
  <definedNames>
    <definedName name="__123Graph_A" hidden="1">#REF!</definedName>
    <definedName name="__123Graph_A額推移" hidden="1">#REF!</definedName>
    <definedName name="__123Graph_B" hidden="1">#REF!</definedName>
    <definedName name="__123Graph_B額推移" hidden="1">#REF!</definedName>
    <definedName name="__123Graph_C" hidden="1">#REF!</definedName>
    <definedName name="__123Graph_C額推移" hidden="1">#REF!</definedName>
    <definedName name="__123Graph_D" hidden="1">#REF!</definedName>
    <definedName name="__123Graph_D額推移" hidden="1">#REF!</definedName>
    <definedName name="__123Graph_E" hidden="1">#REF!</definedName>
    <definedName name="__123Graph_X" hidden="1">#REF!</definedName>
    <definedName name="__123Graph_X額推移" hidden="1">#REF!</definedName>
    <definedName name="_1__123Graph_Aグラフ_2B" hidden="1">#REF!</definedName>
    <definedName name="_10__123Graph_Aグラフ_8B" hidden="1">#REF!</definedName>
    <definedName name="_11__123Graph_Bグラフ_2B" hidden="1">#REF!</definedName>
    <definedName name="_12__123Graph_Bグラフ_3B" hidden="1">#REF!</definedName>
    <definedName name="_123" hidden="1">#REF!</definedName>
    <definedName name="＿１２３Graph_Cグラフ7Ｂ" hidden="1">#REF!</definedName>
    <definedName name="_13__123Graph_Bグラフ_4B" hidden="1">#REF!</definedName>
    <definedName name="_14__123Graph_Bグラフ_5B" hidden="1">#REF!</definedName>
    <definedName name="_16__123Graph_Bグラフ_6B" hidden="1">#REF!</definedName>
    <definedName name="_18__123Graph_Bグラフ_7B" hidden="1">#REF!</definedName>
    <definedName name="_2__123Graph_Aグラフ_3B" hidden="1">#REF!</definedName>
    <definedName name="_20__123Graph_Bグラフ_8B" hidden="1">#REF!</definedName>
    <definedName name="_21__123Graph_Cグラフ_2B" hidden="1">#REF!</definedName>
    <definedName name="_22__123Graph_Cグラフ_3B" hidden="1">#REF!</definedName>
    <definedName name="_23__123Graph_Cグラフ_4B" hidden="1">#REF!</definedName>
    <definedName name="_24__123Graph_Cグラフ_5B" hidden="1">#REF!</definedName>
    <definedName name="_26__123Graph_Cグラフ_6B" hidden="1">#REF!</definedName>
    <definedName name="_28__123Graph_Cグラフ_7B" hidden="1">#REF!</definedName>
    <definedName name="_3__123Graph_Aグラフ_4B" hidden="1">#REF!</definedName>
    <definedName name="_30__123Graph_Cグラフ_8B" hidden="1">#REF!</definedName>
    <definedName name="_32__123Graph_Dグラフ_2B" hidden="1">#REF!</definedName>
    <definedName name="_34__123Graph_Dグラフ_3B" hidden="1">#REF!</definedName>
    <definedName name="_36__123Graph_Dグラフ_4B" hidden="1">#REF!</definedName>
    <definedName name="_38__123Graph_Dグラフ_5B" hidden="1">#REF!</definedName>
    <definedName name="_4__123Graph_Aグラフ_5B" hidden="1">#REF!</definedName>
    <definedName name="_40__123Graph_Dグラフ_6B" hidden="1">#REF!</definedName>
    <definedName name="_42__123Graph_Dグラフ_7B" hidden="1">#REF!</definedName>
    <definedName name="_44__123Graph_Dグラフ_8B" hidden="1">#REF!</definedName>
    <definedName name="_45__123Graph_Xグラフ_2B" hidden="1">#REF!</definedName>
    <definedName name="_46__123Graph_Xグラフ_3B" hidden="1">#REF!</definedName>
    <definedName name="_47__123Graph_Xグラフ_4B" hidden="1">#REF!</definedName>
    <definedName name="_48__123Graph_Xグラフ_5B" hidden="1">#REF!</definedName>
    <definedName name="_50__123Graph_Xグラフ_6B" hidden="1">#REF!</definedName>
    <definedName name="_52__123Graph_Xグラフ_7B" hidden="1">#REF!</definedName>
    <definedName name="_54__123Graph_Xグラフ_8B" hidden="1">#REF!</definedName>
    <definedName name="_6__123Graph_Aグラフ_6B" hidden="1">#REF!</definedName>
    <definedName name="_8__123Graph_Aグラフ_7B" hidden="1">#REF!</definedName>
    <definedName name="_A555" hidden="1">#REF!</definedName>
    <definedName name="_AMO_XmlVersion" hidden="1">"'1'"</definedName>
    <definedName name="_Fill" hidden="1">#REF!</definedName>
    <definedName name="_Key1" hidden="1">#REF!</definedName>
    <definedName name="_Order1" hidden="1">255</definedName>
    <definedName name="_Order2" hidden="1">255</definedName>
    <definedName name="_Parse_In" hidden="1">#REF!</definedName>
    <definedName name="_Parse_Out" hidden="1">#REF!</definedName>
    <definedName name="_Regression_X" hidden="1">#REF!</definedName>
    <definedName name="_Sort" hidden="1">#REF!</definedName>
    <definedName name="_Table1_In1" hidden="1">#REF!</definedName>
    <definedName name="_Table1_Out" hidden="1">#REF!</definedName>
    <definedName name="_yyyy" hidden="1">#REF!</definedName>
    <definedName name="\123Graph\グラフ７ｂ" hidden="1">#REF!</definedName>
    <definedName name="ｆだがだｆ" hidden="1">#REF!</definedName>
    <definedName name="HTML_CodePage" hidden="1">932</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hidden="1">{"'第２表'!$W$27:$AA$68"}</definedName>
    <definedName name="_xlnm.Print_Area" localSheetId="6">'（例）入力①'!$A$1:$U$57</definedName>
    <definedName name="_xlnm.Print_Area" localSheetId="8">'（例）入力②'!$A$1:$H$59</definedName>
    <definedName name="_xlnm.Print_Area" localSheetId="0">シート一覧!$A$1:$I$19</definedName>
    <definedName name="_xlnm.Print_Area" localSheetId="11">フローチャート!$A$1:$W$70</definedName>
    <definedName name="_xlnm.Print_Area" localSheetId="4">基本設定!$A$1:$I$40</definedName>
    <definedName name="_xlnm.Print_Area" localSheetId="13">計算!$A$1:$AV$44</definedName>
    <definedName name="_xlnm.Print_Area" localSheetId="9">結果!$A$1:$L$73</definedName>
    <definedName name="_xlnm.Print_Area" localSheetId="5">入力①!$A$1:$U$57</definedName>
    <definedName name="_xlnm.Print_Area" localSheetId="7">入力②!$A$1:$H$59</definedName>
    <definedName name="_xlnm.Print_Area" localSheetId="3">部門分類!$A$1:$H$196</definedName>
    <definedName name="_xlnm.Print_Area" localSheetId="10">部門別内訳!$A$1:$I$45</definedName>
    <definedName name="_xlnm.Print_Titles" localSheetId="15">逆行列係数!$A:$B,逆行列係数!$1:$5</definedName>
    <definedName name="_xlnm.Print_Titles" localSheetId="12">計算準備!$1:$10</definedName>
    <definedName name="_xlnm.Print_Titles" localSheetId="14">投入係数!$A:$B,投入係数!$1:$5</definedName>
    <definedName name="_xlnm.Print_Titles" localSheetId="7">入力②!$1:$20</definedName>
    <definedName name="_xlnm.Print_Titles" localSheetId="3">部門分類!$1:$8</definedName>
    <definedName name="_xlnm.Print_Titles" localSheetId="10">部門別内訳!$1:$6</definedName>
    <definedName name="solver_lin" hidden="1">0</definedName>
    <definedName name="solver_num" hidden="1">0</definedName>
    <definedName name="solver_opt" hidden="1">#REF!</definedName>
    <definedName name="solver_typ" hidden="1">1</definedName>
    <definedName name="solver_val" hidden="1">0</definedName>
    <definedName name="wrn.仕様書表紙." hidden="1">{#N/A,#N/A,FALSE,"表一覧"}</definedName>
    <definedName name="yyyy" hidden="1">#REF!</definedName>
    <definedName name="yyyyy" hidden="1">#REF!</definedName>
    <definedName name="あｄｆ" hidden="1">#REF!</definedName>
    <definedName name="その他の製造工業製品">大分類対応表!$U$2:$U$5</definedName>
    <definedName name="パルプ・紙・木製品">大分類対応表!$F$2:$F$5</definedName>
    <definedName name="はん用機械">大分類対応表!$N$2</definedName>
    <definedName name="プラスチック・ゴム製品">大分類対応表!$I$2:$I$3</definedName>
    <definedName name="医療・福祉">大分類対応表!$AG$2:$AG$5</definedName>
    <definedName name="飲食料品">大分類対応表!$D$2:$D$5</definedName>
    <definedName name="運輸・郵便">大分類対応表!$AC$2:$AC$10</definedName>
    <definedName name="化学製品">大分類対応表!$G$2:$G$9</definedName>
    <definedName name="関連表" hidden="1">#REF!</definedName>
    <definedName name="教育・研究">大分類対応表!$AF$2:$AF$3</definedName>
    <definedName name="業務用機械">大分類対応表!$P$2</definedName>
    <definedName name="金属製品">大分類対応表!$M$2:$M$3</definedName>
    <definedName name="金融・保険">大分類対応表!$AA$2</definedName>
    <definedName name="建設">大分類対応表!$V$2:$V$5</definedName>
    <definedName name="公務">大分類対応表!$AE$2</definedName>
    <definedName name="鉱業">大分類対応表!$C$2:$C$3</definedName>
    <definedName name="事務用品">大分類対応表!$AK$2</definedName>
    <definedName name="主要製品" hidden="1">#REF!</definedName>
    <definedName name="商業">大分類対応表!$Z$2</definedName>
    <definedName name="情報通信">大分類対応表!$AD$2:$AD$6</definedName>
    <definedName name="情報通信機器">大分類対応表!$S$2:$S$3</definedName>
    <definedName name="水道">大分類対応表!$X$2</definedName>
    <definedName name="生産用機械">大分類対応表!$O$2</definedName>
    <definedName name="石油・石炭製品">大分類対応表!$H$2:$H$3</definedName>
    <definedName name="繊維製品">大分類対応表!$E$2:$E$3</definedName>
    <definedName name="他に分類されない会員制団体">大分類対応表!$AH$2</definedName>
    <definedName name="対個人サービス">大分類対応表!$AJ$2:$AJ$7</definedName>
    <definedName name="対事業所サービス">大分類対応表!$AI$2:$AI$5</definedName>
    <definedName name="大分類">大分類対応表!$B$1:$AL$1</definedName>
    <definedName name="鉄鋼">大分類対応表!$K$2:$K$5</definedName>
    <definedName name="電気・ガス・熱供給">大分類対応表!$W$2:$W$3</definedName>
    <definedName name="電気機械">大分類対応表!$R$2:$R$5</definedName>
    <definedName name="電子部品">大分類対応表!$Q$2:$Q$3</definedName>
    <definedName name="農林漁業">大分類対応表!$B$2:$B$6</definedName>
    <definedName name="廃棄物処理">大分類対応表!$Y$2</definedName>
    <definedName name="非鉄金属">大分類対応表!$L$2:$L$3</definedName>
    <definedName name="不動産">大分類対応表!$AB$2:$AB$4</definedName>
    <definedName name="分類不明">大分類対応表!$AL$2</definedName>
    <definedName name="輸送機械">大分類対応表!$T$2:$T$6</definedName>
    <definedName name="窯業・土石製品">大分類対応表!$J$2:$J$5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11" l="1"/>
  <c r="BA42" i="13" l="1"/>
  <c r="AZ42" i="13"/>
  <c r="BA41" i="13"/>
  <c r="AZ41" i="13"/>
  <c r="BA40" i="13"/>
  <c r="AZ40" i="13"/>
  <c r="BA39" i="13"/>
  <c r="AZ39" i="13"/>
  <c r="BA38" i="13"/>
  <c r="AZ38" i="13"/>
  <c r="BA37" i="13"/>
  <c r="AZ37" i="13"/>
  <c r="BA36" i="13"/>
  <c r="AZ36" i="13"/>
  <c r="BA35" i="13"/>
  <c r="AZ35" i="13"/>
  <c r="BA34" i="13"/>
  <c r="AZ34" i="13"/>
  <c r="BA33" i="13"/>
  <c r="AZ33" i="13"/>
  <c r="BA32" i="13"/>
  <c r="AZ32" i="13"/>
  <c r="BA31" i="13"/>
  <c r="AZ31" i="13"/>
  <c r="BA30" i="13"/>
  <c r="AZ30" i="13"/>
  <c r="BA29" i="13"/>
  <c r="AZ29" i="13"/>
  <c r="BA28" i="13"/>
  <c r="AZ28" i="13"/>
  <c r="BA27" i="13"/>
  <c r="AZ27" i="13"/>
  <c r="BA26" i="13"/>
  <c r="AZ26" i="13"/>
  <c r="BA25" i="13"/>
  <c r="AZ25" i="13"/>
  <c r="BA24" i="13"/>
  <c r="AZ24" i="13"/>
  <c r="BA23" i="13"/>
  <c r="AZ23" i="13"/>
  <c r="BA22" i="13"/>
  <c r="AZ22" i="13"/>
  <c r="BA21" i="13"/>
  <c r="AZ21" i="13"/>
  <c r="BA20" i="13"/>
  <c r="AZ20" i="13"/>
  <c r="BA19" i="13"/>
  <c r="AZ19" i="13"/>
  <c r="BA18" i="13"/>
  <c r="AZ18" i="13"/>
  <c r="BA17" i="13"/>
  <c r="AZ17" i="13"/>
  <c r="BA16" i="13"/>
  <c r="AZ16" i="13"/>
  <c r="BA15" i="13"/>
  <c r="AZ15" i="13"/>
  <c r="BA14" i="13"/>
  <c r="AZ14" i="13"/>
  <c r="BA13" i="13"/>
  <c r="AZ13" i="13"/>
  <c r="BA12" i="13"/>
  <c r="AZ12" i="13"/>
  <c r="BA11" i="13"/>
  <c r="AZ11" i="13"/>
  <c r="BA10" i="13"/>
  <c r="AZ10" i="13"/>
  <c r="BA9" i="13"/>
  <c r="AZ9" i="13"/>
  <c r="BA8" i="13"/>
  <c r="AZ8" i="13"/>
  <c r="BA7" i="13"/>
  <c r="AZ7" i="13"/>
  <c r="AO42" i="13"/>
  <c r="AN42" i="13"/>
  <c r="AO41" i="13"/>
  <c r="AN41" i="13"/>
  <c r="AO40" i="13"/>
  <c r="AN40" i="13"/>
  <c r="AO39" i="13"/>
  <c r="AN39" i="13"/>
  <c r="AO38" i="13"/>
  <c r="AN38" i="13"/>
  <c r="AO37" i="13"/>
  <c r="AN37" i="13"/>
  <c r="AO36" i="13"/>
  <c r="AN36" i="13"/>
  <c r="AO35" i="13"/>
  <c r="AN35" i="13"/>
  <c r="AO34" i="13"/>
  <c r="AN34" i="13"/>
  <c r="AO33" i="13"/>
  <c r="AN33" i="13"/>
  <c r="AO32" i="13"/>
  <c r="AN32" i="13"/>
  <c r="AO31" i="13"/>
  <c r="AN31" i="13"/>
  <c r="AO30" i="13"/>
  <c r="AN30" i="13"/>
  <c r="AO29" i="13"/>
  <c r="AN29" i="13"/>
  <c r="AO28" i="13"/>
  <c r="AN28" i="13"/>
  <c r="AO27" i="13"/>
  <c r="AN27" i="13"/>
  <c r="AO26" i="13"/>
  <c r="AN26" i="13"/>
  <c r="AO25" i="13"/>
  <c r="AN25" i="13"/>
  <c r="AO24" i="13"/>
  <c r="AN24" i="13"/>
  <c r="AO23" i="13"/>
  <c r="AN23" i="13"/>
  <c r="AO22" i="13"/>
  <c r="AN22" i="13"/>
  <c r="AO21" i="13"/>
  <c r="AN21" i="13"/>
  <c r="AO20" i="13"/>
  <c r="AN20" i="13"/>
  <c r="AO19" i="13"/>
  <c r="AN19" i="13"/>
  <c r="AO18" i="13"/>
  <c r="AN18" i="13"/>
  <c r="AO17" i="13"/>
  <c r="AN17" i="13"/>
  <c r="AO16" i="13"/>
  <c r="AN16" i="13"/>
  <c r="AO15" i="13"/>
  <c r="AN15" i="13"/>
  <c r="AO14" i="13"/>
  <c r="AN14" i="13"/>
  <c r="AO13" i="13"/>
  <c r="AN13" i="13"/>
  <c r="AO12" i="13"/>
  <c r="AN12" i="13"/>
  <c r="AO11" i="13"/>
  <c r="AN11" i="13"/>
  <c r="AO10" i="13"/>
  <c r="AN10" i="13"/>
  <c r="AO9" i="13"/>
  <c r="AN9" i="13"/>
  <c r="AO8" i="13"/>
  <c r="AN8" i="13"/>
  <c r="AO7" i="13"/>
  <c r="AN7" i="13"/>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11" i="20"/>
  <c r="B10" i="20"/>
  <c r="B9" i="20"/>
  <c r="B8" i="20"/>
  <c r="C2" i="11"/>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R55" i="17" l="1"/>
  <c r="R52" i="17"/>
  <c r="R49" i="17"/>
  <c r="R46" i="17"/>
  <c r="R43" i="17"/>
  <c r="R40" i="17"/>
  <c r="R37" i="17"/>
  <c r="R34" i="17"/>
  <c r="R31" i="17"/>
  <c r="R28" i="17"/>
  <c r="R25" i="17"/>
  <c r="R22" i="17"/>
  <c r="Q55" i="17"/>
  <c r="Q52" i="17"/>
  <c r="Q49" i="17"/>
  <c r="Q46" i="17"/>
  <c r="Q43" i="17"/>
  <c r="Q40" i="17"/>
  <c r="Q37" i="17"/>
  <c r="Q34" i="17"/>
  <c r="Q31" i="17"/>
  <c r="Q28" i="17"/>
  <c r="Q25" i="17"/>
  <c r="Q22" i="17"/>
  <c r="R54" i="17"/>
  <c r="R51" i="17"/>
  <c r="R48" i="17"/>
  <c r="R45" i="17"/>
  <c r="R42" i="17"/>
  <c r="R39" i="17"/>
  <c r="R36" i="17"/>
  <c r="R30" i="17"/>
  <c r="R24" i="17"/>
  <c r="R21" i="17"/>
  <c r="Q54" i="17"/>
  <c r="Q51" i="17"/>
  <c r="Q48" i="17"/>
  <c r="Q45" i="17"/>
  <c r="Q42" i="17"/>
  <c r="Q39" i="17"/>
  <c r="Q36" i="17"/>
  <c r="Q33" i="17"/>
  <c r="Q30" i="17"/>
  <c r="Q27" i="17"/>
  <c r="Q24" i="17"/>
  <c r="Q21" i="17"/>
  <c r="R47" i="17"/>
  <c r="R41" i="17"/>
  <c r="R35" i="17"/>
  <c r="R29" i="17"/>
  <c r="R23" i="17"/>
  <c r="Q53" i="17"/>
  <c r="Q35" i="17"/>
  <c r="Q32" i="17"/>
  <c r="Q29" i="17"/>
  <c r="Q26" i="17"/>
  <c r="Q23" i="17"/>
  <c r="Q20" i="17"/>
  <c r="R33" i="17"/>
  <c r="R27" i="17"/>
  <c r="R53" i="17"/>
  <c r="R50" i="17"/>
  <c r="R44" i="17"/>
  <c r="R38" i="17"/>
  <c r="R32" i="17"/>
  <c r="R26" i="17"/>
  <c r="R20" i="17"/>
  <c r="Q50" i="17"/>
  <c r="Q47" i="17"/>
  <c r="Q44" i="17"/>
  <c r="Q41" i="17"/>
  <c r="Q38" i="17"/>
  <c r="M42" i="8" l="1"/>
  <c r="M40" i="8"/>
  <c r="M38" i="8"/>
  <c r="M37" i="8"/>
  <c r="M36" i="8"/>
  <c r="M34" i="8"/>
  <c r="M33" i="8"/>
  <c r="M32" i="8"/>
  <c r="M31" i="8"/>
  <c r="M30" i="8"/>
  <c r="M28" i="8"/>
  <c r="M27" i="8"/>
  <c r="M25" i="8"/>
  <c r="M24" i="8"/>
  <c r="M22" i="8"/>
  <c r="M21" i="8"/>
  <c r="M20" i="8"/>
  <c r="M19" i="8"/>
  <c r="M18" i="8"/>
  <c r="M16" i="8"/>
  <c r="M15" i="8"/>
  <c r="M14" i="8"/>
  <c r="M13" i="8"/>
  <c r="M12" i="8"/>
  <c r="M10" i="8"/>
  <c r="M9" i="8"/>
  <c r="M8" i="8"/>
  <c r="M7" i="8"/>
  <c r="M41" i="8"/>
  <c r="M39" i="8"/>
  <c r="M35" i="8"/>
  <c r="M29" i="8"/>
  <c r="M26" i="8"/>
  <c r="M23" i="8"/>
  <c r="M17" i="8"/>
  <c r="M11" i="8"/>
  <c r="E17" i="25" l="1"/>
  <c r="E16" i="25"/>
  <c r="E31" i="18" l="1"/>
  <c r="D58" i="19" l="1"/>
  <c r="E38" i="18" l="1"/>
  <c r="H4" i="20" l="1"/>
  <c r="B3" i="13"/>
  <c r="E30" i="18" l="1"/>
  <c r="E29" i="18"/>
  <c r="AO43" i="13" l="1"/>
  <c r="AN43" i="13" l="1"/>
  <c r="B7" i="20" l="1"/>
  <c r="C2" i="6" l="1"/>
  <c r="C2" i="14"/>
  <c r="Q5" i="5" l="1"/>
  <c r="T16" i="17"/>
  <c r="C6" i="10"/>
  <c r="E58" i="19"/>
  <c r="G18" i="19"/>
  <c r="R16" i="17"/>
  <c r="D18" i="17"/>
  <c r="F8" i="10"/>
  <c r="E47" i="10" l="1"/>
  <c r="E45" i="10"/>
  <c r="E43" i="10"/>
  <c r="E41" i="10"/>
  <c r="E39" i="10"/>
  <c r="E37" i="10"/>
  <c r="E35" i="10"/>
  <c r="E33" i="10"/>
  <c r="E31" i="10"/>
  <c r="E29" i="10"/>
  <c r="E27" i="10"/>
  <c r="E25" i="10"/>
  <c r="E23" i="10"/>
  <c r="E21" i="10"/>
  <c r="E19" i="10"/>
  <c r="E17" i="10"/>
  <c r="E15" i="10"/>
  <c r="E13" i="10"/>
  <c r="D47" i="10"/>
  <c r="C42" i="13" s="1"/>
  <c r="D45" i="10"/>
  <c r="C40" i="13" s="1"/>
  <c r="D43" i="10"/>
  <c r="C38" i="13" s="1"/>
  <c r="D41" i="10"/>
  <c r="C36" i="13" s="1"/>
  <c r="D39" i="10"/>
  <c r="C34" i="13" s="1"/>
  <c r="D37" i="10"/>
  <c r="C32" i="13" s="1"/>
  <c r="D35" i="10"/>
  <c r="C30" i="13" s="1"/>
  <c r="D33" i="10"/>
  <c r="C28" i="13" s="1"/>
  <c r="D31" i="10"/>
  <c r="C26" i="13" s="1"/>
  <c r="D29" i="10"/>
  <c r="C24" i="13" s="1"/>
  <c r="D27" i="10"/>
  <c r="C22" i="13" s="1"/>
  <c r="D25" i="10"/>
  <c r="C20" i="13" s="1"/>
  <c r="D23" i="10"/>
  <c r="C18" i="13" s="1"/>
  <c r="D21" i="10"/>
  <c r="C16" i="13" s="1"/>
  <c r="D19" i="10"/>
  <c r="C14" i="13" s="1"/>
  <c r="D17" i="10"/>
  <c r="C12" i="13" s="1"/>
  <c r="D15" i="10"/>
  <c r="C10" i="13" s="1"/>
  <c r="D13" i="10"/>
  <c r="C8" i="13" s="1"/>
  <c r="C47" i="10"/>
  <c r="C45" i="10"/>
  <c r="C43" i="10"/>
  <c r="C41" i="10"/>
  <c r="C39" i="10"/>
  <c r="C37" i="10"/>
  <c r="C35" i="10"/>
  <c r="C33" i="10"/>
  <c r="C31" i="10"/>
  <c r="C29" i="10"/>
  <c r="C27" i="10"/>
  <c r="C25" i="10"/>
  <c r="C23" i="10"/>
  <c r="C21" i="10"/>
  <c r="C19" i="10"/>
  <c r="C15" i="10"/>
  <c r="E46" i="10"/>
  <c r="E44" i="10"/>
  <c r="E42" i="10"/>
  <c r="E40" i="10"/>
  <c r="E38" i="10"/>
  <c r="E36" i="10"/>
  <c r="E34" i="10"/>
  <c r="E32" i="10"/>
  <c r="E30" i="10"/>
  <c r="E28" i="10"/>
  <c r="E26" i="10"/>
  <c r="E24" i="10"/>
  <c r="E22" i="10"/>
  <c r="E20" i="10"/>
  <c r="E18" i="10"/>
  <c r="E16" i="10"/>
  <c r="E14" i="10"/>
  <c r="E12" i="10"/>
  <c r="D30" i="10"/>
  <c r="C25" i="13" s="1"/>
  <c r="D16" i="10"/>
  <c r="C11" i="13" s="1"/>
  <c r="C46" i="10"/>
  <c r="C42" i="10"/>
  <c r="C40" i="10"/>
  <c r="C38" i="10"/>
  <c r="C36" i="10"/>
  <c r="C32" i="10"/>
  <c r="C30" i="10"/>
  <c r="C26" i="10"/>
  <c r="C24" i="10"/>
  <c r="C20" i="10"/>
  <c r="C16" i="10"/>
  <c r="C12" i="10"/>
  <c r="C17" i="10"/>
  <c r="D46" i="10"/>
  <c r="C41" i="13" s="1"/>
  <c r="D44" i="10"/>
  <c r="C39" i="13" s="1"/>
  <c r="D42" i="10"/>
  <c r="C37" i="13" s="1"/>
  <c r="D40" i="10"/>
  <c r="C35" i="13" s="1"/>
  <c r="D38" i="10"/>
  <c r="C33" i="13" s="1"/>
  <c r="D36" i="10"/>
  <c r="C31" i="13" s="1"/>
  <c r="D34" i="10"/>
  <c r="C29" i="13" s="1"/>
  <c r="D32" i="10"/>
  <c r="C27" i="13" s="1"/>
  <c r="D28" i="10"/>
  <c r="C23" i="13" s="1"/>
  <c r="D26" i="10"/>
  <c r="C21" i="13" s="1"/>
  <c r="D24" i="10"/>
  <c r="C19" i="13" s="1"/>
  <c r="D22" i="10"/>
  <c r="C17" i="13" s="1"/>
  <c r="D20" i="10"/>
  <c r="C15" i="13" s="1"/>
  <c r="D18" i="10"/>
  <c r="C13" i="13" s="1"/>
  <c r="D14" i="10"/>
  <c r="C9" i="13" s="1"/>
  <c r="D12" i="10"/>
  <c r="C7" i="13" s="1"/>
  <c r="C44" i="10"/>
  <c r="C34" i="10"/>
  <c r="C28" i="10"/>
  <c r="C22" i="10"/>
  <c r="C18" i="10"/>
  <c r="C14" i="10"/>
  <c r="C13" i="10"/>
  <c r="D6" i="10"/>
  <c r="E11" i="10"/>
  <c r="K48" i="17"/>
  <c r="J48" i="17"/>
  <c r="K47" i="17"/>
  <c r="J47" i="17"/>
  <c r="K46" i="17"/>
  <c r="J46" i="17"/>
  <c r="K45" i="17"/>
  <c r="J45" i="17"/>
  <c r="K44" i="17"/>
  <c r="J44" i="17"/>
  <c r="K43" i="17"/>
  <c r="J43" i="17"/>
  <c r="K42" i="17"/>
  <c r="J42" i="17"/>
  <c r="K41" i="17"/>
  <c r="J41" i="17"/>
  <c r="K40" i="17"/>
  <c r="J40" i="17"/>
  <c r="K39" i="17"/>
  <c r="J39" i="17"/>
  <c r="K38" i="17"/>
  <c r="J38" i="17"/>
  <c r="K37" i="17"/>
  <c r="J37" i="17"/>
  <c r="K36" i="17"/>
  <c r="J36" i="17"/>
  <c r="K35" i="17"/>
  <c r="J35" i="17"/>
  <c r="K34" i="17"/>
  <c r="J34" i="17"/>
  <c r="K33" i="17"/>
  <c r="J33" i="17"/>
  <c r="K32" i="17"/>
  <c r="J32" i="17"/>
  <c r="K31" i="17"/>
  <c r="J31" i="17"/>
  <c r="K30" i="17"/>
  <c r="J30" i="17"/>
  <c r="K29" i="17"/>
  <c r="J29" i="17"/>
  <c r="K28" i="17"/>
  <c r="J28" i="17"/>
  <c r="K27" i="17"/>
  <c r="J27" i="17"/>
  <c r="K26" i="17"/>
  <c r="J26" i="17"/>
  <c r="K25" i="17"/>
  <c r="J25" i="17"/>
  <c r="K24" i="17"/>
  <c r="J24" i="17"/>
  <c r="K23" i="17"/>
  <c r="J23" i="17"/>
  <c r="K22" i="17"/>
  <c r="J22" i="17"/>
  <c r="K21" i="17"/>
  <c r="J21" i="17"/>
  <c r="K20" i="17"/>
  <c r="J20" i="17"/>
  <c r="K19" i="17"/>
  <c r="J19" i="17"/>
  <c r="D49" i="17"/>
  <c r="H7" i="13" l="1"/>
  <c r="E7" i="13"/>
  <c r="F7" i="13"/>
  <c r="J7" i="13"/>
  <c r="L7" i="13"/>
  <c r="G7" i="13"/>
  <c r="D7" i="13"/>
  <c r="I7" i="13"/>
  <c r="K7" i="13"/>
  <c r="K10" i="13"/>
  <c r="H10" i="13"/>
  <c r="E10" i="13"/>
  <c r="G10" i="13"/>
  <c r="J10" i="13"/>
  <c r="F10" i="13"/>
  <c r="M10" i="13" s="1"/>
  <c r="N10" i="13" s="1"/>
  <c r="D10" i="13"/>
  <c r="L10" i="13"/>
  <c r="I10" i="13"/>
  <c r="I23" i="13"/>
  <c r="H23" i="13"/>
  <c r="J23" i="13"/>
  <c r="F23" i="13"/>
  <c r="G23" i="13"/>
  <c r="D23" i="13"/>
  <c r="L23" i="13"/>
  <c r="K23" i="13"/>
  <c r="E23" i="13"/>
  <c r="F27" i="13"/>
  <c r="H27" i="13"/>
  <c r="G27" i="13"/>
  <c r="K27" i="13"/>
  <c r="J27" i="13"/>
  <c r="D27" i="13"/>
  <c r="M27" i="13" s="1"/>
  <c r="N27" i="13" s="1"/>
  <c r="E27" i="13"/>
  <c r="I27" i="13"/>
  <c r="L27" i="13"/>
  <c r="K14" i="13"/>
  <c r="D14" i="13"/>
  <c r="F14" i="13"/>
  <c r="G14" i="13"/>
  <c r="J14" i="13"/>
  <c r="E14" i="13"/>
  <c r="I14" i="13"/>
  <c r="H14" i="13"/>
  <c r="L14" i="13"/>
  <c r="G29" i="13"/>
  <c r="I29" i="13"/>
  <c r="K29" i="13"/>
  <c r="E29" i="13"/>
  <c r="L29" i="13"/>
  <c r="J29" i="13"/>
  <c r="M29" i="13" s="1"/>
  <c r="N29" i="13" s="1"/>
  <c r="D29" i="13"/>
  <c r="F29" i="13"/>
  <c r="H29" i="13"/>
  <c r="E41" i="13"/>
  <c r="G41" i="13"/>
  <c r="I41" i="13"/>
  <c r="J41" i="13"/>
  <c r="H41" i="13"/>
  <c r="L41" i="13"/>
  <c r="D41" i="13"/>
  <c r="F41" i="13"/>
  <c r="K41" i="13"/>
  <c r="F16" i="13"/>
  <c r="D16" i="13"/>
  <c r="L16" i="13"/>
  <c r="H16" i="13"/>
  <c r="G16" i="13"/>
  <c r="I16" i="13"/>
  <c r="E16" i="13"/>
  <c r="K16" i="13"/>
  <c r="J16" i="13"/>
  <c r="E28" i="13"/>
  <c r="I28" i="13"/>
  <c r="H28" i="13"/>
  <c r="K28" i="13"/>
  <c r="L28" i="13"/>
  <c r="G28" i="13"/>
  <c r="D28" i="13"/>
  <c r="J28" i="13"/>
  <c r="F28" i="13"/>
  <c r="H19" i="13"/>
  <c r="G19" i="13"/>
  <c r="D19" i="13"/>
  <c r="E19" i="13"/>
  <c r="L19" i="13"/>
  <c r="I19" i="13"/>
  <c r="K19" i="13"/>
  <c r="F19" i="13"/>
  <c r="J19" i="13"/>
  <c r="E33" i="13"/>
  <c r="L33" i="13"/>
  <c r="J33" i="13"/>
  <c r="F33" i="13"/>
  <c r="G33" i="13"/>
  <c r="D33" i="13"/>
  <c r="I33" i="13"/>
  <c r="K33" i="13"/>
  <c r="H33" i="13"/>
  <c r="E11" i="13"/>
  <c r="F11" i="13"/>
  <c r="J11" i="13"/>
  <c r="I11" i="13"/>
  <c r="G11" i="13"/>
  <c r="D11" i="13"/>
  <c r="M11" i="13" s="1"/>
  <c r="N11" i="13" s="1"/>
  <c r="L11" i="13"/>
  <c r="K11" i="13"/>
  <c r="H11" i="13"/>
  <c r="F8" i="13"/>
  <c r="H8" i="13"/>
  <c r="E8" i="13"/>
  <c r="J8" i="13"/>
  <c r="L8" i="13"/>
  <c r="D8" i="13"/>
  <c r="I8" i="13"/>
  <c r="G8" i="13"/>
  <c r="K8" i="13"/>
  <c r="K20" i="13"/>
  <c r="I20" i="13"/>
  <c r="F20" i="13"/>
  <c r="J20" i="13"/>
  <c r="L20" i="13"/>
  <c r="D20" i="13"/>
  <c r="M20" i="13" s="1"/>
  <c r="N20" i="13" s="1"/>
  <c r="H20" i="13"/>
  <c r="G20" i="13"/>
  <c r="E20" i="13"/>
  <c r="K32" i="13"/>
  <c r="L32" i="13"/>
  <c r="I32" i="13"/>
  <c r="J32" i="13"/>
  <c r="F32" i="13"/>
  <c r="D32" i="13"/>
  <c r="E32" i="13"/>
  <c r="H32" i="13"/>
  <c r="G32" i="13"/>
  <c r="J35" i="13"/>
  <c r="F35" i="13"/>
  <c r="K35" i="13"/>
  <c r="E35" i="13"/>
  <c r="H35" i="13"/>
  <c r="I35" i="13"/>
  <c r="D35" i="13"/>
  <c r="G35" i="13"/>
  <c r="L35" i="13"/>
  <c r="D22" i="13"/>
  <c r="H22" i="13"/>
  <c r="K22" i="13"/>
  <c r="J22" i="13"/>
  <c r="G22" i="13"/>
  <c r="F22" i="13"/>
  <c r="L22" i="13"/>
  <c r="E22" i="13"/>
  <c r="I22" i="13"/>
  <c r="M22" i="13" s="1"/>
  <c r="N22" i="13" s="1"/>
  <c r="K34" i="13"/>
  <c r="D34" i="13"/>
  <c r="G34" i="13"/>
  <c r="E34" i="13"/>
  <c r="I34" i="13"/>
  <c r="H34" i="13"/>
  <c r="L34" i="13"/>
  <c r="J34" i="13"/>
  <c r="F34" i="13"/>
  <c r="E25" i="13"/>
  <c r="I25" i="13"/>
  <c r="J25" i="13"/>
  <c r="H25" i="13"/>
  <c r="F25" i="13"/>
  <c r="G25" i="13"/>
  <c r="D25" i="13"/>
  <c r="L25" i="13"/>
  <c r="K25" i="13"/>
  <c r="K26" i="13"/>
  <c r="E26" i="13"/>
  <c r="J26" i="13"/>
  <c r="F26" i="13"/>
  <c r="D26" i="13"/>
  <c r="M26" i="13" s="1"/>
  <c r="N26" i="13" s="1"/>
  <c r="H26" i="13"/>
  <c r="I26" i="13"/>
  <c r="G26" i="13"/>
  <c r="L26" i="13"/>
  <c r="J37" i="13"/>
  <c r="F37" i="13"/>
  <c r="H37" i="13"/>
  <c r="I37" i="13"/>
  <c r="E37" i="13"/>
  <c r="G37" i="13"/>
  <c r="K37" i="13"/>
  <c r="L37" i="13"/>
  <c r="D37" i="13"/>
  <c r="J24" i="13"/>
  <c r="K24" i="13"/>
  <c r="D24" i="13"/>
  <c r="F24" i="13"/>
  <c r="G24" i="13"/>
  <c r="I24" i="13"/>
  <c r="E24" i="13"/>
  <c r="H24" i="13"/>
  <c r="L24" i="13"/>
  <c r="H13" i="13"/>
  <c r="D13" i="13"/>
  <c r="F13" i="13"/>
  <c r="G13" i="13"/>
  <c r="K13" i="13"/>
  <c r="J13" i="13"/>
  <c r="E13" i="13"/>
  <c r="L13" i="13"/>
  <c r="I13" i="13"/>
  <c r="K38" i="13"/>
  <c r="J38" i="13"/>
  <c r="F38" i="13"/>
  <c r="D38" i="13"/>
  <c r="H38" i="13"/>
  <c r="I38" i="13"/>
  <c r="E38" i="13"/>
  <c r="G38" i="13"/>
  <c r="L38" i="13"/>
  <c r="H15" i="13"/>
  <c r="L15" i="13"/>
  <c r="I15" i="13"/>
  <c r="F15" i="13"/>
  <c r="J15" i="13"/>
  <c r="K15" i="13"/>
  <c r="E15" i="13"/>
  <c r="D15" i="13"/>
  <c r="M15" i="13" s="1"/>
  <c r="N15" i="13" s="1"/>
  <c r="G15" i="13"/>
  <c r="H21" i="13"/>
  <c r="K21" i="13"/>
  <c r="J21" i="13"/>
  <c r="F21" i="13"/>
  <c r="G21" i="13"/>
  <c r="D21" i="13"/>
  <c r="L21" i="13"/>
  <c r="I21" i="13"/>
  <c r="E21" i="13"/>
  <c r="H9" i="13"/>
  <c r="K9" i="13"/>
  <c r="G9" i="13"/>
  <c r="E9" i="13"/>
  <c r="L9" i="13"/>
  <c r="J9" i="13"/>
  <c r="D9" i="13"/>
  <c r="I9" i="13"/>
  <c r="F9" i="13"/>
  <c r="J12" i="13"/>
  <c r="K12" i="13"/>
  <c r="D12" i="13"/>
  <c r="F12" i="13"/>
  <c r="G12" i="13"/>
  <c r="M12" i="13" s="1"/>
  <c r="N12" i="13" s="1"/>
  <c r="I12" i="13"/>
  <c r="E12" i="13"/>
  <c r="H12" i="13"/>
  <c r="L12" i="13"/>
  <c r="F36" i="13"/>
  <c r="I36" i="13"/>
  <c r="K36" i="13"/>
  <c r="G36" i="13"/>
  <c r="H36" i="13"/>
  <c r="J36" i="13"/>
  <c r="E36" i="13"/>
  <c r="D36" i="13"/>
  <c r="L36" i="13"/>
  <c r="G39" i="13"/>
  <c r="D39" i="13"/>
  <c r="K39" i="13"/>
  <c r="H39" i="13"/>
  <c r="L39" i="13"/>
  <c r="I39" i="13"/>
  <c r="E39" i="13"/>
  <c r="F39" i="13"/>
  <c r="J39" i="13"/>
  <c r="K40" i="13"/>
  <c r="G40" i="13"/>
  <c r="J40" i="13"/>
  <c r="L40" i="13"/>
  <c r="F40" i="13"/>
  <c r="D40" i="13"/>
  <c r="I40" i="13"/>
  <c r="H40" i="13"/>
  <c r="E40" i="13"/>
  <c r="H17" i="13"/>
  <c r="I17" i="13"/>
  <c r="L17" i="13"/>
  <c r="K17" i="13"/>
  <c r="D17" i="13"/>
  <c r="M17" i="13" s="1"/>
  <c r="N17" i="13" s="1"/>
  <c r="E17" i="13"/>
  <c r="G17" i="13"/>
  <c r="J17" i="13"/>
  <c r="F17" i="13"/>
  <c r="K31" i="13"/>
  <c r="E31" i="13"/>
  <c r="G31" i="13"/>
  <c r="D31" i="13"/>
  <c r="L31" i="13"/>
  <c r="I31" i="13"/>
  <c r="H31" i="13"/>
  <c r="F31" i="13"/>
  <c r="J31" i="13"/>
  <c r="F18" i="13"/>
  <c r="H18" i="13"/>
  <c r="D18" i="13"/>
  <c r="G18" i="13"/>
  <c r="L18" i="13"/>
  <c r="J18" i="13"/>
  <c r="K18" i="13"/>
  <c r="I18" i="13"/>
  <c r="E18" i="13"/>
  <c r="D30" i="13"/>
  <c r="H30" i="13"/>
  <c r="K30" i="13"/>
  <c r="G30" i="13"/>
  <c r="L30" i="13"/>
  <c r="J30" i="13"/>
  <c r="F30" i="13"/>
  <c r="I30" i="13"/>
  <c r="E30" i="13"/>
  <c r="J42" i="13"/>
  <c r="F42" i="13"/>
  <c r="D42" i="13"/>
  <c r="K42" i="13"/>
  <c r="M42" i="13" s="1"/>
  <c r="N42" i="13" s="1"/>
  <c r="H42" i="13"/>
  <c r="G42" i="13"/>
  <c r="I42" i="13"/>
  <c r="E42" i="13"/>
  <c r="L42" i="13"/>
  <c r="R19" i="17"/>
  <c r="D11" i="10" s="1"/>
  <c r="C6" i="13" s="1"/>
  <c r="Q19" i="17"/>
  <c r="C11" i="10" s="1"/>
  <c r="M36" i="13" l="1"/>
  <c r="N36" i="13" s="1"/>
  <c r="T49" i="17" s="1"/>
  <c r="M39" i="13"/>
  <c r="N39" i="13" s="1"/>
  <c r="O39" i="13" s="1"/>
  <c r="M25" i="13"/>
  <c r="N25" i="13" s="1"/>
  <c r="T38" i="17" s="1"/>
  <c r="M32" i="13"/>
  <c r="N32" i="13" s="1"/>
  <c r="O32" i="13" s="1"/>
  <c r="M23" i="13"/>
  <c r="N23" i="13" s="1"/>
  <c r="M38" i="13"/>
  <c r="N38" i="13" s="1"/>
  <c r="T51" i="17" s="1"/>
  <c r="M8" i="13"/>
  <c r="N8" i="13" s="1"/>
  <c r="T21" i="17" s="1"/>
  <c r="M28" i="13"/>
  <c r="N28" i="13" s="1"/>
  <c r="M16" i="13"/>
  <c r="N16" i="13" s="1"/>
  <c r="O16" i="13" s="1"/>
  <c r="M14" i="13"/>
  <c r="N14" i="13" s="1"/>
  <c r="T27" i="17" s="1"/>
  <c r="M7" i="13"/>
  <c r="N7" i="13" s="1"/>
  <c r="M18" i="13"/>
  <c r="N18" i="13" s="1"/>
  <c r="G33" i="19" s="1"/>
  <c r="F23" i="10" s="1"/>
  <c r="M21" i="13"/>
  <c r="N21" i="13" s="1"/>
  <c r="T34" i="17" s="1"/>
  <c r="M37" i="13"/>
  <c r="N37" i="13" s="1"/>
  <c r="G52" i="19" s="1"/>
  <c r="F42" i="10" s="1"/>
  <c r="M34" i="13"/>
  <c r="N34" i="13" s="1"/>
  <c r="T47" i="17" s="1"/>
  <c r="M35" i="13"/>
  <c r="N35" i="13" s="1"/>
  <c r="O35" i="13" s="1"/>
  <c r="M19" i="13"/>
  <c r="N19" i="13" s="1"/>
  <c r="M9" i="13"/>
  <c r="N9" i="13" s="1"/>
  <c r="M31" i="13"/>
  <c r="N31" i="13" s="1"/>
  <c r="M40" i="13"/>
  <c r="N40" i="13" s="1"/>
  <c r="G55" i="19" s="1"/>
  <c r="F45" i="10" s="1"/>
  <c r="M24" i="13"/>
  <c r="N24" i="13" s="1"/>
  <c r="M41" i="13"/>
  <c r="N41" i="13" s="1"/>
  <c r="O41" i="13" s="1"/>
  <c r="O8" i="13"/>
  <c r="G29" i="19"/>
  <c r="F19" i="10" s="1"/>
  <c r="O14" i="13"/>
  <c r="T31" i="17"/>
  <c r="O18" i="13"/>
  <c r="T50" i="17"/>
  <c r="O37" i="13"/>
  <c r="T55" i="17"/>
  <c r="G57" i="19"/>
  <c r="F47" i="10" s="1"/>
  <c r="O42" i="13"/>
  <c r="T28" i="17"/>
  <c r="G30" i="19"/>
  <c r="F20" i="10" s="1"/>
  <c r="O15" i="13"/>
  <c r="T24" i="17"/>
  <c r="G26" i="19"/>
  <c r="F16" i="10" s="1"/>
  <c r="O11" i="13"/>
  <c r="G40" i="19"/>
  <c r="F30" i="10" s="1"/>
  <c r="O25" i="13"/>
  <c r="T36" i="17"/>
  <c r="G38" i="19"/>
  <c r="F28" i="10" s="1"/>
  <c r="O23" i="13"/>
  <c r="G53" i="19"/>
  <c r="F43" i="10" s="1"/>
  <c r="O38" i="13"/>
  <c r="T41" i="17"/>
  <c r="G43" i="19"/>
  <c r="F33" i="10" s="1"/>
  <c r="O28" i="13"/>
  <c r="T20" i="17"/>
  <c r="G22" i="19"/>
  <c r="F12" i="10" s="1"/>
  <c r="O7" i="13"/>
  <c r="G36" i="19"/>
  <c r="F26" i="10" s="1"/>
  <c r="O21" i="13"/>
  <c r="G49" i="19"/>
  <c r="F39" i="10" s="1"/>
  <c r="O34" i="13"/>
  <c r="G34" i="19"/>
  <c r="F24" i="10" s="1"/>
  <c r="T32" i="17"/>
  <c r="O19" i="13"/>
  <c r="G27" i="19"/>
  <c r="F17" i="10" s="1"/>
  <c r="T25" i="17"/>
  <c r="O12" i="13"/>
  <c r="T39" i="17"/>
  <c r="G41" i="19"/>
  <c r="F31" i="10" s="1"/>
  <c r="O26" i="13"/>
  <c r="G35" i="19"/>
  <c r="F25" i="10" s="1"/>
  <c r="T33" i="17"/>
  <c r="O20" i="13"/>
  <c r="T42" i="17"/>
  <c r="G44" i="19"/>
  <c r="F34" i="10" s="1"/>
  <c r="O29" i="13"/>
  <c r="G42" i="19"/>
  <c r="F32" i="10" s="1"/>
  <c r="T40" i="17"/>
  <c r="O27" i="13"/>
  <c r="T23" i="17"/>
  <c r="G25" i="19"/>
  <c r="F15" i="10" s="1"/>
  <c r="O10" i="13"/>
  <c r="T44" i="17"/>
  <c r="G46" i="19"/>
  <c r="F36" i="10" s="1"/>
  <c r="O31" i="13"/>
  <c r="G51" i="19"/>
  <c r="F41" i="10" s="1"/>
  <c r="O36" i="13"/>
  <c r="T22" i="17"/>
  <c r="G24" i="19"/>
  <c r="F14" i="10" s="1"/>
  <c r="O9" i="13"/>
  <c r="T37" i="17"/>
  <c r="G39" i="19"/>
  <c r="F29" i="10" s="1"/>
  <c r="O24" i="13"/>
  <c r="G37" i="19"/>
  <c r="F27" i="10" s="1"/>
  <c r="T35" i="17"/>
  <c r="O22" i="13"/>
  <c r="T30" i="17"/>
  <c r="G32" i="19"/>
  <c r="F22" i="10" s="1"/>
  <c r="O17" i="13"/>
  <c r="M13" i="13"/>
  <c r="N13" i="13" s="1"/>
  <c r="L6" i="13"/>
  <c r="F6" i="13"/>
  <c r="I6" i="13"/>
  <c r="J6" i="13"/>
  <c r="K6" i="13"/>
  <c r="H6" i="13"/>
  <c r="G6" i="13"/>
  <c r="E6" i="13"/>
  <c r="D6" i="13"/>
  <c r="C48" i="10"/>
  <c r="Q56" i="17"/>
  <c r="R56" i="17"/>
  <c r="O40" i="13" l="1"/>
  <c r="G56" i="19"/>
  <c r="F46" i="10" s="1"/>
  <c r="T53" i="17"/>
  <c r="G31" i="19"/>
  <c r="F21" i="10" s="1"/>
  <c r="G47" i="19"/>
  <c r="F37" i="10" s="1"/>
  <c r="G54" i="19"/>
  <c r="F44" i="10" s="1"/>
  <c r="G50" i="19"/>
  <c r="F40" i="10" s="1"/>
  <c r="G23" i="19"/>
  <c r="F13" i="10" s="1"/>
  <c r="T54" i="17"/>
  <c r="T29" i="17"/>
  <c r="T45" i="17"/>
  <c r="T52" i="17"/>
  <c r="T48" i="17"/>
  <c r="T26" i="17"/>
  <c r="G28" i="19"/>
  <c r="F18" i="10" s="1"/>
  <c r="O13" i="13"/>
  <c r="R17" i="13"/>
  <c r="S17" i="13" s="1"/>
  <c r="Q17" i="13"/>
  <c r="R40" i="13"/>
  <c r="S40" i="13" s="1"/>
  <c r="Q40" i="13"/>
  <c r="R10" i="13"/>
  <c r="S10" i="13" s="1"/>
  <c r="Q10" i="13"/>
  <c r="R29" i="13"/>
  <c r="S29" i="13" s="1"/>
  <c r="Q29" i="13"/>
  <c r="R19" i="13"/>
  <c r="S19" i="13" s="1"/>
  <c r="Q19" i="13"/>
  <c r="R21" i="13"/>
  <c r="S21" i="13" s="1"/>
  <c r="Q21" i="13"/>
  <c r="R38" i="13"/>
  <c r="S38" i="13" s="1"/>
  <c r="Q38" i="13"/>
  <c r="R32" i="13"/>
  <c r="S32" i="13" s="1"/>
  <c r="Q32" i="13"/>
  <c r="R39" i="13"/>
  <c r="S39" i="13" s="1"/>
  <c r="Q39" i="13"/>
  <c r="R15" i="13"/>
  <c r="S15" i="13" s="1"/>
  <c r="Q15" i="13"/>
  <c r="R18" i="13"/>
  <c r="S18" i="13" s="1"/>
  <c r="Q18" i="13"/>
  <c r="R8" i="13"/>
  <c r="S8" i="13" s="1"/>
  <c r="Q8" i="13"/>
  <c r="R22" i="13"/>
  <c r="S22" i="13" s="1"/>
  <c r="Q22" i="13"/>
  <c r="Q24" i="13"/>
  <c r="R24" i="13"/>
  <c r="S24" i="13" s="1"/>
  <c r="R9" i="13"/>
  <c r="S9" i="13" s="1"/>
  <c r="Q9" i="13"/>
  <c r="R31" i="13"/>
  <c r="S31" i="13" s="1"/>
  <c r="Q31" i="13"/>
  <c r="R27" i="13"/>
  <c r="S27" i="13" s="1"/>
  <c r="Q27" i="13"/>
  <c r="R20" i="13"/>
  <c r="S20" i="13" s="1"/>
  <c r="Q20" i="13"/>
  <c r="R12" i="13"/>
  <c r="S12" i="13" s="1"/>
  <c r="Q12" i="13"/>
  <c r="R34" i="13"/>
  <c r="S34" i="13" s="1"/>
  <c r="Q34" i="13"/>
  <c r="R7" i="13"/>
  <c r="S7" i="13" s="1"/>
  <c r="Q7" i="13"/>
  <c r="R28" i="13"/>
  <c r="S28" i="13" s="1"/>
  <c r="Q28" i="13"/>
  <c r="R23" i="13"/>
  <c r="S23" i="13" s="1"/>
  <c r="Q23" i="13"/>
  <c r="R25" i="13"/>
  <c r="S25" i="13" s="1"/>
  <c r="Q25" i="13"/>
  <c r="R11" i="13"/>
  <c r="S11" i="13" s="1"/>
  <c r="Q11" i="13"/>
  <c r="R42" i="13"/>
  <c r="S42" i="13" s="1"/>
  <c r="Q42" i="13"/>
  <c r="R37" i="13"/>
  <c r="S37" i="13" s="1"/>
  <c r="Q37" i="13"/>
  <c r="Q14" i="13"/>
  <c r="R14" i="13"/>
  <c r="S14" i="13" s="1"/>
  <c r="R41" i="13"/>
  <c r="S41" i="13" s="1"/>
  <c r="Q41" i="13"/>
  <c r="R36" i="13"/>
  <c r="S36" i="13" s="1"/>
  <c r="Q36" i="13"/>
  <c r="R26" i="13"/>
  <c r="S26" i="13" s="1"/>
  <c r="Q26" i="13"/>
  <c r="R16" i="13"/>
  <c r="S16" i="13" s="1"/>
  <c r="Q16" i="13"/>
  <c r="R35" i="13"/>
  <c r="S35" i="13" s="1"/>
  <c r="Q35" i="13"/>
  <c r="K43" i="13"/>
  <c r="G43" i="13"/>
  <c r="L43" i="13"/>
  <c r="H43" i="13"/>
  <c r="J43" i="13"/>
  <c r="D43" i="13"/>
  <c r="I43" i="13"/>
  <c r="E43" i="13"/>
  <c r="F43" i="13"/>
  <c r="M6" i="13"/>
  <c r="J23" i="11"/>
  <c r="R13" i="13" l="1"/>
  <c r="S13" i="13" s="1"/>
  <c r="Q13" i="13"/>
  <c r="M30" i="13"/>
  <c r="N30" i="13" s="1"/>
  <c r="M33" i="13"/>
  <c r="N33" i="13" s="1"/>
  <c r="D12" i="11"/>
  <c r="D7" i="11"/>
  <c r="G48" i="19" l="1"/>
  <c r="F38" i="10" s="1"/>
  <c r="T46" i="17"/>
  <c r="O33" i="13"/>
  <c r="T43" i="17"/>
  <c r="G45" i="19"/>
  <c r="F35" i="10" s="1"/>
  <c r="O30" i="13"/>
  <c r="M43" i="13"/>
  <c r="K50" i="11"/>
  <c r="I35" i="11"/>
  <c r="AO6" i="13"/>
  <c r="BA6" i="13" s="1"/>
  <c r="AN6" i="13"/>
  <c r="AZ6" i="13" s="1"/>
  <c r="R30" i="13" l="1"/>
  <c r="Q30" i="13"/>
  <c r="Q33" i="13"/>
  <c r="R33" i="13"/>
  <c r="H17" i="11"/>
  <c r="S30" i="13" l="1"/>
  <c r="S33" i="13"/>
  <c r="U31" i="8"/>
  <c r="U22" i="8"/>
  <c r="X17" i="8" l="1"/>
  <c r="E35" i="18" s="1"/>
  <c r="N6" i="13" l="1"/>
  <c r="X18" i="8"/>
  <c r="J19" i="11" s="1"/>
  <c r="U6" i="5"/>
  <c r="S6" i="5"/>
  <c r="U32" i="8"/>
  <c r="U23" i="8"/>
  <c r="D48" i="10"/>
  <c r="T24" i="13" l="1"/>
  <c r="U24" i="13"/>
  <c r="U20" i="13"/>
  <c r="U11" i="13"/>
  <c r="U37" i="13"/>
  <c r="U13" i="13"/>
  <c r="U42" i="13"/>
  <c r="U9" i="13"/>
  <c r="U38" i="13"/>
  <c r="U7" i="13"/>
  <c r="U27" i="13"/>
  <c r="U32" i="13"/>
  <c r="U26" i="13"/>
  <c r="T38" i="13"/>
  <c r="T27" i="13"/>
  <c r="T32" i="13"/>
  <c r="T26" i="13"/>
  <c r="T17" i="13"/>
  <c r="T20" i="13"/>
  <c r="T11" i="13"/>
  <c r="T37" i="13"/>
  <c r="T13" i="13"/>
  <c r="T42" i="13"/>
  <c r="T9" i="13"/>
  <c r="T7" i="13"/>
  <c r="U21" i="13"/>
  <c r="U19" i="13"/>
  <c r="U15" i="13"/>
  <c r="U36" i="13"/>
  <c r="U12" i="13"/>
  <c r="U40" i="13"/>
  <c r="U8" i="13"/>
  <c r="U35" i="13"/>
  <c r="U41" i="13"/>
  <c r="U10" i="13"/>
  <c r="U22" i="13"/>
  <c r="U28" i="13"/>
  <c r="U39" i="13"/>
  <c r="U29" i="13"/>
  <c r="U16" i="13"/>
  <c r="T25" i="13"/>
  <c r="T14" i="13"/>
  <c r="T34" i="13"/>
  <c r="T18" i="13"/>
  <c r="T31" i="13"/>
  <c r="T23" i="13"/>
  <c r="T28" i="13"/>
  <c r="T39" i="13"/>
  <c r="T29" i="13"/>
  <c r="T16" i="13"/>
  <c r="T21" i="13"/>
  <c r="T19" i="13"/>
  <c r="T15" i="13"/>
  <c r="T36" i="13"/>
  <c r="T12" i="13"/>
  <c r="T40" i="13"/>
  <c r="T8" i="13"/>
  <c r="T35" i="13"/>
  <c r="T41" i="13"/>
  <c r="T10" i="13"/>
  <c r="T22" i="13"/>
  <c r="U17" i="13"/>
  <c r="U25" i="13"/>
  <c r="U14" i="13"/>
  <c r="U34" i="13"/>
  <c r="U18" i="13"/>
  <c r="U31" i="13"/>
  <c r="U23" i="13"/>
  <c r="T30" i="13"/>
  <c r="U33" i="13"/>
  <c r="U30" i="13"/>
  <c r="T33" i="13"/>
  <c r="C43" i="13"/>
  <c r="K38" i="5"/>
  <c r="I68" i="5"/>
  <c r="K68" i="5"/>
  <c r="M68" i="5"/>
  <c r="Q68" i="5"/>
  <c r="O68" i="5"/>
  <c r="T19" i="17"/>
  <c r="G21" i="19"/>
  <c r="F11" i="10" l="1"/>
  <c r="O65" i="5"/>
  <c r="O66" i="5"/>
  <c r="O67" i="5"/>
  <c r="Q67" i="5"/>
  <c r="Q66" i="5"/>
  <c r="Q65" i="5"/>
  <c r="R56" i="5"/>
  <c r="R55" i="5"/>
  <c r="R29" i="5"/>
  <c r="R28" i="5"/>
  <c r="R15" i="5"/>
  <c r="R14" i="5"/>
  <c r="M6" i="8" l="1"/>
  <c r="O6" i="13" s="1"/>
  <c r="P6" i="13" s="1" a="1"/>
  <c r="P40" i="13" l="1"/>
  <c r="V40" i="13" s="1"/>
  <c r="P27" i="13"/>
  <c r="V27" i="13" s="1"/>
  <c r="P9" i="13"/>
  <c r="V9" i="13" s="1"/>
  <c r="P36" i="13"/>
  <c r="V36" i="13" s="1"/>
  <c r="P13" i="13"/>
  <c r="V13" i="13" s="1"/>
  <c r="P21" i="13"/>
  <c r="V21" i="13" s="1"/>
  <c r="P39" i="13"/>
  <c r="V39" i="13" s="1"/>
  <c r="P25" i="13"/>
  <c r="V25" i="13" s="1"/>
  <c r="P12" i="13"/>
  <c r="V12" i="13" s="1"/>
  <c r="P41" i="13"/>
  <c r="V41" i="13" s="1"/>
  <c r="P23" i="13"/>
  <c r="V23" i="13" s="1"/>
  <c r="P20" i="13"/>
  <c r="V20" i="13" s="1"/>
  <c r="P38" i="13"/>
  <c r="V38" i="13" s="1"/>
  <c r="P35" i="13"/>
  <c r="V35" i="13" s="1"/>
  <c r="P34" i="13"/>
  <c r="V34" i="13" s="1"/>
  <c r="P28" i="13"/>
  <c r="V28" i="13" s="1"/>
  <c r="P10" i="13"/>
  <c r="V10" i="13" s="1"/>
  <c r="P19" i="13"/>
  <c r="V19" i="13" s="1"/>
  <c r="P37" i="13"/>
  <c r="V37" i="13" s="1"/>
  <c r="P16" i="13"/>
  <c r="V16" i="13" s="1"/>
  <c r="P33" i="13"/>
  <c r="V33" i="13" s="1"/>
  <c r="P26" i="13"/>
  <c r="V26" i="13" s="1"/>
  <c r="P7" i="13"/>
  <c r="V7" i="13" s="1"/>
  <c r="P24" i="13"/>
  <c r="V24" i="13" s="1"/>
  <c r="P42" i="13"/>
  <c r="V42" i="13" s="1"/>
  <c r="P14" i="13"/>
  <c r="V14" i="13" s="1"/>
  <c r="P32" i="13"/>
  <c r="V32" i="13" s="1"/>
  <c r="P30" i="13"/>
  <c r="V30" i="13" s="1"/>
  <c r="P17" i="13"/>
  <c r="V17" i="13" s="1"/>
  <c r="P29" i="13"/>
  <c r="V29" i="13" s="1"/>
  <c r="P11" i="13"/>
  <c r="V11" i="13" s="1"/>
  <c r="P6" i="13"/>
  <c r="P18" i="13"/>
  <c r="V18" i="13" s="1"/>
  <c r="P31" i="13"/>
  <c r="V31" i="13" s="1"/>
  <c r="P15" i="13"/>
  <c r="V15" i="13" s="1"/>
  <c r="P22" i="13"/>
  <c r="V22" i="13" s="1"/>
  <c r="P8" i="13"/>
  <c r="V8" i="13" s="1"/>
  <c r="T6" i="13"/>
  <c r="U6" i="13"/>
  <c r="Q6" i="13"/>
  <c r="R6" i="13"/>
  <c r="S6" i="13" s="1"/>
  <c r="M67" i="5"/>
  <c r="M66" i="5"/>
  <c r="M65" i="5"/>
  <c r="K67" i="5"/>
  <c r="K66" i="5"/>
  <c r="K65" i="5"/>
  <c r="I67" i="5"/>
  <c r="I66" i="5"/>
  <c r="I65" i="5"/>
  <c r="K58" i="5"/>
  <c r="E58" i="5"/>
  <c r="K57" i="5"/>
  <c r="K55" i="5"/>
  <c r="E50" i="5"/>
  <c r="S43" i="13" l="1"/>
  <c r="P47" i="5"/>
  <c r="E44" i="5"/>
  <c r="P41" i="5"/>
  <c r="K37" i="5"/>
  <c r="K36" i="5"/>
  <c r="K31" i="5"/>
  <c r="E31" i="5"/>
  <c r="K30" i="5"/>
  <c r="K28" i="5"/>
  <c r="E23" i="5"/>
  <c r="P20" i="5"/>
  <c r="E17" i="5"/>
  <c r="K17" i="5"/>
  <c r="K16" i="5"/>
  <c r="K14" i="5"/>
  <c r="P11" i="5"/>
  <c r="E8" i="5"/>
  <c r="H29" i="11" l="1"/>
  <c r="J17" i="5"/>
  <c r="N43" i="13"/>
  <c r="G58" i="19" l="1"/>
  <c r="T56" i="17"/>
  <c r="H19" i="11"/>
  <c r="B8" i="5"/>
  <c r="O43" i="13"/>
  <c r="F48" i="10" l="1"/>
  <c r="T43" i="13"/>
  <c r="Q14" i="5" s="1"/>
  <c r="H20" i="11"/>
  <c r="F29" i="11"/>
  <c r="J14" i="5"/>
  <c r="H66" i="5" s="1"/>
  <c r="U43" i="13"/>
  <c r="R43" i="13"/>
  <c r="Q43" i="13"/>
  <c r="G29" i="11" s="1"/>
  <c r="O11" i="5" l="1"/>
  <c r="H21" i="11"/>
  <c r="J16" i="5"/>
  <c r="J66" i="5" s="1"/>
  <c r="V6" i="13"/>
  <c r="W6" i="13" s="1" a="1"/>
  <c r="P43" i="13"/>
  <c r="D17" i="5" s="1"/>
  <c r="J29" i="11"/>
  <c r="F52" i="11" s="1"/>
  <c r="Q15" i="5"/>
  <c r="P66" i="5" s="1"/>
  <c r="N66" i="5"/>
  <c r="I29" i="11"/>
  <c r="E52" i="11" s="1"/>
  <c r="W11" i="13" l="1"/>
  <c r="W40" i="13"/>
  <c r="W39" i="13"/>
  <c r="W38" i="13"/>
  <c r="W37" i="13"/>
  <c r="W42" i="13"/>
  <c r="W6" i="13"/>
  <c r="W34" i="13"/>
  <c r="W33" i="13"/>
  <c r="W32" i="13"/>
  <c r="W31" i="13"/>
  <c r="W36" i="13"/>
  <c r="W41" i="13"/>
  <c r="W28" i="13"/>
  <c r="W27" i="13"/>
  <c r="W26" i="13"/>
  <c r="W25" i="13"/>
  <c r="W30" i="13"/>
  <c r="W35" i="13"/>
  <c r="W22" i="13"/>
  <c r="W20" i="13"/>
  <c r="W19" i="13"/>
  <c r="W24" i="13"/>
  <c r="W16" i="13"/>
  <c r="W14" i="13"/>
  <c r="W18" i="13"/>
  <c r="W10" i="13"/>
  <c r="W8" i="13"/>
  <c r="W21" i="13"/>
  <c r="W29" i="13"/>
  <c r="W15" i="13"/>
  <c r="W13" i="13"/>
  <c r="W23" i="13"/>
  <c r="W9" i="13"/>
  <c r="W7" i="13"/>
  <c r="W17" i="13"/>
  <c r="W12" i="13"/>
  <c r="V43" i="13"/>
  <c r="D23" i="5" s="1"/>
  <c r="O20" i="5" s="1"/>
  <c r="J37" i="5"/>
  <c r="L66" i="5"/>
  <c r="X6" i="13" l="1" a="1"/>
  <c r="X27" i="13" s="1"/>
  <c r="AC17" i="13"/>
  <c r="AB17" i="13"/>
  <c r="Z17" i="13"/>
  <c r="Y17" i="13"/>
  <c r="AC29" i="13"/>
  <c r="AB29" i="13"/>
  <c r="Z29" i="13"/>
  <c r="Y29" i="13"/>
  <c r="AB16" i="13"/>
  <c r="Z16" i="13"/>
  <c r="Y16" i="13"/>
  <c r="AC16" i="13"/>
  <c r="Y30" i="13"/>
  <c r="AC30" i="13"/>
  <c r="AB30" i="13"/>
  <c r="Z30" i="13"/>
  <c r="AC36" i="13"/>
  <c r="AB36" i="13"/>
  <c r="Z36" i="13"/>
  <c r="Y36" i="13"/>
  <c r="AC42" i="13"/>
  <c r="AB42" i="13"/>
  <c r="Z42" i="13"/>
  <c r="Y42" i="13"/>
  <c r="AC23" i="13"/>
  <c r="AB23" i="13"/>
  <c r="Z23" i="13"/>
  <c r="Y23" i="13"/>
  <c r="AC10" i="13"/>
  <c r="AB10" i="13"/>
  <c r="Z10" i="13"/>
  <c r="Y10" i="13"/>
  <c r="AC20" i="13"/>
  <c r="AB20" i="13"/>
  <c r="Z20" i="13"/>
  <c r="Y20" i="13"/>
  <c r="Y27" i="13"/>
  <c r="Z27" i="13"/>
  <c r="AC27" i="13"/>
  <c r="AB27" i="13"/>
  <c r="Y33" i="13"/>
  <c r="Z33" i="13"/>
  <c r="AC33" i="13"/>
  <c r="AB33" i="13"/>
  <c r="AC7" i="13"/>
  <c r="AB7" i="13"/>
  <c r="Z7" i="13"/>
  <c r="Y7" i="13"/>
  <c r="Y21" i="13"/>
  <c r="AC21" i="13"/>
  <c r="AB21" i="13"/>
  <c r="Z21" i="13"/>
  <c r="Y24" i="13"/>
  <c r="AC24" i="13"/>
  <c r="Z24" i="13"/>
  <c r="AB24" i="13"/>
  <c r="AB25" i="13"/>
  <c r="Z25" i="13"/>
  <c r="Y25" i="13"/>
  <c r="AC25" i="13"/>
  <c r="AB31" i="13"/>
  <c r="Z31" i="13"/>
  <c r="Y31" i="13"/>
  <c r="AC31" i="13"/>
  <c r="Z37" i="13"/>
  <c r="Y37" i="13"/>
  <c r="AC37" i="13"/>
  <c r="AB37" i="13"/>
  <c r="Z9" i="13"/>
  <c r="Y9" i="13"/>
  <c r="AB9" i="13"/>
  <c r="AC9" i="13"/>
  <c r="Y8" i="13"/>
  <c r="AC8" i="13"/>
  <c r="AB8" i="13"/>
  <c r="Z8" i="13"/>
  <c r="AB19" i="13"/>
  <c r="Z19" i="13"/>
  <c r="AC19" i="13"/>
  <c r="Y19" i="13"/>
  <c r="AC26" i="13"/>
  <c r="AB26" i="13"/>
  <c r="Z26" i="13"/>
  <c r="Y26" i="13"/>
  <c r="AC32" i="13"/>
  <c r="AB32" i="13"/>
  <c r="Z32" i="13"/>
  <c r="Y32" i="13"/>
  <c r="AB38" i="13"/>
  <c r="AC38" i="13"/>
  <c r="Z38" i="13"/>
  <c r="Y38" i="13"/>
  <c r="AC39" i="13"/>
  <c r="AB39" i="13"/>
  <c r="Z39" i="13"/>
  <c r="Y39" i="13"/>
  <c r="Y40" i="13"/>
  <c r="AC40" i="13"/>
  <c r="AB40" i="13"/>
  <c r="Z40" i="13"/>
  <c r="AC13" i="13"/>
  <c r="AB13" i="13"/>
  <c r="Z13" i="13"/>
  <c r="Y13" i="13"/>
  <c r="Y18" i="13"/>
  <c r="Z18" i="13"/>
  <c r="AC18" i="13"/>
  <c r="AB18" i="13"/>
  <c r="AB22" i="13"/>
  <c r="Z22" i="13"/>
  <c r="Y22" i="13"/>
  <c r="AC22" i="13"/>
  <c r="AB28" i="13"/>
  <c r="AC28" i="13"/>
  <c r="Z28" i="13"/>
  <c r="Y28" i="13"/>
  <c r="Z34" i="13"/>
  <c r="Y34" i="13"/>
  <c r="AB34" i="13"/>
  <c r="AC34" i="13"/>
  <c r="Z12" i="13"/>
  <c r="Y12" i="13"/>
  <c r="AB12" i="13"/>
  <c r="AC12" i="13"/>
  <c r="Z15" i="13"/>
  <c r="Y15" i="13"/>
  <c r="AC15" i="13"/>
  <c r="AB15" i="13"/>
  <c r="AC14" i="13"/>
  <c r="AB14" i="13"/>
  <c r="Z14" i="13"/>
  <c r="Y14" i="13"/>
  <c r="AC35" i="13"/>
  <c r="AB35" i="13"/>
  <c r="Z35" i="13"/>
  <c r="Y35" i="13"/>
  <c r="AB41" i="13"/>
  <c r="Z41" i="13"/>
  <c r="Y41" i="13"/>
  <c r="AC41" i="13"/>
  <c r="Y11" i="13"/>
  <c r="AC11" i="13"/>
  <c r="AB11" i="13"/>
  <c r="Z11" i="13"/>
  <c r="AB6" i="13"/>
  <c r="Z6" i="13"/>
  <c r="AA6" i="13" s="1"/>
  <c r="Y6" i="13"/>
  <c r="AC6" i="13"/>
  <c r="W43" i="13"/>
  <c r="X12" i="13" l="1"/>
  <c r="X19" i="13"/>
  <c r="X34" i="13"/>
  <c r="X24" i="13"/>
  <c r="X41" i="13"/>
  <c r="X25" i="13"/>
  <c r="X38" i="13"/>
  <c r="X30" i="13"/>
  <c r="X7" i="13"/>
  <c r="X10" i="13"/>
  <c r="X31" i="13"/>
  <c r="X39" i="13"/>
  <c r="X11" i="13"/>
  <c r="X36" i="13"/>
  <c r="X42" i="13"/>
  <c r="X32" i="13"/>
  <c r="X9" i="13"/>
  <c r="X16" i="13"/>
  <c r="X22" i="13"/>
  <c r="X28" i="13"/>
  <c r="X23" i="13"/>
  <c r="X29" i="13"/>
  <c r="X35" i="13"/>
  <c r="X37" i="13"/>
  <c r="X6" i="13"/>
  <c r="X8" i="13"/>
  <c r="X40" i="13"/>
  <c r="X14" i="13"/>
  <c r="X20" i="13"/>
  <c r="X26" i="13"/>
  <c r="X17" i="13"/>
  <c r="X33" i="13"/>
  <c r="X18" i="13"/>
  <c r="X13" i="13"/>
  <c r="X15" i="13"/>
  <c r="X21" i="13"/>
  <c r="AA14" i="13"/>
  <c r="AA11" i="13"/>
  <c r="AA28" i="13"/>
  <c r="AA22" i="13"/>
  <c r="AA38" i="13"/>
  <c r="AA31" i="13"/>
  <c r="AA27" i="13"/>
  <c r="AA36" i="13"/>
  <c r="AA40" i="13"/>
  <c r="AA39" i="13"/>
  <c r="AA8" i="13"/>
  <c r="AA21" i="13"/>
  <c r="AA7" i="13"/>
  <c r="AA33" i="13"/>
  <c r="AA42" i="13"/>
  <c r="AA37" i="13"/>
  <c r="AA23" i="13"/>
  <c r="AA17" i="13"/>
  <c r="AA41" i="13"/>
  <c r="AA34" i="13"/>
  <c r="AA13" i="13"/>
  <c r="AA9" i="13"/>
  <c r="AA24" i="13"/>
  <c r="AA10" i="13"/>
  <c r="AA29" i="13"/>
  <c r="AA12" i="13"/>
  <c r="AA26" i="13"/>
  <c r="AA19" i="13"/>
  <c r="AA20" i="13"/>
  <c r="AA30" i="13"/>
  <c r="AA35" i="13"/>
  <c r="AA15" i="13"/>
  <c r="AA18" i="13"/>
  <c r="AA32" i="13"/>
  <c r="AA25" i="13"/>
  <c r="AA16" i="13"/>
  <c r="F30" i="11"/>
  <c r="J28" i="5"/>
  <c r="H67" i="5" s="1"/>
  <c r="AC43" i="13"/>
  <c r="Y43" i="13"/>
  <c r="G30" i="11" s="1"/>
  <c r="Z43" i="13"/>
  <c r="AB43" i="13"/>
  <c r="AA43" i="13" l="1"/>
  <c r="J31" i="5" s="1"/>
  <c r="J38" i="5" s="1"/>
  <c r="J30" i="11"/>
  <c r="H52" i="11" s="1"/>
  <c r="Q29" i="5"/>
  <c r="P67" i="5" s="1"/>
  <c r="I30" i="11"/>
  <c r="G52" i="11" s="1"/>
  <c r="Q28" i="5"/>
  <c r="N67" i="5" s="1"/>
  <c r="J30" i="5"/>
  <c r="X43" i="13"/>
  <c r="D31" i="5" s="1"/>
  <c r="H30" i="11" l="1"/>
  <c r="AD43" i="13"/>
  <c r="AE27" i="13" s="1"/>
  <c r="AF27" i="13" s="1"/>
  <c r="AE7" i="13"/>
  <c r="AF7" i="13" s="1"/>
  <c r="J67" i="5"/>
  <c r="J36" i="5"/>
  <c r="L67" i="5"/>
  <c r="AE11" i="13" l="1"/>
  <c r="AF11" i="13" s="1"/>
  <c r="AE32" i="13"/>
  <c r="AF32" i="13" s="1"/>
  <c r="AE17" i="13"/>
  <c r="AF17" i="13" s="1"/>
  <c r="AE39" i="13"/>
  <c r="AF39" i="13" s="1"/>
  <c r="AE37" i="13"/>
  <c r="AF37" i="13" s="1"/>
  <c r="AE13" i="13"/>
  <c r="AF13" i="13" s="1"/>
  <c r="AE21" i="13"/>
  <c r="AF21" i="13" s="1"/>
  <c r="AE35" i="13"/>
  <c r="AF35" i="13" s="1"/>
  <c r="AE34" i="13"/>
  <c r="AF34" i="13" s="1"/>
  <c r="AE20" i="13"/>
  <c r="AF20" i="13" s="1"/>
  <c r="AE18" i="13"/>
  <c r="AF18" i="13" s="1"/>
  <c r="AE10" i="13"/>
  <c r="AF10" i="13" s="1"/>
  <c r="AE38" i="13"/>
  <c r="AF38" i="13" s="1"/>
  <c r="AE28" i="13"/>
  <c r="AF28" i="13" s="1"/>
  <c r="AE16" i="13"/>
  <c r="AF16" i="13" s="1"/>
  <c r="AE15" i="13"/>
  <c r="AF15" i="13" s="1"/>
  <c r="AE41" i="13"/>
  <c r="AF41" i="13" s="1"/>
  <c r="AE23" i="13"/>
  <c r="AF23" i="13" s="1"/>
  <c r="AE19" i="13"/>
  <c r="AF19" i="13" s="1"/>
  <c r="AE22" i="13"/>
  <c r="AF22" i="13" s="1"/>
  <c r="AE36" i="13"/>
  <c r="AF36" i="13" s="1"/>
  <c r="AE8" i="13"/>
  <c r="AF8" i="13" s="1"/>
  <c r="AE25" i="13"/>
  <c r="AF25" i="13" s="1"/>
  <c r="AE40" i="13"/>
  <c r="AF40" i="13" s="1"/>
  <c r="AE6" i="13"/>
  <c r="AE30" i="13"/>
  <c r="AF30" i="13" s="1"/>
  <c r="AE9" i="13"/>
  <c r="AF9" i="13" s="1"/>
  <c r="D44" i="5"/>
  <c r="O41" i="5" s="1"/>
  <c r="AE42" i="13"/>
  <c r="AF42" i="13" s="1"/>
  <c r="AE29" i="13"/>
  <c r="AF29" i="13" s="1"/>
  <c r="AE14" i="13"/>
  <c r="AF14" i="13" s="1"/>
  <c r="AE12" i="13"/>
  <c r="AF12" i="13" s="1"/>
  <c r="AE31" i="13"/>
  <c r="AF31" i="13" s="1"/>
  <c r="AE33" i="13"/>
  <c r="AF33" i="13" s="1"/>
  <c r="AE24" i="13"/>
  <c r="AF24" i="13" s="1"/>
  <c r="AE26" i="13"/>
  <c r="AF26" i="13" s="1"/>
  <c r="AF6" i="13"/>
  <c r="AG6" i="13" l="1" a="1"/>
  <c r="AG38" i="13" s="1"/>
  <c r="AE43" i="13"/>
  <c r="AF43" i="13"/>
  <c r="D50" i="5" s="1"/>
  <c r="O47" i="5" s="1"/>
  <c r="AG13" i="13" l="1"/>
  <c r="AI13" i="13" s="1"/>
  <c r="AR13" i="13" s="1"/>
  <c r="AG9" i="13"/>
  <c r="AP9" i="13" s="1"/>
  <c r="AG20" i="13"/>
  <c r="AM20" i="13" s="1"/>
  <c r="AV20" i="13" s="1"/>
  <c r="AG27" i="13"/>
  <c r="AM27" i="13" s="1"/>
  <c r="AV27" i="13" s="1"/>
  <c r="AG33" i="13"/>
  <c r="AP33" i="13" s="1"/>
  <c r="AG39" i="13"/>
  <c r="AJ39" i="13" s="1"/>
  <c r="AG15" i="13"/>
  <c r="AI15" i="13" s="1"/>
  <c r="AR15" i="13" s="1"/>
  <c r="AG18" i="13"/>
  <c r="AI18" i="13" s="1"/>
  <c r="AR18" i="13" s="1"/>
  <c r="AG21" i="13"/>
  <c r="AL21" i="13" s="1"/>
  <c r="AU21" i="13" s="1"/>
  <c r="AG28" i="13"/>
  <c r="AP28" i="13" s="1"/>
  <c r="AG34" i="13"/>
  <c r="AM34" i="13" s="1"/>
  <c r="AV34" i="13" s="1"/>
  <c r="AG40" i="13"/>
  <c r="AP40" i="13" s="1"/>
  <c r="AG12" i="13"/>
  <c r="AJ12" i="13" s="1"/>
  <c r="AG19" i="13"/>
  <c r="AM19" i="13" s="1"/>
  <c r="AV19" i="13" s="1"/>
  <c r="AG14" i="13"/>
  <c r="AM14" i="13" s="1"/>
  <c r="AV14" i="13" s="1"/>
  <c r="AG35" i="13"/>
  <c r="AP35" i="13" s="1"/>
  <c r="AG41" i="13"/>
  <c r="AJ41" i="13" s="1"/>
  <c r="AG6" i="13"/>
  <c r="AJ6" i="13" s="1"/>
  <c r="AK6" i="13" s="1"/>
  <c r="AG11" i="13"/>
  <c r="AP11" i="13" s="1"/>
  <c r="AG8" i="13"/>
  <c r="AP8" i="13" s="1"/>
  <c r="AG22" i="13"/>
  <c r="AL22" i="13" s="1"/>
  <c r="AU22" i="13" s="1"/>
  <c r="AG16" i="13"/>
  <c r="AP16" i="13" s="1"/>
  <c r="AG30" i="13"/>
  <c r="AP30" i="13" s="1"/>
  <c r="AG36" i="13"/>
  <c r="AL36" i="13" s="1"/>
  <c r="AU36" i="13" s="1"/>
  <c r="AG42" i="13"/>
  <c r="AP42" i="13" s="1"/>
  <c r="AG10" i="13"/>
  <c r="AL10" i="13" s="1"/>
  <c r="AU10" i="13" s="1"/>
  <c r="AG17" i="13"/>
  <c r="AJ17" i="13" s="1"/>
  <c r="AG29" i="13"/>
  <c r="AI29" i="13" s="1"/>
  <c r="AR29" i="13" s="1"/>
  <c r="AG25" i="13"/>
  <c r="AJ25" i="13" s="1"/>
  <c r="AG31" i="13"/>
  <c r="AI31" i="13" s="1"/>
  <c r="AR31" i="13" s="1"/>
  <c r="AG37" i="13"/>
  <c r="AM37" i="13" s="1"/>
  <c r="AV37" i="13" s="1"/>
  <c r="AG23" i="13"/>
  <c r="AI23" i="13" s="1"/>
  <c r="AR23" i="13" s="1"/>
  <c r="AG7" i="13"/>
  <c r="AM7" i="13" s="1"/>
  <c r="AV7" i="13" s="1"/>
  <c r="AG24" i="13"/>
  <c r="AL24" i="13" s="1"/>
  <c r="AU24" i="13" s="1"/>
  <c r="AG26" i="13"/>
  <c r="AL26" i="13" s="1"/>
  <c r="AU26" i="13" s="1"/>
  <c r="AG32" i="13"/>
  <c r="AJ32" i="13" s="1"/>
  <c r="AM15" i="13"/>
  <c r="AV15" i="13" s="1"/>
  <c r="AL15" i="13"/>
  <c r="AU15" i="13" s="1"/>
  <c r="AJ15" i="13"/>
  <c r="AJ28" i="13"/>
  <c r="AI28" i="13"/>
  <c r="AR28" i="13" s="1"/>
  <c r="AL40" i="13"/>
  <c r="AU40" i="13" s="1"/>
  <c r="AM40" i="13"/>
  <c r="AV40" i="13" s="1"/>
  <c r="AL12" i="13"/>
  <c r="AU12" i="13" s="1"/>
  <c r="AM12" i="13"/>
  <c r="AV12" i="13" s="1"/>
  <c r="AP12" i="13"/>
  <c r="AI35" i="13"/>
  <c r="AR35" i="13" s="1"/>
  <c r="AL35" i="13"/>
  <c r="AU35" i="13" s="1"/>
  <c r="AP41" i="13"/>
  <c r="AM16" i="13"/>
  <c r="AV16" i="13" s="1"/>
  <c r="AJ16" i="13"/>
  <c r="AL30" i="13"/>
  <c r="AU30" i="13" s="1"/>
  <c r="AM36" i="13"/>
  <c r="AV36" i="13" s="1"/>
  <c r="AI42" i="13"/>
  <c r="AR42" i="13" s="1"/>
  <c r="AM42" i="13"/>
  <c r="AV42" i="13" s="1"/>
  <c r="AL42" i="13"/>
  <c r="AU42" i="13" s="1"/>
  <c r="AJ42" i="13"/>
  <c r="AL37" i="13"/>
  <c r="AU37" i="13" s="1"/>
  <c r="AJ37" i="13"/>
  <c r="AI37" i="13"/>
  <c r="AR37" i="13" s="1"/>
  <c r="AP37" i="13"/>
  <c r="AI24" i="13"/>
  <c r="AR24" i="13" s="1"/>
  <c r="AJ24" i="13"/>
  <c r="AI26" i="13"/>
  <c r="AR26" i="13" s="1"/>
  <c r="AP32" i="13"/>
  <c r="AM38" i="13"/>
  <c r="AV38" i="13" s="1"/>
  <c r="AL38" i="13"/>
  <c r="AU38" i="13" s="1"/>
  <c r="AJ38" i="13"/>
  <c r="AI38" i="13"/>
  <c r="AR38" i="13" s="1"/>
  <c r="AP38" i="13"/>
  <c r="AI10" i="13"/>
  <c r="AR10" i="13" s="1"/>
  <c r="AP29" i="13"/>
  <c r="AM13" i="13"/>
  <c r="AV13" i="13" s="1"/>
  <c r="AL13" i="13"/>
  <c r="AU13" i="13" s="1"/>
  <c r="AJ13" i="13"/>
  <c r="AP13" i="13"/>
  <c r="AM9" i="13"/>
  <c r="AV9" i="13" s="1"/>
  <c r="AI27" i="13"/>
  <c r="AR27" i="13" s="1"/>
  <c r="AP27" i="13"/>
  <c r="AL39" i="13"/>
  <c r="AU39" i="13" s="1"/>
  <c r="AI39" i="13"/>
  <c r="AR39" i="13" s="1"/>
  <c r="AP39" i="13"/>
  <c r="AL11" i="13"/>
  <c r="AU11" i="13" s="1"/>
  <c r="AJ11" i="13"/>
  <c r="AI11" i="13"/>
  <c r="AR11" i="13" s="1"/>
  <c r="AM11" i="13"/>
  <c r="AV11" i="13" s="1"/>
  <c r="AM6" i="13"/>
  <c r="AP6" i="13"/>
  <c r="AM10" i="13" l="1"/>
  <c r="AV10" i="13" s="1"/>
  <c r="AP7" i="13"/>
  <c r="AY37" i="13" s="1"/>
  <c r="AP31" i="13"/>
  <c r="AL32" i="13"/>
  <c r="AU32" i="13" s="1"/>
  <c r="AM23" i="13"/>
  <c r="AV23" i="13" s="1"/>
  <c r="AP36" i="13"/>
  <c r="AI12" i="13"/>
  <c r="AR12" i="13" s="1"/>
  <c r="AP15" i="13"/>
  <c r="AJ31" i="13"/>
  <c r="AK31" i="13" s="1"/>
  <c r="AT31" i="13" s="1"/>
  <c r="AI9" i="13"/>
  <c r="AR9" i="13" s="1"/>
  <c r="AM32" i="13"/>
  <c r="AV32" i="13" s="1"/>
  <c r="AP25" i="13"/>
  <c r="AY25" i="13" s="1"/>
  <c r="AJ36" i="13"/>
  <c r="AK36" i="13" s="1"/>
  <c r="AT36" i="13" s="1"/>
  <c r="AJ10" i="13"/>
  <c r="AS10" i="13" s="1"/>
  <c r="AJ30" i="13"/>
  <c r="AL41" i="13"/>
  <c r="AU41" i="13" s="1"/>
  <c r="AJ27" i="13"/>
  <c r="AK27" i="13" s="1"/>
  <c r="AT27" i="13" s="1"/>
  <c r="AM29" i="13"/>
  <c r="AV29" i="13" s="1"/>
  <c r="AM26" i="13"/>
  <c r="AV26" i="13" s="1"/>
  <c r="AM30" i="13"/>
  <c r="AV30" i="13" s="1"/>
  <c r="AL27" i="13"/>
  <c r="AU27" i="13" s="1"/>
  <c r="AP24" i="13"/>
  <c r="AI41" i="13"/>
  <c r="AR41" i="13" s="1"/>
  <c r="AM33" i="13"/>
  <c r="AV33" i="13" s="1"/>
  <c r="AL20" i="13"/>
  <c r="AU20" i="13" s="1"/>
  <c r="AJ29" i="13"/>
  <c r="AK29" i="13" s="1"/>
  <c r="AT29" i="13" s="1"/>
  <c r="AP26" i="13"/>
  <c r="AM24" i="13"/>
  <c r="AV24" i="13" s="1"/>
  <c r="AJ23" i="13"/>
  <c r="AS23" i="13" s="1"/>
  <c r="AI16" i="13"/>
  <c r="AR16" i="13" s="1"/>
  <c r="AM8" i="13"/>
  <c r="AV8" i="13" s="1"/>
  <c r="AM35" i="13"/>
  <c r="AV35" i="13" s="1"/>
  <c r="AI19" i="13"/>
  <c r="AR19" i="13" s="1"/>
  <c r="AM28" i="13"/>
  <c r="AV28" i="13" s="1"/>
  <c r="AM18" i="13"/>
  <c r="AV18" i="13" s="1"/>
  <c r="AH6" i="13" a="1"/>
  <c r="AH42" i="13" s="1"/>
  <c r="AQ42" i="13" s="1"/>
  <c r="AJ26" i="13"/>
  <c r="AK26" i="13" s="1"/>
  <c r="AT26" i="13" s="1"/>
  <c r="AL25" i="13"/>
  <c r="AU25" i="13" s="1"/>
  <c r="AP34" i="13"/>
  <c r="AI33" i="13"/>
  <c r="AR33" i="13" s="1"/>
  <c r="AM25" i="13"/>
  <c r="AV25" i="13" s="1"/>
  <c r="AL16" i="13"/>
  <c r="AU16" i="13" s="1"/>
  <c r="AM41" i="13"/>
  <c r="AV41" i="13" s="1"/>
  <c r="AJ35" i="13"/>
  <c r="AS35" i="13" s="1"/>
  <c r="AI34" i="13"/>
  <c r="AR34" i="13" s="1"/>
  <c r="AL28" i="13"/>
  <c r="AU28" i="13" s="1"/>
  <c r="AJ33" i="13"/>
  <c r="AK33" i="13" s="1"/>
  <c r="AT33" i="13" s="1"/>
  <c r="AL29" i="13"/>
  <c r="AU29" i="13" s="1"/>
  <c r="AI25" i="13"/>
  <c r="AR25" i="13" s="1"/>
  <c r="AI30" i="13"/>
  <c r="AR30" i="13" s="1"/>
  <c r="AJ22" i="13"/>
  <c r="AJ14" i="13"/>
  <c r="AJ34" i="13"/>
  <c r="AS34" i="13" s="1"/>
  <c r="AI21" i="13"/>
  <c r="AR21" i="13" s="1"/>
  <c r="AL33" i="13"/>
  <c r="AU33" i="13" s="1"/>
  <c r="AL23" i="13"/>
  <c r="AU23" i="13" s="1"/>
  <c r="AI17" i="13"/>
  <c r="AR17" i="13" s="1"/>
  <c r="AI8" i="13"/>
  <c r="AR8" i="13" s="1"/>
  <c r="AL19" i="13"/>
  <c r="AU19" i="13" s="1"/>
  <c r="AL18" i="13"/>
  <c r="AU18" i="13" s="1"/>
  <c r="AP20" i="13"/>
  <c r="AJ7" i="13"/>
  <c r="AS7" i="13" s="1"/>
  <c r="AP17" i="13"/>
  <c r="AP22" i="13"/>
  <c r="AI14" i="13"/>
  <c r="AR14" i="13" s="1"/>
  <c r="AM21" i="13"/>
  <c r="AV21" i="13" s="1"/>
  <c r="AL6" i="13"/>
  <c r="AU6" i="13" s="1"/>
  <c r="AU43" i="13" s="1"/>
  <c r="AL31" i="13"/>
  <c r="AU31" i="13" s="1"/>
  <c r="AM39" i="13"/>
  <c r="AV39" i="13" s="1"/>
  <c r="AI20" i="13"/>
  <c r="AR20" i="13" s="1"/>
  <c r="AJ9" i="13"/>
  <c r="AK9" i="13" s="1"/>
  <c r="AT9" i="13" s="1"/>
  <c r="AI32" i="13"/>
  <c r="AR32" i="13" s="1"/>
  <c r="AI7" i="13"/>
  <c r="AR7" i="13" s="1"/>
  <c r="AM17" i="13"/>
  <c r="AV17" i="13" s="1"/>
  <c r="AI36" i="13"/>
  <c r="AR36" i="13" s="1"/>
  <c r="AM22" i="13"/>
  <c r="AV22" i="13" s="1"/>
  <c r="AJ8" i="13"/>
  <c r="AS8" i="13" s="1"/>
  <c r="AP19" i="13"/>
  <c r="AI40" i="13"/>
  <c r="AR40" i="13" s="1"/>
  <c r="AP18" i="13"/>
  <c r="AI6" i="13"/>
  <c r="AR6" i="13" s="1"/>
  <c r="AM31" i="13"/>
  <c r="AV31" i="13" s="1"/>
  <c r="AJ20" i="13"/>
  <c r="AS20" i="13" s="1"/>
  <c r="AL9" i="13"/>
  <c r="AU9" i="13" s="1"/>
  <c r="AP10" i="13"/>
  <c r="AP23" i="13"/>
  <c r="AL17" i="13"/>
  <c r="AU17" i="13" s="1"/>
  <c r="AI22" i="13"/>
  <c r="AR22" i="13" s="1"/>
  <c r="AL8" i="13"/>
  <c r="AU8" i="13" s="1"/>
  <c r="AP14" i="13"/>
  <c r="AJ19" i="13"/>
  <c r="AS19" i="13" s="1"/>
  <c r="AJ40" i="13"/>
  <c r="AK40" i="13" s="1"/>
  <c r="AT40" i="13" s="1"/>
  <c r="AL34" i="13"/>
  <c r="AU34" i="13" s="1"/>
  <c r="AP21" i="13"/>
  <c r="AJ18" i="13"/>
  <c r="AS18" i="13" s="1"/>
  <c r="AG43" i="13"/>
  <c r="F31" i="11" s="1"/>
  <c r="F28" i="11" s="1"/>
  <c r="H33" i="11" s="1"/>
  <c r="AL7" i="13"/>
  <c r="AU7" i="13" s="1"/>
  <c r="AL14" i="13"/>
  <c r="AU14" i="13" s="1"/>
  <c r="AJ21" i="13"/>
  <c r="AK21" i="13" s="1"/>
  <c r="AT21" i="13" s="1"/>
  <c r="AK39" i="13"/>
  <c r="AT39" i="13" s="1"/>
  <c r="AS39" i="13"/>
  <c r="AK13" i="13"/>
  <c r="AT13" i="13" s="1"/>
  <c r="AS13" i="13"/>
  <c r="AK42" i="13"/>
  <c r="AT42" i="13" s="1"/>
  <c r="AS42" i="13"/>
  <c r="AK7" i="13"/>
  <c r="AT7" i="13" s="1"/>
  <c r="AK23" i="13"/>
  <c r="AT23" i="13" s="1"/>
  <c r="AK28" i="13"/>
  <c r="AT28" i="13" s="1"/>
  <c r="AS28" i="13"/>
  <c r="AK11" i="13"/>
  <c r="AT11" i="13" s="1"/>
  <c r="AS11" i="13"/>
  <c r="AS9" i="13"/>
  <c r="AS29" i="13"/>
  <c r="AS26" i="13"/>
  <c r="AK24" i="13"/>
  <c r="AT24" i="13" s="1"/>
  <c r="AS24" i="13"/>
  <c r="AK37" i="13"/>
  <c r="AT37" i="13" s="1"/>
  <c r="AS37" i="13"/>
  <c r="AK35" i="13"/>
  <c r="AT35" i="13" s="1"/>
  <c r="AK32" i="13"/>
  <c r="AT32" i="13" s="1"/>
  <c r="AS32" i="13"/>
  <c r="AK25" i="13"/>
  <c r="AT25" i="13" s="1"/>
  <c r="AS25" i="13"/>
  <c r="AK41" i="13"/>
  <c r="AT41" i="13" s="1"/>
  <c r="AS41" i="13"/>
  <c r="AK18" i="13"/>
  <c r="AT18" i="13" s="1"/>
  <c r="AK15" i="13"/>
  <c r="AT15" i="13" s="1"/>
  <c r="AS15" i="13"/>
  <c r="AS27" i="13"/>
  <c r="AK38" i="13"/>
  <c r="AT38" i="13" s="1"/>
  <c r="AS38" i="13"/>
  <c r="AK16" i="13"/>
  <c r="AT16" i="13" s="1"/>
  <c r="AS16" i="13"/>
  <c r="AK22" i="13"/>
  <c r="AT22" i="13" s="1"/>
  <c r="AS22" i="13"/>
  <c r="AK14" i="13"/>
  <c r="AT14" i="13" s="1"/>
  <c r="AS14" i="13"/>
  <c r="AK10" i="13"/>
  <c r="AT10" i="13" s="1"/>
  <c r="AK17" i="13"/>
  <c r="AT17" i="13" s="1"/>
  <c r="AS17" i="13"/>
  <c r="AK30" i="13"/>
  <c r="AT30" i="13" s="1"/>
  <c r="AS30" i="13"/>
  <c r="AK12" i="13"/>
  <c r="AT12" i="13" s="1"/>
  <c r="AS12" i="13"/>
  <c r="AT6" i="13"/>
  <c r="AM43" i="13"/>
  <c r="AV6" i="13"/>
  <c r="AV43" i="13" s="1"/>
  <c r="AL43" i="13"/>
  <c r="AS6" i="13"/>
  <c r="AY42" i="13" l="1"/>
  <c r="AS36" i="13"/>
  <c r="AS40" i="13"/>
  <c r="AS31" i="13"/>
  <c r="AK34" i="13"/>
  <c r="AT34" i="13" s="1"/>
  <c r="AY19" i="13"/>
  <c r="AY29" i="13"/>
  <c r="AY7" i="13"/>
  <c r="AH9" i="13"/>
  <c r="AQ9" i="13" s="1"/>
  <c r="AH12" i="13"/>
  <c r="AQ12" i="13" s="1"/>
  <c r="AH16" i="13"/>
  <c r="AQ16" i="13" s="1"/>
  <c r="AH14" i="13"/>
  <c r="AQ14" i="13" s="1"/>
  <c r="AH21" i="13"/>
  <c r="AQ21" i="13" s="1"/>
  <c r="AH31" i="13"/>
  <c r="AQ31" i="13" s="1"/>
  <c r="AP43" i="13"/>
  <c r="AY14" i="13"/>
  <c r="AK19" i="13"/>
  <c r="AT19" i="13" s="1"/>
  <c r="AK8" i="13"/>
  <c r="AT8" i="13" s="1"/>
  <c r="AH11" i="13"/>
  <c r="AQ11" i="13" s="1"/>
  <c r="AH28" i="13"/>
  <c r="AQ28" i="13" s="1"/>
  <c r="AH17" i="13"/>
  <c r="AQ17" i="13" s="1"/>
  <c r="AH22" i="13"/>
  <c r="AQ22" i="13" s="1"/>
  <c r="AH23" i="13"/>
  <c r="AQ23" i="13" s="1"/>
  <c r="AH41" i="13"/>
  <c r="AQ41" i="13" s="1"/>
  <c r="AR43" i="13"/>
  <c r="AY13" i="13"/>
  <c r="AS33" i="13"/>
  <c r="AK20" i="13"/>
  <c r="AT20" i="13" s="1"/>
  <c r="AH36" i="13"/>
  <c r="AQ36" i="13" s="1"/>
  <c r="AH35" i="13"/>
  <c r="AQ35" i="13" s="1"/>
  <c r="AH40" i="13"/>
  <c r="AQ40" i="13" s="1"/>
  <c r="AH15" i="13"/>
  <c r="AQ15" i="13" s="1"/>
  <c r="AH13" i="13"/>
  <c r="AQ13" i="13" s="1"/>
  <c r="AH6" i="13"/>
  <c r="AQ6" i="13" s="1"/>
  <c r="AS21" i="13"/>
  <c r="AH30" i="13"/>
  <c r="AQ30" i="13" s="1"/>
  <c r="AH24" i="13"/>
  <c r="AQ24" i="13" s="1"/>
  <c r="AH39" i="13"/>
  <c r="AQ39" i="13" s="1"/>
  <c r="AH38" i="13"/>
  <c r="AQ38" i="13" s="1"/>
  <c r="AH37" i="13"/>
  <c r="AQ37" i="13" s="1"/>
  <c r="AH8" i="13"/>
  <c r="AQ8" i="13" s="1"/>
  <c r="AH10" i="13"/>
  <c r="AQ10" i="13" s="1"/>
  <c r="AH34" i="13"/>
  <c r="AQ34" i="13" s="1"/>
  <c r="AH33" i="13"/>
  <c r="AQ33" i="13" s="1"/>
  <c r="AH32" i="13"/>
  <c r="AQ32" i="13" s="1"/>
  <c r="AH25" i="13"/>
  <c r="AQ25" i="13" s="1"/>
  <c r="AH19" i="13"/>
  <c r="AQ19" i="13" s="1"/>
  <c r="AH20" i="13"/>
  <c r="AQ20" i="13" s="1"/>
  <c r="AH7" i="13"/>
  <c r="AQ7" i="13" s="1"/>
  <c r="AH27" i="13"/>
  <c r="AQ27" i="13" s="1"/>
  <c r="AH26" i="13"/>
  <c r="AQ26" i="13" s="1"/>
  <c r="AH18" i="13"/>
  <c r="AQ18" i="13" s="1"/>
  <c r="AH29" i="13"/>
  <c r="AQ29" i="13" s="1"/>
  <c r="AI43" i="13"/>
  <c r="G31" i="11" s="1"/>
  <c r="AY6" i="13"/>
  <c r="BC9" i="13" s="1"/>
  <c r="BD9" i="13" s="1"/>
  <c r="AY30" i="13"/>
  <c r="AY20" i="13"/>
  <c r="AY23" i="13"/>
  <c r="AY22" i="13"/>
  <c r="AY39" i="13"/>
  <c r="AY12" i="13"/>
  <c r="J55" i="5"/>
  <c r="H68" i="5" s="1"/>
  <c r="H65" i="5" s="1"/>
  <c r="AY31" i="13"/>
  <c r="AY35" i="13"/>
  <c r="AY18" i="13"/>
  <c r="AY36" i="13"/>
  <c r="AY24" i="13"/>
  <c r="AY8" i="13"/>
  <c r="BC8" i="13" s="1"/>
  <c r="BD8" i="13" s="1"/>
  <c r="AY41" i="13"/>
  <c r="AY27" i="13"/>
  <c r="AY28" i="13"/>
  <c r="AY17" i="13"/>
  <c r="AY16" i="13"/>
  <c r="AY9" i="13"/>
  <c r="BC36" i="13" s="1"/>
  <c r="BD36" i="13" s="1"/>
  <c r="AY34" i="13"/>
  <c r="AY10" i="13"/>
  <c r="AY21" i="13"/>
  <c r="AY33" i="13"/>
  <c r="AY40" i="13"/>
  <c r="AJ43" i="13"/>
  <c r="AY38" i="13"/>
  <c r="AY26" i="13"/>
  <c r="AY15" i="13"/>
  <c r="AY11" i="13"/>
  <c r="AY32" i="13"/>
  <c r="BC7" i="13"/>
  <c r="BD7" i="13" s="1"/>
  <c r="AT43" i="13"/>
  <c r="H32" i="11"/>
  <c r="I31" i="11"/>
  <c r="Q55" i="5"/>
  <c r="J31" i="11"/>
  <c r="Q56" i="5"/>
  <c r="AK43" i="13" l="1"/>
  <c r="AS43" i="13"/>
  <c r="J57" i="5"/>
  <c r="BC31" i="13"/>
  <c r="BD31" i="13" s="1"/>
  <c r="AQ43" i="13"/>
  <c r="BC34" i="13"/>
  <c r="BD34" i="13" s="1"/>
  <c r="BH34" i="13" s="1"/>
  <c r="BC38" i="13"/>
  <c r="AH43" i="13"/>
  <c r="D58" i="5" s="1"/>
  <c r="BC15" i="13"/>
  <c r="BD15" i="13" s="1"/>
  <c r="BC32" i="13"/>
  <c r="BD32" i="13" s="1"/>
  <c r="BC14" i="13"/>
  <c r="BD14" i="13" s="1"/>
  <c r="BF14" i="13" s="1"/>
  <c r="BC35" i="13"/>
  <c r="BD35" i="13" s="1"/>
  <c r="BE35" i="13" s="1"/>
  <c r="BD38" i="13"/>
  <c r="C39" i="20"/>
  <c r="BC42" i="13"/>
  <c r="BD42" i="13" s="1"/>
  <c r="BC10" i="13"/>
  <c r="BD10" i="13" s="1"/>
  <c r="BG10" i="13" s="1"/>
  <c r="BC11" i="13"/>
  <c r="BD11" i="13" s="1"/>
  <c r="BF11" i="13" s="1"/>
  <c r="BC33" i="13"/>
  <c r="BD33" i="13" s="1"/>
  <c r="BG33" i="13" s="1"/>
  <c r="BC22" i="13"/>
  <c r="BD22" i="13" s="1"/>
  <c r="BC23" i="13"/>
  <c r="BC24" i="13"/>
  <c r="BD24" i="13" s="1"/>
  <c r="BE24" i="13" s="1"/>
  <c r="BC19" i="13"/>
  <c r="BD19" i="13" s="1"/>
  <c r="BF19" i="13" s="1"/>
  <c r="BC20" i="13"/>
  <c r="BD20" i="13" s="1"/>
  <c r="BC39" i="13"/>
  <c r="BD39" i="13" s="1"/>
  <c r="BE39" i="13" s="1"/>
  <c r="BC28" i="13"/>
  <c r="BD28" i="13" s="1"/>
  <c r="BC29" i="13"/>
  <c r="BD29" i="13" s="1"/>
  <c r="BH29" i="13" s="1"/>
  <c r="BC30" i="13"/>
  <c r="BD30" i="13" s="1"/>
  <c r="BG30" i="13" s="1"/>
  <c r="BC25" i="13"/>
  <c r="BD25" i="13" s="1"/>
  <c r="BG25" i="13" s="1"/>
  <c r="BC26" i="13"/>
  <c r="BD26" i="13" s="1"/>
  <c r="C36" i="20"/>
  <c r="BC40" i="13"/>
  <c r="BD40" i="13" s="1"/>
  <c r="BC37" i="13"/>
  <c r="BC12" i="13"/>
  <c r="BD12" i="13" s="1"/>
  <c r="BH12" i="13" s="1"/>
  <c r="BC41" i="13"/>
  <c r="BD41" i="13" s="1"/>
  <c r="BC21" i="13"/>
  <c r="BD21" i="13" s="1"/>
  <c r="BC6" i="13"/>
  <c r="C7" i="20" s="1"/>
  <c r="BC27" i="13"/>
  <c r="BD27" i="13" s="1"/>
  <c r="BF27" i="13" s="1"/>
  <c r="BC16" i="13"/>
  <c r="BD16" i="13" s="1"/>
  <c r="BH16" i="13" s="1"/>
  <c r="BC17" i="13"/>
  <c r="BD17" i="13" s="1"/>
  <c r="BG17" i="13" s="1"/>
  <c r="BC18" i="13"/>
  <c r="BD18" i="13" s="1"/>
  <c r="BH18" i="13" s="1"/>
  <c r="BC13" i="13"/>
  <c r="BD13" i="13" s="1"/>
  <c r="C23" i="20"/>
  <c r="C27" i="20"/>
  <c r="C17" i="20"/>
  <c r="C26" i="20"/>
  <c r="C33" i="20"/>
  <c r="C9" i="20"/>
  <c r="C43" i="20"/>
  <c r="C14" i="20"/>
  <c r="C15" i="20"/>
  <c r="C41" i="20"/>
  <c r="C37" i="20"/>
  <c r="C16" i="20"/>
  <c r="C29" i="20"/>
  <c r="C10" i="20"/>
  <c r="C11" i="20"/>
  <c r="BH9" i="13"/>
  <c r="BE9" i="13"/>
  <c r="BG9" i="13"/>
  <c r="BF9" i="13"/>
  <c r="BF21" i="13"/>
  <c r="BE21" i="13"/>
  <c r="BH21" i="13"/>
  <c r="BG21" i="13"/>
  <c r="BE11" i="13"/>
  <c r="BH11" i="13"/>
  <c r="BG11" i="13"/>
  <c r="BH8" i="13"/>
  <c r="BG8" i="13"/>
  <c r="BF8" i="13"/>
  <c r="BE8" i="13"/>
  <c r="C12" i="20"/>
  <c r="BH27" i="13"/>
  <c r="BE27" i="13"/>
  <c r="BG16" i="13"/>
  <c r="BE16" i="13"/>
  <c r="BE17" i="13"/>
  <c r="BF18" i="13"/>
  <c r="BH13" i="13"/>
  <c r="BG13" i="13"/>
  <c r="BF13" i="13"/>
  <c r="BE13" i="13"/>
  <c r="BE14" i="13"/>
  <c r="BH14" i="13"/>
  <c r="BG14" i="13"/>
  <c r="BH10" i="13"/>
  <c r="BE10" i="13"/>
  <c r="BE12" i="13"/>
  <c r="BH7" i="13"/>
  <c r="BG7" i="13"/>
  <c r="BF7" i="13"/>
  <c r="BE7" i="13"/>
  <c r="C8" i="20"/>
  <c r="BF22" i="13"/>
  <c r="BE22" i="13"/>
  <c r="BH22" i="13"/>
  <c r="BG22" i="13"/>
  <c r="BH24" i="13"/>
  <c r="BG24" i="13"/>
  <c r="BF24" i="13"/>
  <c r="BF20" i="13"/>
  <c r="BE20" i="13"/>
  <c r="BH20" i="13"/>
  <c r="BG20" i="13"/>
  <c r="BH28" i="13"/>
  <c r="BE28" i="13"/>
  <c r="BG28" i="13"/>
  <c r="BF28" i="13"/>
  <c r="BF29" i="13"/>
  <c r="BE29" i="13"/>
  <c r="BG29" i="13"/>
  <c r="BH30" i="13"/>
  <c r="BF30" i="13"/>
  <c r="BE30" i="13"/>
  <c r="BF25" i="13"/>
  <c r="BH26" i="13"/>
  <c r="BG26" i="13"/>
  <c r="BF26" i="13"/>
  <c r="BE26" i="13"/>
  <c r="BG34" i="13"/>
  <c r="BF34" i="13"/>
  <c r="BH35" i="13"/>
  <c r="BF36" i="13"/>
  <c r="BE36" i="13"/>
  <c r="BG36" i="13"/>
  <c r="BH36" i="13"/>
  <c r="BH31" i="13"/>
  <c r="BG31" i="13"/>
  <c r="BF31" i="13"/>
  <c r="BE31" i="13"/>
  <c r="BH32" i="13"/>
  <c r="BG32" i="13"/>
  <c r="BF32" i="13"/>
  <c r="BE32" i="13"/>
  <c r="BH15" i="13"/>
  <c r="BG15" i="13"/>
  <c r="BF15" i="13"/>
  <c r="BE15" i="13"/>
  <c r="BF40" i="13"/>
  <c r="BE40" i="13"/>
  <c r="BH40" i="13"/>
  <c r="BG40" i="13"/>
  <c r="BH41" i="13"/>
  <c r="BE41" i="13"/>
  <c r="BG41" i="13"/>
  <c r="BF41" i="13"/>
  <c r="BH42" i="13"/>
  <c r="BG42" i="13"/>
  <c r="BF42" i="13"/>
  <c r="BE42" i="13"/>
  <c r="BF38" i="13"/>
  <c r="BE38" i="13"/>
  <c r="BH38" i="13"/>
  <c r="BG38" i="13"/>
  <c r="H31" i="11"/>
  <c r="H28" i="11" s="1"/>
  <c r="J58" i="5"/>
  <c r="L68" i="5" s="1"/>
  <c r="L65" i="5" s="1"/>
  <c r="I28" i="11"/>
  <c r="I52" i="11"/>
  <c r="J28" i="11"/>
  <c r="J52" i="11"/>
  <c r="D41" i="11"/>
  <c r="D21" i="20"/>
  <c r="D32" i="20"/>
  <c r="D42" i="20"/>
  <c r="D20" i="20"/>
  <c r="D33" i="20"/>
  <c r="D41" i="20"/>
  <c r="D25" i="20"/>
  <c r="D37" i="20"/>
  <c r="D26" i="20"/>
  <c r="D27" i="20"/>
  <c r="D29" i="20"/>
  <c r="D40" i="20"/>
  <c r="D39" i="20"/>
  <c r="D44" i="11"/>
  <c r="D23" i="20"/>
  <c r="D46" i="11"/>
  <c r="D45" i="11"/>
  <c r="D17" i="20"/>
  <c r="D19" i="20"/>
  <c r="D35" i="20"/>
  <c r="D31" i="20"/>
  <c r="D30" i="20"/>
  <c r="D39" i="11"/>
  <c r="D22" i="20"/>
  <c r="D43" i="20"/>
  <c r="D18" i="20"/>
  <c r="D28" i="20"/>
  <c r="D36" i="20"/>
  <c r="D47" i="11"/>
  <c r="N68" i="5"/>
  <c r="N65" i="5" s="1"/>
  <c r="P68" i="5"/>
  <c r="P65" i="5" s="1"/>
  <c r="J68" i="5"/>
  <c r="J65" i="5" s="1"/>
  <c r="D13" i="20"/>
  <c r="D14" i="20"/>
  <c r="D10" i="20"/>
  <c r="D8" i="20"/>
  <c r="D15" i="20"/>
  <c r="D16" i="20"/>
  <c r="D38" i="11"/>
  <c r="D9" i="20"/>
  <c r="D40" i="11"/>
  <c r="D11" i="20"/>
  <c r="D42" i="11"/>
  <c r="D12" i="20"/>
  <c r="D43" i="11"/>
  <c r="BE34" i="13" l="1"/>
  <c r="BH19" i="13"/>
  <c r="BG27" i="13"/>
  <c r="C32" i="20"/>
  <c r="BF39" i="13"/>
  <c r="BF35" i="13"/>
  <c r="BH33" i="13"/>
  <c r="BG35" i="13"/>
  <c r="C35" i="20"/>
  <c r="BF16" i="13"/>
  <c r="C31" i="20"/>
  <c r="BH25" i="13"/>
  <c r="BG19" i="13"/>
  <c r="G20" i="20" s="1"/>
  <c r="BF10" i="13"/>
  <c r="BE18" i="13"/>
  <c r="C28" i="20"/>
  <c r="C21" i="20"/>
  <c r="C19" i="20"/>
  <c r="C18" i="20"/>
  <c r="BF12" i="13"/>
  <c r="F13" i="20" s="1"/>
  <c r="BG18" i="13"/>
  <c r="G19" i="20" s="1"/>
  <c r="C22" i="20"/>
  <c r="BE25" i="13"/>
  <c r="BE19" i="13"/>
  <c r="E20" i="20" s="1"/>
  <c r="BH17" i="13"/>
  <c r="C30" i="20"/>
  <c r="C40" i="20"/>
  <c r="C34" i="20"/>
  <c r="BE33" i="13"/>
  <c r="BG39" i="13"/>
  <c r="BD6" i="13"/>
  <c r="BH6" i="13" s="1"/>
  <c r="BH39" i="13"/>
  <c r="H40" i="20" s="1"/>
  <c r="BF33" i="13"/>
  <c r="F34" i="20" s="1"/>
  <c r="BG12" i="13"/>
  <c r="G13" i="20" s="1"/>
  <c r="BF17" i="13"/>
  <c r="C13" i="20"/>
  <c r="C20" i="20"/>
  <c r="BD37" i="13"/>
  <c r="C38" i="20"/>
  <c r="BD23" i="13"/>
  <c r="C24" i="20"/>
  <c r="D34" i="20"/>
  <c r="C42" i="20"/>
  <c r="C25" i="20"/>
  <c r="G23" i="20"/>
  <c r="F23" i="20"/>
  <c r="G41" i="20"/>
  <c r="F41" i="20"/>
  <c r="G11" i="20"/>
  <c r="F11" i="20"/>
  <c r="G15" i="20"/>
  <c r="F15" i="20"/>
  <c r="F31" i="20"/>
  <c r="G31" i="20"/>
  <c r="F19" i="20"/>
  <c r="F25" i="20"/>
  <c r="G25" i="20"/>
  <c r="G42" i="20"/>
  <c r="F42" i="20"/>
  <c r="G8" i="20"/>
  <c r="F8" i="20"/>
  <c r="G30" i="20"/>
  <c r="F30" i="20"/>
  <c r="G32" i="20"/>
  <c r="F32" i="20"/>
  <c r="F10" i="20"/>
  <c r="G10" i="20"/>
  <c r="G36" i="20"/>
  <c r="F36" i="20"/>
  <c r="G43" i="20"/>
  <c r="F43" i="20"/>
  <c r="G34" i="20"/>
  <c r="F16" i="20"/>
  <c r="G16" i="20"/>
  <c r="G27" i="20"/>
  <c r="F27" i="20"/>
  <c r="G9" i="20"/>
  <c r="F9" i="20"/>
  <c r="F28" i="20"/>
  <c r="G28" i="20"/>
  <c r="G18" i="20"/>
  <c r="F18" i="20"/>
  <c r="G17" i="20"/>
  <c r="F17" i="20"/>
  <c r="F40" i="20"/>
  <c r="G40" i="20"/>
  <c r="G26" i="20"/>
  <c r="F26" i="20"/>
  <c r="G33" i="20"/>
  <c r="F33" i="20"/>
  <c r="G14" i="20"/>
  <c r="F14" i="20"/>
  <c r="G12" i="20"/>
  <c r="F12" i="20"/>
  <c r="F22" i="20"/>
  <c r="G22" i="20"/>
  <c r="G35" i="20"/>
  <c r="F35" i="20"/>
  <c r="G39" i="20"/>
  <c r="F39" i="20"/>
  <c r="G29" i="20"/>
  <c r="F29" i="20"/>
  <c r="G37" i="20"/>
  <c r="F37" i="20"/>
  <c r="F20" i="20"/>
  <c r="G21" i="20"/>
  <c r="F21" i="20"/>
  <c r="E19" i="20"/>
  <c r="E34" i="20"/>
  <c r="BE6" i="13"/>
  <c r="E18" i="20"/>
  <c r="E17" i="20"/>
  <c r="E8" i="20"/>
  <c r="E45" i="11"/>
  <c r="E14" i="20"/>
  <c r="E43" i="20"/>
  <c r="E12" i="20"/>
  <c r="H13" i="20"/>
  <c r="E13" i="20"/>
  <c r="E28" i="20"/>
  <c r="E26" i="20"/>
  <c r="E16" i="20"/>
  <c r="E22" i="20"/>
  <c r="H35" i="20"/>
  <c r="E35" i="20"/>
  <c r="E39" i="20"/>
  <c r="E29" i="20"/>
  <c r="E37" i="20"/>
  <c r="E21" i="20"/>
  <c r="E36" i="20"/>
  <c r="E40" i="20"/>
  <c r="E33" i="20"/>
  <c r="E11" i="20"/>
  <c r="E15" i="20"/>
  <c r="E23" i="20"/>
  <c r="E27" i="20"/>
  <c r="E41" i="20"/>
  <c r="E31" i="20"/>
  <c r="E25" i="20"/>
  <c r="E42" i="20"/>
  <c r="E9" i="20"/>
  <c r="E10" i="20"/>
  <c r="E30" i="20"/>
  <c r="E32" i="20"/>
  <c r="H32" i="20"/>
  <c r="H34" i="20"/>
  <c r="H26" i="20"/>
  <c r="H41" i="20"/>
  <c r="H8" i="20"/>
  <c r="H23" i="20"/>
  <c r="H42" i="20"/>
  <c r="E41" i="11"/>
  <c r="H33" i="20"/>
  <c r="H18" i="20"/>
  <c r="E39" i="11"/>
  <c r="H28" i="20"/>
  <c r="H25" i="20"/>
  <c r="H22" i="20"/>
  <c r="H29" i="20"/>
  <c r="H37" i="20"/>
  <c r="H36" i="20"/>
  <c r="H14" i="20"/>
  <c r="H17" i="20"/>
  <c r="H21" i="20"/>
  <c r="H43" i="20"/>
  <c r="H31" i="20"/>
  <c r="H19" i="20"/>
  <c r="E44" i="11"/>
  <c r="H30" i="20"/>
  <c r="H27" i="20"/>
  <c r="H20" i="20"/>
  <c r="H39" i="20"/>
  <c r="H10" i="20"/>
  <c r="E47" i="11"/>
  <c r="H16" i="20"/>
  <c r="E46" i="11"/>
  <c r="H15" i="20"/>
  <c r="E42" i="11"/>
  <c r="H11" i="20"/>
  <c r="H9" i="20"/>
  <c r="E40" i="11"/>
  <c r="H12" i="20"/>
  <c r="E43" i="11"/>
  <c r="E38" i="11"/>
  <c r="D7" i="20" l="1"/>
  <c r="BG6" i="13"/>
  <c r="G7" i="20" s="1"/>
  <c r="BH23" i="13"/>
  <c r="H24" i="20" s="1"/>
  <c r="BG23" i="13"/>
  <c r="G24" i="20" s="1"/>
  <c r="BF23" i="13"/>
  <c r="F24" i="20" s="1"/>
  <c r="BE23" i="13"/>
  <c r="E24" i="20" s="1"/>
  <c r="D24" i="20"/>
  <c r="BF6" i="13"/>
  <c r="BE37" i="13"/>
  <c r="E38" i="20" s="1"/>
  <c r="BG37" i="13"/>
  <c r="G38" i="20" s="1"/>
  <c r="BH37" i="13"/>
  <c r="H38" i="20" s="1"/>
  <c r="BF37" i="13"/>
  <c r="F38" i="20" s="1"/>
  <c r="D38" i="20"/>
  <c r="H44" i="11"/>
  <c r="I44" i="11"/>
  <c r="I39" i="11"/>
  <c r="H41" i="11"/>
  <c r="H45" i="11"/>
  <c r="G39" i="11"/>
  <c r="F38" i="11"/>
  <c r="E7" i="20"/>
  <c r="G43" i="11"/>
  <c r="G41" i="11"/>
  <c r="I38" i="11"/>
  <c r="H7" i="20"/>
  <c r="H47" i="11"/>
  <c r="I41" i="11"/>
  <c r="F42" i="11"/>
  <c r="G45" i="11"/>
  <c r="I42" i="11"/>
  <c r="I43" i="11"/>
  <c r="H40" i="11"/>
  <c r="F43" i="11"/>
  <c r="H42" i="11"/>
  <c r="H39" i="11"/>
  <c r="F45" i="11"/>
  <c r="H43" i="11"/>
  <c r="G40" i="11"/>
  <c r="F39" i="11"/>
  <c r="G44" i="11"/>
  <c r="H46" i="11"/>
  <c r="F41" i="11"/>
  <c r="G42" i="11"/>
  <c r="H38" i="11"/>
  <c r="I40" i="11"/>
  <c r="G46" i="11"/>
  <c r="F46" i="11"/>
  <c r="I45" i="11"/>
  <c r="G47" i="11"/>
  <c r="F47" i="11"/>
  <c r="I47" i="11"/>
  <c r="I46" i="11"/>
  <c r="F44" i="11"/>
  <c r="G38" i="11"/>
  <c r="F7" i="20"/>
  <c r="F40" i="11"/>
  <c r="G28" i="11"/>
  <c r="G48" i="11" l="1"/>
  <c r="H48" i="11"/>
  <c r="I48" i="11"/>
  <c r="F48" i="11"/>
  <c r="H44" i="20"/>
  <c r="G44" i="20"/>
  <c r="E44" i="20"/>
  <c r="F44" i="20"/>
</calcChain>
</file>

<file path=xl/sharedStrings.xml><?xml version="1.0" encoding="utf-8"?>
<sst xmlns="http://schemas.openxmlformats.org/spreadsheetml/2006/main" count="2685" uniqueCount="1478">
  <si>
    <t>内容</t>
    <rPh sb="0" eb="2">
      <t>ナイヨウ</t>
    </rPh>
    <phoneticPr fontId="2"/>
  </si>
  <si>
    <t>シート名</t>
    <rPh sb="3" eb="4">
      <t>メイ</t>
    </rPh>
    <phoneticPr fontId="2"/>
  </si>
  <si>
    <t>前提</t>
    <rPh sb="0" eb="2">
      <t>ゼンテイ</t>
    </rPh>
    <phoneticPr fontId="2"/>
  </si>
  <si>
    <t>結果</t>
    <rPh sb="0" eb="2">
      <t>ケッカ</t>
    </rPh>
    <phoneticPr fontId="2"/>
  </si>
  <si>
    <t>はじめに</t>
    <phoneticPr fontId="2"/>
  </si>
  <si>
    <t>（単位：</t>
    <phoneticPr fontId="2"/>
  </si>
  <si>
    <t>移輸入額</t>
    <rPh sb="0" eb="1">
      <t>イ</t>
    </rPh>
    <rPh sb="1" eb="3">
      <t>ユニュウ</t>
    </rPh>
    <rPh sb="3" eb="4">
      <t>ガク</t>
    </rPh>
    <phoneticPr fontId="2"/>
  </si>
  <si>
    <t>粗付加価値誘発額</t>
    <rPh sb="0" eb="1">
      <t>ソ</t>
    </rPh>
    <rPh sb="1" eb="3">
      <t>フカ</t>
    </rPh>
    <rPh sb="3" eb="5">
      <t>カチ</t>
    </rPh>
    <rPh sb="5" eb="7">
      <t>ユウハツ</t>
    </rPh>
    <rPh sb="7" eb="8">
      <t>ガク</t>
    </rPh>
    <phoneticPr fontId="2"/>
  </si>
  <si>
    <t>直接効果</t>
    <rPh sb="0" eb="2">
      <t>チョクセツ</t>
    </rPh>
    <rPh sb="2" eb="4">
      <t>コウカ</t>
    </rPh>
    <phoneticPr fontId="2"/>
  </si>
  <si>
    <t>就業誘発者数</t>
    <rPh sb="0" eb="2">
      <t>シュウギョウ</t>
    </rPh>
    <rPh sb="2" eb="4">
      <t>ユウハツ</t>
    </rPh>
    <rPh sb="4" eb="5">
      <t>シャ</t>
    </rPh>
    <rPh sb="5" eb="6">
      <t>スウ</t>
    </rPh>
    <phoneticPr fontId="2"/>
  </si>
  <si>
    <t>雇用誘発者数</t>
    <rPh sb="0" eb="2">
      <t>コヨウ</t>
    </rPh>
    <rPh sb="2" eb="4">
      <t>ユウハツ</t>
    </rPh>
    <rPh sb="4" eb="5">
      <t>シャ</t>
    </rPh>
    <rPh sb="5" eb="6">
      <t>スウ</t>
    </rPh>
    <phoneticPr fontId="2"/>
  </si>
  <si>
    <t xml:space="preserve"> ×　就業係数</t>
    <phoneticPr fontId="2"/>
  </si>
  <si>
    <t xml:space="preserve"> ×　雇用係数</t>
    <rPh sb="3" eb="5">
      <t>コヨウ</t>
    </rPh>
    <rPh sb="5" eb="7">
      <t>ケイスウ</t>
    </rPh>
    <phoneticPr fontId="2"/>
  </si>
  <si>
    <t>県内需要額</t>
    <rPh sb="0" eb="2">
      <t>ケンナイ</t>
    </rPh>
    <rPh sb="2" eb="4">
      <t>ジュヨウ</t>
    </rPh>
    <rPh sb="4" eb="5">
      <t>ガク</t>
    </rPh>
    <phoneticPr fontId="2"/>
  </si>
  <si>
    <t xml:space="preserve"> ×　逆行列係数</t>
    <rPh sb="3" eb="6">
      <t>ギャクギョウレツ</t>
    </rPh>
    <rPh sb="6" eb="8">
      <t>ケイスウ</t>
    </rPh>
    <phoneticPr fontId="2"/>
  </si>
  <si>
    <t>消費支出総額</t>
    <rPh sb="0" eb="2">
      <t>ショウヒ</t>
    </rPh>
    <rPh sb="2" eb="4">
      <t>シシュツ</t>
    </rPh>
    <rPh sb="4" eb="6">
      <t>ソウガク</t>
    </rPh>
    <phoneticPr fontId="2"/>
  </si>
  <si>
    <t>貯蓄等</t>
    <rPh sb="0" eb="2">
      <t>チョチク</t>
    </rPh>
    <rPh sb="2" eb="3">
      <t>トウ</t>
    </rPh>
    <phoneticPr fontId="2"/>
  </si>
  <si>
    <t>経済波及効果フローチャート</t>
    <rPh sb="0" eb="2">
      <t>ケイザイ</t>
    </rPh>
    <rPh sb="2" eb="4">
      <t>ハキュウ</t>
    </rPh>
    <rPh sb="4" eb="6">
      <t>コウカ</t>
    </rPh>
    <phoneticPr fontId="2"/>
  </si>
  <si>
    <t>総合効果（合計）</t>
    <rPh sb="0" eb="2">
      <t>ソウゴウ</t>
    </rPh>
    <rPh sb="2" eb="4">
      <t>コウカ</t>
    </rPh>
    <rPh sb="5" eb="7">
      <t>ゴウケイ</t>
    </rPh>
    <phoneticPr fontId="2"/>
  </si>
  <si>
    <t>生産誘発額</t>
    <rPh sb="0" eb="2">
      <t>セイサン</t>
    </rPh>
    <rPh sb="2" eb="4">
      <t>ユウハツ</t>
    </rPh>
    <rPh sb="4" eb="5">
      <t>ガク</t>
    </rPh>
    <phoneticPr fontId="2"/>
  </si>
  <si>
    <t>分析結果</t>
    <rPh sb="0" eb="2">
      <t>ブンセキ</t>
    </rPh>
    <rPh sb="2" eb="4">
      <t>ケッカ</t>
    </rPh>
    <phoneticPr fontId="2"/>
  </si>
  <si>
    <t>01</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</si>
  <si>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</si>
  <si>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</si>
  <si>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</si>
  <si>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</si>
  <si>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</si>
  <si>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</si>
  <si>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</si>
  <si>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</si>
  <si>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</si>
  <si>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</si>
  <si>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</si>
  <si>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</si>
  <si>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</si>
  <si>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</si>
  <si>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</si>
  <si>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</si>
  <si>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</si>
  <si>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</si>
  <si>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</si>
  <si>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</si>
  <si>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</si>
  <si>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</si>
  <si>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</si>
  <si>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</si>
  <si>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</si>
  <si>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</si>
  <si>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</si>
  <si>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</si>
  <si>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</si>
  <si>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</si>
  <si>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</si>
  <si>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</si>
  <si>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</si>
  <si>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</si>
  <si>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</si>
  <si>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農林漁業</t>
  </si>
  <si>
    <t>飲食料品</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</si>
  <si>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</si>
  <si>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</si>
  <si>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</si>
  <si>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</si>
  <si>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</si>
  <si>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</si>
  <si>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</si>
  <si>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</si>
  <si>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</si>
  <si>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</si>
  <si>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</si>
  <si>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</si>
  <si>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</si>
  <si>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</si>
  <si>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</si>
  <si>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</si>
  <si>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その他の製造工業製品</t>
  </si>
  <si>
    <t>建設</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</si>
  <si>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</si>
  <si>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</si>
  <si>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</si>
  <si>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</si>
  <si>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</si>
  <si>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</si>
  <si>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</si>
  <si>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</si>
  <si>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</si>
  <si>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</si>
  <si>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</si>
  <si>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</si>
  <si>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</si>
  <si>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</si>
  <si>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</si>
  <si>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商業マージン率</t>
    <rPh sb="0" eb="2">
      <t>ショウギョウ</t>
    </rPh>
    <rPh sb="6" eb="7">
      <t>リツ</t>
    </rPh>
    <phoneticPr fontId="2"/>
  </si>
  <si>
    <t>移輸入率</t>
    <rPh sb="0" eb="1">
      <t>イ</t>
    </rPh>
    <rPh sb="1" eb="3">
      <t>ユニュウ</t>
    </rPh>
    <rPh sb="3" eb="4">
      <t>リツ</t>
    </rPh>
    <phoneticPr fontId="2"/>
  </si>
  <si>
    <t>粗付加価値率</t>
    <rPh sb="0" eb="1">
      <t>ソ</t>
    </rPh>
    <rPh sb="1" eb="3">
      <t>フカ</t>
    </rPh>
    <rPh sb="3" eb="5">
      <t>カチ</t>
    </rPh>
    <rPh sb="5" eb="6">
      <t>リツ</t>
    </rPh>
    <phoneticPr fontId="2"/>
  </si>
  <si>
    <t>雇用者所得率</t>
    <rPh sb="0" eb="3">
      <t>コヨウシャ</t>
    </rPh>
    <rPh sb="3" eb="5">
      <t>ショトク</t>
    </rPh>
    <rPh sb="5" eb="6">
      <t>リツ</t>
    </rPh>
    <phoneticPr fontId="2"/>
  </si>
  <si>
    <t>就業係数</t>
    <rPh sb="0" eb="2">
      <t>シュウギョウ</t>
    </rPh>
    <rPh sb="2" eb="4">
      <t>ケイスウ</t>
    </rPh>
    <phoneticPr fontId="2"/>
  </si>
  <si>
    <t>雇用係数</t>
    <rPh sb="0" eb="2">
      <t>コヨウ</t>
    </rPh>
    <rPh sb="2" eb="4">
      <t>ケイスウ</t>
    </rPh>
    <phoneticPr fontId="2"/>
  </si>
  <si>
    <t>民間消費支出
構成比</t>
    <rPh sb="0" eb="2">
      <t>ミンカン</t>
    </rPh>
    <rPh sb="2" eb="4">
      <t>ショウヒ</t>
    </rPh>
    <rPh sb="4" eb="6">
      <t>シシュツ</t>
    </rPh>
    <rPh sb="7" eb="10">
      <t>コウセイヒ</t>
    </rPh>
    <phoneticPr fontId="2"/>
  </si>
  <si>
    <t>フローチャート</t>
    <phoneticPr fontId="2"/>
  </si>
  <si>
    <t>、</t>
    <phoneticPr fontId="2"/>
  </si>
  <si>
    <t>）</t>
    <phoneticPr fontId="2"/>
  </si>
  <si>
    <t>億円</t>
    <rPh sb="0" eb="2">
      <t>オクエン</t>
    </rPh>
    <phoneticPr fontId="2"/>
  </si>
  <si>
    <t>千万円</t>
    <rPh sb="0" eb="1">
      <t>セン</t>
    </rPh>
    <rPh sb="1" eb="3">
      <t>マンエン</t>
    </rPh>
    <phoneticPr fontId="2"/>
  </si>
  <si>
    <t>百万円</t>
    <rPh sb="0" eb="3">
      <t>ヒャクマンエン</t>
    </rPh>
    <phoneticPr fontId="2"/>
  </si>
  <si>
    <t>十万円</t>
    <rPh sb="0" eb="3">
      <t>ジュウマンエン</t>
    </rPh>
    <phoneticPr fontId="2"/>
  </si>
  <si>
    <t>万円</t>
    <rPh sb="0" eb="2">
      <t>マンエン</t>
    </rPh>
    <phoneticPr fontId="2"/>
  </si>
  <si>
    <t>千円</t>
    <rPh sb="0" eb="2">
      <t>センエン</t>
    </rPh>
    <phoneticPr fontId="2"/>
  </si>
  <si>
    <t>円</t>
    <rPh sb="0" eb="1">
      <t>エン</t>
    </rPh>
    <phoneticPr fontId="2"/>
  </si>
  <si>
    <t>単位（金額）</t>
    <rPh sb="0" eb="2">
      <t>タンイ</t>
    </rPh>
    <rPh sb="3" eb="5">
      <t>キンガク</t>
    </rPh>
    <phoneticPr fontId="2"/>
  </si>
  <si>
    <t>生産者価格</t>
    <rPh sb="0" eb="3">
      <t>セイサンシャ</t>
    </rPh>
    <rPh sb="3" eb="5">
      <t>カカク</t>
    </rPh>
    <phoneticPr fontId="11"/>
  </si>
  <si>
    <t>購入者価格</t>
    <rPh sb="0" eb="3">
      <t>コウニュウシャ</t>
    </rPh>
    <rPh sb="3" eb="5">
      <t>カカク</t>
    </rPh>
    <phoneticPr fontId="11"/>
  </si>
  <si>
    <t>合計</t>
    <rPh sb="0" eb="2">
      <t>ゴウケイ</t>
    </rPh>
    <phoneticPr fontId="11"/>
  </si>
  <si>
    <t>単位（人数）</t>
    <rPh sb="0" eb="2">
      <t>タンイ</t>
    </rPh>
    <rPh sb="3" eb="5">
      <t>ニンズウ</t>
    </rPh>
    <phoneticPr fontId="2"/>
  </si>
  <si>
    <t>人</t>
    <rPh sb="0" eb="1">
      <t>ニン</t>
    </rPh>
    <phoneticPr fontId="2"/>
  </si>
  <si>
    <t>百人</t>
    <rPh sb="0" eb="1">
      <t>ヒャク</t>
    </rPh>
    <rPh sb="1" eb="2">
      <t>ニン</t>
    </rPh>
    <phoneticPr fontId="2"/>
  </si>
  <si>
    <t>千人</t>
    <rPh sb="0" eb="2">
      <t>センニン</t>
    </rPh>
    <phoneticPr fontId="2"/>
  </si>
  <si>
    <t>万人</t>
    <rPh sb="0" eb="2">
      <t>マンニン</t>
    </rPh>
    <phoneticPr fontId="2"/>
  </si>
  <si>
    <t>種類</t>
    <rPh sb="0" eb="2">
      <t>シュルイ</t>
    </rPh>
    <phoneticPr fontId="2"/>
  </si>
  <si>
    <t>各種係数</t>
    <rPh sb="0" eb="2">
      <t>カクシュ</t>
    </rPh>
    <rPh sb="2" eb="4">
      <t>ケイスウ</t>
    </rPh>
    <phoneticPr fontId="2"/>
  </si>
  <si>
    <t>係数表</t>
    <rPh sb="0" eb="2">
      <t>ケイスウ</t>
    </rPh>
    <rPh sb="2" eb="3">
      <t>ヒョウ</t>
    </rPh>
    <phoneticPr fontId="2"/>
  </si>
  <si>
    <t>0111</t>
  </si>
  <si>
    <t>穀類</t>
  </si>
  <si>
    <t>011</t>
  </si>
  <si>
    <t>耕種農業</t>
  </si>
  <si>
    <t>012</t>
  </si>
  <si>
    <t>0112</t>
  </si>
  <si>
    <t>いも・豆類</t>
  </si>
  <si>
    <t>0113</t>
  </si>
  <si>
    <t>野菜</t>
  </si>
  <si>
    <t>0114</t>
  </si>
  <si>
    <t>果実</t>
  </si>
  <si>
    <t>0115</t>
  </si>
  <si>
    <t>その他の食用作物</t>
  </si>
  <si>
    <t>0116</t>
  </si>
  <si>
    <t>非食用作物</t>
  </si>
  <si>
    <t>0121</t>
  </si>
  <si>
    <t>畜産</t>
  </si>
  <si>
    <t>0131</t>
  </si>
  <si>
    <t>農業サービス</t>
  </si>
  <si>
    <t>013</t>
  </si>
  <si>
    <t>育林</t>
  </si>
  <si>
    <t>0151</t>
  </si>
  <si>
    <t>015</t>
  </si>
  <si>
    <t>林業</t>
  </si>
  <si>
    <t>0152</t>
  </si>
  <si>
    <t>素材</t>
  </si>
  <si>
    <t>0153</t>
  </si>
  <si>
    <t>特用林産物</t>
  </si>
  <si>
    <t>0171</t>
  </si>
  <si>
    <t>海面漁業</t>
  </si>
  <si>
    <t>017</t>
  </si>
  <si>
    <t>漁業</t>
  </si>
  <si>
    <t>0172</t>
  </si>
  <si>
    <t>内水面漁業</t>
  </si>
  <si>
    <t>0611</t>
  </si>
  <si>
    <t>石炭・原油・天然ガス</t>
  </si>
  <si>
    <t>061</t>
  </si>
  <si>
    <t>0621</t>
  </si>
  <si>
    <t>062</t>
  </si>
  <si>
    <t>その他の鉱業</t>
  </si>
  <si>
    <t>0629</t>
  </si>
  <si>
    <t>その他の鉱物</t>
  </si>
  <si>
    <t>1111</t>
  </si>
  <si>
    <t>畜産食料品</t>
  </si>
  <si>
    <t>111</t>
  </si>
  <si>
    <t>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</si>
  <si>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</si>
  <si>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</si>
  <si>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</si>
  <si>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</si>
  <si>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</si>
  <si>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</si>
  <si>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</si>
  <si>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</si>
  <si>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</si>
  <si>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</si>
  <si>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</si>
  <si>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</si>
  <si>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</si>
  <si>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</si>
  <si>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t>
  </si>
  <si>
    <t>飲料</t>
  </si>
  <si>
    <t>1129</t>
  </si>
  <si>
    <t>その他の飲料</t>
  </si>
  <si>
    <t>1131</t>
  </si>
  <si>
    <t>113</t>
  </si>
  <si>
    <t>1141</t>
  </si>
  <si>
    <t>たばこ</t>
  </si>
  <si>
    <t>114</t>
  </si>
  <si>
    <t>1511</t>
  </si>
  <si>
    <t>紡績糸</t>
    <rPh sb="2" eb="3">
      <t>イト</t>
    </rPh>
    <phoneticPr fontId="11"/>
  </si>
  <si>
    <t>151</t>
  </si>
  <si>
    <t>繊維工業製品</t>
  </si>
  <si>
    <t>1512</t>
  </si>
  <si>
    <t>織物</t>
  </si>
  <si>
    <t>1513</t>
  </si>
  <si>
    <t>ニット生地</t>
  </si>
  <si>
    <t>1514</t>
  </si>
  <si>
    <t>染色整理</t>
  </si>
  <si>
    <t>その他の繊維工業製品</t>
  </si>
  <si>
    <t>1519</t>
  </si>
  <si>
    <t>1521</t>
  </si>
  <si>
    <t>織物製・ニット製衣服</t>
  </si>
  <si>
    <t>152</t>
  </si>
  <si>
    <t>衣服・その他の繊維既製品</t>
  </si>
  <si>
    <t>1522</t>
  </si>
  <si>
    <t>その他の衣服・身の回り品</t>
  </si>
  <si>
    <t>1529</t>
  </si>
  <si>
    <t>その他の繊維既製品</t>
  </si>
  <si>
    <t>1611</t>
  </si>
  <si>
    <t>木材</t>
  </si>
  <si>
    <t>161</t>
  </si>
  <si>
    <t>木材・木製品</t>
  </si>
  <si>
    <t>1619</t>
  </si>
  <si>
    <t>その他の木製品</t>
  </si>
  <si>
    <t>1621</t>
  </si>
  <si>
    <t>家具・装備品</t>
  </si>
  <si>
    <t>162</t>
  </si>
  <si>
    <t>パルプ</t>
  </si>
  <si>
    <t>1631</t>
  </si>
  <si>
    <t>163</t>
  </si>
  <si>
    <t>パルプ・紙・板紙・加工紙</t>
  </si>
  <si>
    <t>1632</t>
  </si>
  <si>
    <t>紙・板紙</t>
  </si>
  <si>
    <t>加工紙</t>
    <rPh sb="0" eb="2">
      <t>カコウ</t>
    </rPh>
    <rPh sb="2" eb="3">
      <t>カミ</t>
    </rPh>
    <phoneticPr fontId="11"/>
  </si>
  <si>
    <t>1641</t>
  </si>
  <si>
    <t>紙製容器</t>
  </si>
  <si>
    <t>164</t>
  </si>
  <si>
    <t>紙加工品</t>
  </si>
  <si>
    <t>1649</t>
  </si>
  <si>
    <t>その他の紙加工品</t>
  </si>
  <si>
    <t>1911</t>
  </si>
  <si>
    <t>印刷・製版・製本</t>
  </si>
  <si>
    <t>191</t>
  </si>
  <si>
    <t>2011</t>
  </si>
  <si>
    <t>化学肥料</t>
  </si>
  <si>
    <t>201</t>
  </si>
  <si>
    <t>2021</t>
  </si>
  <si>
    <t>ソーダ工業製品</t>
  </si>
  <si>
    <t>202</t>
  </si>
  <si>
    <t>無機化学工業製品</t>
  </si>
  <si>
    <t>2029</t>
  </si>
  <si>
    <t>その他の無機化学工業製品</t>
  </si>
  <si>
    <t>2031</t>
  </si>
  <si>
    <t>203</t>
  </si>
  <si>
    <t>2041</t>
  </si>
  <si>
    <t>204</t>
  </si>
  <si>
    <t>合成ゴム</t>
  </si>
  <si>
    <t>2042</t>
  </si>
  <si>
    <t>2049</t>
  </si>
  <si>
    <t>その他の有機化学工業製品</t>
  </si>
  <si>
    <t>2051</t>
  </si>
  <si>
    <t>合成樹脂</t>
  </si>
  <si>
    <t>205</t>
  </si>
  <si>
    <t>2061</t>
  </si>
  <si>
    <t>化学繊維</t>
  </si>
  <si>
    <t>206</t>
  </si>
  <si>
    <t>医薬品</t>
  </si>
  <si>
    <t>2071</t>
  </si>
  <si>
    <t>207</t>
  </si>
  <si>
    <t>2081</t>
  </si>
  <si>
    <t>油脂加工製品・界面活性剤</t>
  </si>
  <si>
    <t>208</t>
  </si>
  <si>
    <t>化粧品・歯磨</t>
  </si>
  <si>
    <t>2082</t>
  </si>
  <si>
    <t>2083</t>
  </si>
  <si>
    <t>塗料・印刷インキ</t>
  </si>
  <si>
    <t>農薬</t>
  </si>
  <si>
    <t>2084</t>
  </si>
  <si>
    <t>2089</t>
  </si>
  <si>
    <t>その他の化学最終製品</t>
  </si>
  <si>
    <t>2111</t>
  </si>
  <si>
    <t>石油製品</t>
  </si>
  <si>
    <t>211</t>
  </si>
  <si>
    <t>2121</t>
  </si>
  <si>
    <t>石炭製品</t>
  </si>
  <si>
    <t>212</t>
  </si>
  <si>
    <t>2211</t>
  </si>
  <si>
    <t>プラスチック製品</t>
  </si>
  <si>
    <t>221</t>
  </si>
  <si>
    <t>タイヤ・チューブ</t>
  </si>
  <si>
    <t>2221</t>
  </si>
  <si>
    <t>222</t>
  </si>
  <si>
    <t>ゴム製品</t>
  </si>
  <si>
    <t>その他のゴム製品</t>
  </si>
  <si>
    <t>2229</t>
  </si>
  <si>
    <t>革製履物</t>
  </si>
  <si>
    <t>2311</t>
  </si>
  <si>
    <t>231</t>
  </si>
  <si>
    <t>2312</t>
  </si>
  <si>
    <t>2511</t>
  </si>
  <si>
    <t>ガラス・ガラス製品</t>
  </si>
  <si>
    <t>251</t>
  </si>
  <si>
    <t>2521</t>
  </si>
  <si>
    <t>セメント・セメント製品</t>
  </si>
  <si>
    <t>252</t>
  </si>
  <si>
    <t>2531</t>
  </si>
  <si>
    <t>陶磁器</t>
  </si>
  <si>
    <t>253</t>
  </si>
  <si>
    <t>2591</t>
  </si>
  <si>
    <t>建設用土石製品</t>
  </si>
  <si>
    <t>259</t>
  </si>
  <si>
    <t>その他の窯業・土石製品</t>
  </si>
  <si>
    <t>2599</t>
  </si>
  <si>
    <t>2611</t>
  </si>
  <si>
    <t>銑鉄・粗鋼</t>
  </si>
  <si>
    <t>261</t>
  </si>
  <si>
    <t>2612</t>
  </si>
  <si>
    <t>2621</t>
  </si>
  <si>
    <t>熱間圧延鋼材</t>
  </si>
  <si>
    <t>262</t>
  </si>
  <si>
    <t>鋼材</t>
  </si>
  <si>
    <t>2622</t>
  </si>
  <si>
    <t>鋼管</t>
  </si>
  <si>
    <t>2623</t>
  </si>
  <si>
    <t>冷延・めっき鋼材</t>
  </si>
  <si>
    <t>2631</t>
  </si>
  <si>
    <t>263</t>
  </si>
  <si>
    <t>2699</t>
  </si>
  <si>
    <t>その他の鉄鋼製品</t>
  </si>
  <si>
    <t>269</t>
  </si>
  <si>
    <t>2711</t>
  </si>
  <si>
    <t>非鉄金属製錬・精製</t>
  </si>
  <si>
    <t>271</t>
  </si>
  <si>
    <t>2712</t>
  </si>
  <si>
    <t>非鉄金属屑</t>
  </si>
  <si>
    <t>2721</t>
  </si>
  <si>
    <t>電線・ケーブル</t>
  </si>
  <si>
    <t>272</t>
  </si>
  <si>
    <t>非鉄金属加工製品</t>
  </si>
  <si>
    <t>2729</t>
  </si>
  <si>
    <t>その他の非鉄金属製品</t>
  </si>
  <si>
    <t>2811</t>
  </si>
  <si>
    <t>建設用金属製品</t>
  </si>
  <si>
    <t>281</t>
  </si>
  <si>
    <t>2812</t>
  </si>
  <si>
    <t>建築用金属製品</t>
  </si>
  <si>
    <t>2891</t>
  </si>
  <si>
    <t>289</t>
  </si>
  <si>
    <t>その他の金属製品</t>
  </si>
  <si>
    <t>2899</t>
  </si>
  <si>
    <t>2911</t>
  </si>
  <si>
    <t>ボイラ・原動機</t>
  </si>
  <si>
    <t>291</t>
  </si>
  <si>
    <t>2912</t>
  </si>
  <si>
    <t>ポンプ・圧縮機</t>
  </si>
  <si>
    <t>運搬機械</t>
  </si>
  <si>
    <t>2913</t>
  </si>
  <si>
    <t>冷凍機・温湿調整装置</t>
  </si>
  <si>
    <t>2914</t>
  </si>
  <si>
    <t>2919</t>
  </si>
  <si>
    <t>その他のはん用機械</t>
  </si>
  <si>
    <t>農業用機械</t>
    <rPh sb="2" eb="3">
      <t>ヨウ</t>
    </rPh>
    <phoneticPr fontId="11"/>
  </si>
  <si>
    <t>3011</t>
  </si>
  <si>
    <t>農業用機械</t>
  </si>
  <si>
    <t>301</t>
  </si>
  <si>
    <t>建設・鉱山機械</t>
    <rPh sb="0" eb="2">
      <t>ケンセツ</t>
    </rPh>
    <rPh sb="3" eb="5">
      <t>コウザン</t>
    </rPh>
    <phoneticPr fontId="11"/>
  </si>
  <si>
    <t>3012</t>
  </si>
  <si>
    <t>建設・鉱山機械</t>
  </si>
  <si>
    <t>繊維機械</t>
  </si>
  <si>
    <t>3013</t>
  </si>
  <si>
    <t>3014</t>
  </si>
  <si>
    <t>生活関連産業用機械</t>
  </si>
  <si>
    <t>3015</t>
  </si>
  <si>
    <t>基礎素材産業用機械</t>
  </si>
  <si>
    <t>3016</t>
  </si>
  <si>
    <t>金属加工機械</t>
  </si>
  <si>
    <t>半導体製造装置</t>
  </si>
  <si>
    <t>3017</t>
  </si>
  <si>
    <t>3019</t>
  </si>
  <si>
    <t>その他の生産用機械</t>
  </si>
  <si>
    <t>3111</t>
  </si>
  <si>
    <t>事務用機械</t>
  </si>
  <si>
    <t>311</t>
  </si>
  <si>
    <t>3112</t>
  </si>
  <si>
    <t>サービス用・娯楽用機器</t>
  </si>
  <si>
    <t>3113</t>
  </si>
  <si>
    <t>計測機器</t>
  </si>
  <si>
    <t>医療用機械器具</t>
  </si>
  <si>
    <t>3114</t>
  </si>
  <si>
    <t>3115</t>
  </si>
  <si>
    <t>光学機械・レンズ</t>
  </si>
  <si>
    <t>武器</t>
  </si>
  <si>
    <t>3116</t>
  </si>
  <si>
    <t>3211</t>
  </si>
  <si>
    <t>電子デバイス</t>
  </si>
  <si>
    <t>321</t>
  </si>
  <si>
    <t>3299</t>
  </si>
  <si>
    <t>その他の電子部品</t>
  </si>
  <si>
    <t>329</t>
  </si>
  <si>
    <t>3311</t>
  </si>
  <si>
    <t>産業用電気機器</t>
  </si>
  <si>
    <t>331</t>
  </si>
  <si>
    <t>3321</t>
  </si>
  <si>
    <t>民生用電気機器</t>
  </si>
  <si>
    <t>332</t>
  </si>
  <si>
    <t>電子応用装置</t>
  </si>
  <si>
    <t>3331</t>
  </si>
  <si>
    <t>333</t>
  </si>
  <si>
    <t>電子応用装置・電気計測器</t>
  </si>
  <si>
    <t>電気計測器</t>
  </si>
  <si>
    <t>3332</t>
  </si>
  <si>
    <t>3399</t>
  </si>
  <si>
    <t>その他の電気機械</t>
  </si>
  <si>
    <t>339</t>
  </si>
  <si>
    <t>3411</t>
  </si>
  <si>
    <t>通信機器</t>
  </si>
  <si>
    <t>341</t>
  </si>
  <si>
    <t>通信・映像・音響機器</t>
  </si>
  <si>
    <t>3412</t>
  </si>
  <si>
    <t>映像・音響機器</t>
  </si>
  <si>
    <t>3421</t>
  </si>
  <si>
    <t>電子計算機・同附属装置</t>
  </si>
  <si>
    <t>342</t>
  </si>
  <si>
    <t>乗用車</t>
  </si>
  <si>
    <t>3511</t>
  </si>
  <si>
    <t>351</t>
  </si>
  <si>
    <t>トラック・バス・その他の自動車</t>
  </si>
  <si>
    <t>3521</t>
  </si>
  <si>
    <t>352</t>
  </si>
  <si>
    <t>その他の自動車</t>
  </si>
  <si>
    <t>二輪自動車</t>
  </si>
  <si>
    <t>3522</t>
  </si>
  <si>
    <t>3531</t>
  </si>
  <si>
    <t>自動車部品・同附属品</t>
  </si>
  <si>
    <t>353</t>
  </si>
  <si>
    <t>3541</t>
  </si>
  <si>
    <t>船舶・同修理</t>
  </si>
  <si>
    <t>354</t>
  </si>
  <si>
    <t>3591</t>
  </si>
  <si>
    <t>鉄道車両・同修理</t>
  </si>
  <si>
    <t>359</t>
  </si>
  <si>
    <t>その他の輸送機械・同修理</t>
  </si>
  <si>
    <t>3592</t>
  </si>
  <si>
    <t>3599</t>
  </si>
  <si>
    <t>その他の輸送機械</t>
  </si>
  <si>
    <t>3911</t>
  </si>
  <si>
    <t>がん具・運動用品</t>
  </si>
  <si>
    <t>391</t>
  </si>
  <si>
    <t>3919</t>
  </si>
  <si>
    <t>3921</t>
  </si>
  <si>
    <t>再生資源回収・加工処理</t>
  </si>
  <si>
    <t>392</t>
  </si>
  <si>
    <t>4111</t>
  </si>
  <si>
    <t>住宅建築</t>
  </si>
  <si>
    <t>411</t>
  </si>
  <si>
    <t>建築</t>
  </si>
  <si>
    <t>4112</t>
  </si>
  <si>
    <t>非住宅建築</t>
  </si>
  <si>
    <t>4121</t>
  </si>
  <si>
    <t>建設補修</t>
  </si>
  <si>
    <t>412</t>
  </si>
  <si>
    <t>4131</t>
  </si>
  <si>
    <t>公共事業</t>
  </si>
  <si>
    <t>413</t>
  </si>
  <si>
    <t>4191</t>
  </si>
  <si>
    <t>その他の土木建設</t>
  </si>
  <si>
    <t>419</t>
  </si>
  <si>
    <t>4611</t>
  </si>
  <si>
    <t>461</t>
  </si>
  <si>
    <t>都市ガス</t>
  </si>
  <si>
    <t>4621</t>
  </si>
  <si>
    <t>462</t>
  </si>
  <si>
    <t>ガス・熱供給</t>
  </si>
  <si>
    <t>熱供給業</t>
  </si>
  <si>
    <t>4622</t>
  </si>
  <si>
    <t>4711</t>
  </si>
  <si>
    <t>471</t>
  </si>
  <si>
    <t>4811</t>
  </si>
  <si>
    <t>481</t>
  </si>
  <si>
    <t>5111</t>
  </si>
  <si>
    <t>卸売</t>
  </si>
  <si>
    <t>511</t>
  </si>
  <si>
    <t>5112</t>
  </si>
  <si>
    <t>小売</t>
  </si>
  <si>
    <t>金融</t>
  </si>
  <si>
    <t>5311</t>
  </si>
  <si>
    <t>531</t>
  </si>
  <si>
    <t>5312</t>
  </si>
  <si>
    <t>保険</t>
  </si>
  <si>
    <t>5511</t>
  </si>
  <si>
    <t>不動産仲介及び賃貸</t>
  </si>
  <si>
    <t>551</t>
  </si>
  <si>
    <t>5521</t>
  </si>
  <si>
    <t>552</t>
  </si>
  <si>
    <t>住宅賃貸料</t>
  </si>
  <si>
    <t>5531</t>
  </si>
  <si>
    <t>553</t>
  </si>
  <si>
    <t>鉄道旅客輸送</t>
  </si>
  <si>
    <t>5711</t>
  </si>
  <si>
    <t>571</t>
  </si>
  <si>
    <t>鉄道輸送</t>
  </si>
  <si>
    <t>鉄道貨物輸送</t>
  </si>
  <si>
    <t>5712</t>
  </si>
  <si>
    <t>5721</t>
  </si>
  <si>
    <t>道路旅客輸送</t>
  </si>
  <si>
    <t>572</t>
  </si>
  <si>
    <t>5722</t>
  </si>
  <si>
    <t>5731</t>
  </si>
  <si>
    <t>573</t>
  </si>
  <si>
    <t>自家輸送</t>
  </si>
  <si>
    <t>5732</t>
  </si>
  <si>
    <t>外洋輸送</t>
  </si>
  <si>
    <t>5741</t>
  </si>
  <si>
    <t>574</t>
  </si>
  <si>
    <t>水運</t>
  </si>
  <si>
    <t>沿海・内水面輸送</t>
  </si>
  <si>
    <t>5742</t>
  </si>
  <si>
    <t>港湾運送</t>
  </si>
  <si>
    <t>5743</t>
  </si>
  <si>
    <t>航空輸送</t>
  </si>
  <si>
    <t>5751</t>
  </si>
  <si>
    <t>575</t>
  </si>
  <si>
    <t>5761</t>
  </si>
  <si>
    <t>貨物利用運送</t>
  </si>
  <si>
    <t>576</t>
  </si>
  <si>
    <t>倉庫</t>
  </si>
  <si>
    <t>5771</t>
  </si>
  <si>
    <t>577</t>
  </si>
  <si>
    <t>こん包</t>
  </si>
  <si>
    <t>5781</t>
  </si>
  <si>
    <t>578</t>
  </si>
  <si>
    <t>運輸附帯サービス</t>
  </si>
  <si>
    <t>5789</t>
  </si>
  <si>
    <t>その他の運輸附帯サービス</t>
  </si>
  <si>
    <t>5791</t>
  </si>
  <si>
    <t>郵便・信書便</t>
  </si>
  <si>
    <t>579</t>
  </si>
  <si>
    <t>5911</t>
  </si>
  <si>
    <t>591</t>
  </si>
  <si>
    <t>通信</t>
  </si>
  <si>
    <t>5921</t>
  </si>
  <si>
    <t>放送</t>
  </si>
  <si>
    <t>592</t>
  </si>
  <si>
    <t>5931</t>
  </si>
  <si>
    <t>情報サービス</t>
  </si>
  <si>
    <t>593</t>
  </si>
  <si>
    <t>5941</t>
  </si>
  <si>
    <t>インターネット附随サービス</t>
  </si>
  <si>
    <t>594</t>
  </si>
  <si>
    <t>5951</t>
  </si>
  <si>
    <t>映像・音声・文字情報制作</t>
  </si>
  <si>
    <t>595</t>
  </si>
  <si>
    <t>6111</t>
  </si>
  <si>
    <t>611</t>
  </si>
  <si>
    <t>6112</t>
  </si>
  <si>
    <t>6311</t>
  </si>
  <si>
    <t>学校教育</t>
  </si>
  <si>
    <t>631</t>
  </si>
  <si>
    <t>教育</t>
  </si>
  <si>
    <t>6312</t>
  </si>
  <si>
    <t>社会教育・その他の教育</t>
  </si>
  <si>
    <t>6321</t>
  </si>
  <si>
    <t>学術研究機関</t>
  </si>
  <si>
    <t>研究</t>
    <rPh sb="0" eb="2">
      <t>ケンキュウ</t>
    </rPh>
    <phoneticPr fontId="11"/>
  </si>
  <si>
    <t>企業内研究開発</t>
  </si>
  <si>
    <t>6322</t>
  </si>
  <si>
    <t>6411</t>
  </si>
  <si>
    <t>医療</t>
  </si>
  <si>
    <t>641</t>
  </si>
  <si>
    <t>6421</t>
  </si>
  <si>
    <t>保健衛生</t>
  </si>
  <si>
    <t>642</t>
  </si>
  <si>
    <t>6431</t>
  </si>
  <si>
    <t>社会保険・社会福祉</t>
  </si>
  <si>
    <t>643</t>
  </si>
  <si>
    <t>6441</t>
  </si>
  <si>
    <t>介護</t>
  </si>
  <si>
    <t>644</t>
  </si>
  <si>
    <t>6599</t>
  </si>
  <si>
    <t>659</t>
  </si>
  <si>
    <t>6611</t>
  </si>
  <si>
    <t>661</t>
  </si>
  <si>
    <t>物品賃貸サービス</t>
  </si>
  <si>
    <t>6612</t>
  </si>
  <si>
    <t>貸自動車業</t>
  </si>
  <si>
    <t>6621</t>
  </si>
  <si>
    <t>広告</t>
  </si>
  <si>
    <t>662</t>
  </si>
  <si>
    <t>6631</t>
  </si>
  <si>
    <t>自動車整備</t>
  </si>
  <si>
    <t>663</t>
  </si>
  <si>
    <t>自動車整備・機械修理</t>
  </si>
  <si>
    <t>6632</t>
  </si>
  <si>
    <t>機械修理</t>
  </si>
  <si>
    <t>6699</t>
  </si>
  <si>
    <t>669</t>
  </si>
  <si>
    <t>その他の対事業所サービス</t>
  </si>
  <si>
    <t>6711</t>
  </si>
  <si>
    <t>宿泊業</t>
  </si>
  <si>
    <t>671</t>
  </si>
  <si>
    <t>6721</t>
  </si>
  <si>
    <t>飲食サービス</t>
  </si>
  <si>
    <t>672</t>
  </si>
  <si>
    <t>6731</t>
  </si>
  <si>
    <t>洗濯・理容・美容・浴場業</t>
  </si>
  <si>
    <t>673</t>
  </si>
  <si>
    <t>6741</t>
  </si>
  <si>
    <t>娯楽サービス</t>
  </si>
  <si>
    <t>674</t>
  </si>
  <si>
    <t>6799</t>
  </si>
  <si>
    <t>その他の対個人サービス</t>
  </si>
  <si>
    <t>679</t>
  </si>
  <si>
    <t>事務用品</t>
    <rPh sb="0" eb="2">
      <t>ジム</t>
    </rPh>
    <rPh sb="2" eb="4">
      <t>ヨウヒン</t>
    </rPh>
    <phoneticPr fontId="11"/>
  </si>
  <si>
    <t>分類不明</t>
    <rPh sb="0" eb="2">
      <t>ブンルイ</t>
    </rPh>
    <rPh sb="2" eb="4">
      <t>フメイ</t>
    </rPh>
    <phoneticPr fontId="11"/>
  </si>
  <si>
    <t>部門分類</t>
    <rPh sb="0" eb="2">
      <t>ブモン</t>
    </rPh>
    <rPh sb="2" eb="4">
      <t>ブンルイ</t>
    </rPh>
    <phoneticPr fontId="2"/>
  </si>
  <si>
    <t>逆行列係数</t>
    <rPh sb="0" eb="3">
      <t>ギャクギョウレツ</t>
    </rPh>
    <rPh sb="3" eb="5">
      <t>ケイスウ</t>
    </rPh>
    <phoneticPr fontId="2"/>
  </si>
  <si>
    <t>分析内容</t>
    <rPh sb="0" eb="2">
      <t>ブンセキ</t>
    </rPh>
    <rPh sb="2" eb="4">
      <t>ナイヨウ</t>
    </rPh>
    <phoneticPr fontId="2"/>
  </si>
  <si>
    <t>N0.</t>
    <phoneticPr fontId="2"/>
  </si>
  <si>
    <t>分析タイトル</t>
    <rPh sb="0" eb="2">
      <t>ブンセキ</t>
    </rPh>
    <phoneticPr fontId="2"/>
  </si>
  <si>
    <t>金額</t>
    <rPh sb="0" eb="2">
      <t>キンガク</t>
    </rPh>
    <phoneticPr fontId="2"/>
  </si>
  <si>
    <t>人数</t>
    <rPh sb="0" eb="2">
      <t>ニンズウ</t>
    </rPh>
    <phoneticPr fontId="2"/>
  </si>
  <si>
    <t>②表示単位</t>
    <rPh sb="1" eb="3">
      <t>ヒョウジ</t>
    </rPh>
    <rPh sb="3" eb="5">
      <t>タンイ</t>
    </rPh>
    <phoneticPr fontId="2"/>
  </si>
  <si>
    <t>①分析タイトル・内容</t>
    <rPh sb="1" eb="3">
      <t>ブンセキ</t>
    </rPh>
    <rPh sb="8" eb="10">
      <t>ナイヨウ</t>
    </rPh>
    <phoneticPr fontId="2"/>
  </si>
  <si>
    <t>横浜</t>
    <rPh sb="0" eb="2">
      <t>ヨコハマ</t>
    </rPh>
    <phoneticPr fontId="2"/>
  </si>
  <si>
    <t>川崎</t>
    <rPh sb="0" eb="2">
      <t>カワサキ</t>
    </rPh>
    <phoneticPr fontId="2"/>
  </si>
  <si>
    <t>相模原</t>
    <rPh sb="0" eb="3">
      <t>サガミハラ</t>
    </rPh>
    <phoneticPr fontId="2"/>
  </si>
  <si>
    <t>消費支出</t>
    <rPh sb="0" eb="2">
      <t>ショウヒ</t>
    </rPh>
    <rPh sb="2" eb="4">
      <t>シシュツ</t>
    </rPh>
    <phoneticPr fontId="2"/>
  </si>
  <si>
    <t>三政令市</t>
    <rPh sb="0" eb="1">
      <t>サン</t>
    </rPh>
    <rPh sb="1" eb="4">
      <t>セイレイシ</t>
    </rPh>
    <phoneticPr fontId="2"/>
  </si>
  <si>
    <t>消費転換率</t>
    <rPh sb="0" eb="2">
      <t>ショウヒ</t>
    </rPh>
    <rPh sb="2" eb="4">
      <t>テンカン</t>
    </rPh>
    <rPh sb="4" eb="5">
      <t>リツ</t>
    </rPh>
    <phoneticPr fontId="2"/>
  </si>
  <si>
    <t>表示単位</t>
    <rPh sb="0" eb="2">
      <t>ヒョウジ</t>
    </rPh>
    <rPh sb="2" eb="4">
      <t>タンイ</t>
    </rPh>
    <phoneticPr fontId="2"/>
  </si>
  <si>
    <t>与件データ
（購入者価格）</t>
    <rPh sb="0" eb="2">
      <t>ヨケン</t>
    </rPh>
    <rPh sb="7" eb="12">
      <t>コウニュウシャカカク</t>
    </rPh>
    <phoneticPr fontId="2"/>
  </si>
  <si>
    <t>①</t>
    <phoneticPr fontId="2"/>
  </si>
  <si>
    <t>②</t>
    <phoneticPr fontId="2"/>
  </si>
  <si>
    <t>③</t>
    <phoneticPr fontId="2"/>
  </si>
  <si>
    <t>④</t>
    <phoneticPr fontId="2"/>
  </si>
  <si>
    <t>①－②－③</t>
    <phoneticPr fontId="2"/>
  </si>
  <si>
    <t>産業計</t>
    <rPh sb="0" eb="2">
      <t>サンギョウ</t>
    </rPh>
    <rPh sb="2" eb="3">
      <t>ケイ</t>
    </rPh>
    <phoneticPr fontId="2"/>
  </si>
  <si>
    <t>価格変換</t>
    <rPh sb="0" eb="2">
      <t>カカク</t>
    </rPh>
    <rPh sb="2" eb="4">
      <t>ヘンカン</t>
    </rPh>
    <phoneticPr fontId="2"/>
  </si>
  <si>
    <t>粗付加価値
誘発額</t>
    <rPh sb="0" eb="1">
      <t>ソ</t>
    </rPh>
    <rPh sb="1" eb="3">
      <t>フカ</t>
    </rPh>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</si>
  <si>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</si>
  <si>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⑥</t>
  </si>
  <si>
    <t>⑦</t>
  </si>
  <si>
    <t>⑧</t>
  </si>
  <si>
    <t>購入者価格
⇒生産者価格</t>
    <rPh sb="0" eb="3">
      <t>コウニュウシャ</t>
    </rPh>
    <rPh sb="3" eb="5">
      <t>カカク</t>
    </rPh>
    <rPh sb="7" eb="10">
      <t>セイサンシャ</t>
    </rPh>
    <rPh sb="10" eb="12">
      <t>カカク</t>
    </rPh>
    <phoneticPr fontId="2"/>
  </si>
  <si>
    <t>⑤</t>
    <phoneticPr fontId="2"/>
  </si>
  <si>
    <t>④＋生産者価格与件データ</t>
    <rPh sb="2" eb="5">
      <t>セイサンシャ</t>
    </rPh>
    <rPh sb="5" eb="7">
      <t>カカク</t>
    </rPh>
    <rPh sb="7" eb="9">
      <t>ヨケン</t>
    </rPh>
    <phoneticPr fontId="2"/>
  </si>
  <si>
    <t>生産者価格
（与件データ含む）</t>
    <rPh sb="0" eb="3">
      <t>セイサンシャ</t>
    </rPh>
    <rPh sb="3" eb="5">
      <t>カカク</t>
    </rPh>
    <rPh sb="7" eb="9">
      <t>ヨケン</t>
    </rPh>
    <rPh sb="12" eb="13">
      <t>フク</t>
    </rPh>
    <phoneticPr fontId="2"/>
  </si>
  <si>
    <t>⑥×粗付加価値率</t>
    <rPh sb="2" eb="3">
      <t>ソ</t>
    </rPh>
    <rPh sb="3" eb="5">
      <t>フカ</t>
    </rPh>
    <rPh sb="5" eb="7">
      <t>カチ</t>
    </rPh>
    <rPh sb="7" eb="8">
      <t>リツ</t>
    </rPh>
    <phoneticPr fontId="2"/>
  </si>
  <si>
    <t>投入係数×⑥</t>
    <rPh sb="0" eb="2">
      <t>トウニュウ</t>
    </rPh>
    <rPh sb="2" eb="4">
      <t>ケイスウ</t>
    </rPh>
    <phoneticPr fontId="2"/>
  </si>
  <si>
    <t>⑨</t>
    <phoneticPr fontId="2"/>
  </si>
  <si>
    <t>⑥×雇用者所得率</t>
    <rPh sb="2" eb="5">
      <t>コヨウシャ</t>
    </rPh>
    <rPh sb="5" eb="7">
      <t>ショトク</t>
    </rPh>
    <rPh sb="7" eb="8">
      <t>リツ</t>
    </rPh>
    <phoneticPr fontId="2"/>
  </si>
  <si>
    <t>⑩</t>
    <phoneticPr fontId="2"/>
  </si>
  <si>
    <t>⑪</t>
    <phoneticPr fontId="2"/>
  </si>
  <si>
    <t>就業誘発者数</t>
    <rPh sb="0" eb="6">
      <t>シュウギョウユウハツシャスウ</t>
    </rPh>
    <phoneticPr fontId="2"/>
  </si>
  <si>
    <t>雇用誘発者数</t>
    <rPh sb="0" eb="6">
      <t>コヨウユウハツシャスウ</t>
    </rPh>
    <phoneticPr fontId="2"/>
  </si>
  <si>
    <t>⑥×就業係数</t>
    <rPh sb="2" eb="4">
      <t>シュウギョウ</t>
    </rPh>
    <rPh sb="4" eb="6">
      <t>ケイスウ</t>
    </rPh>
    <phoneticPr fontId="2"/>
  </si>
  <si>
    <t>⑥×雇用係数</t>
    <rPh sb="2" eb="4">
      <t>コヨウ</t>
    </rPh>
    <rPh sb="4" eb="6">
      <t>ケイスウ</t>
    </rPh>
    <phoneticPr fontId="2"/>
  </si>
  <si>
    <t>⑫</t>
    <phoneticPr fontId="2"/>
  </si>
  <si>
    <t>直接効果による
県内需要額</t>
    <rPh sb="0" eb="2">
      <t>チョクセツ</t>
    </rPh>
    <rPh sb="2" eb="4">
      <t>コウカ</t>
    </rPh>
    <rPh sb="8" eb="10">
      <t>ケンナイ</t>
    </rPh>
    <rPh sb="10" eb="12">
      <t>ジュヨウ</t>
    </rPh>
    <rPh sb="12" eb="13">
      <t>ガク</t>
    </rPh>
    <phoneticPr fontId="2"/>
  </si>
  <si>
    <t>⑬</t>
    <phoneticPr fontId="2"/>
  </si>
  <si>
    <t>⑭</t>
    <phoneticPr fontId="2"/>
  </si>
  <si>
    <t>⑮</t>
    <phoneticPr fontId="2"/>
  </si>
  <si>
    <t>⑯</t>
    <phoneticPr fontId="2"/>
  </si>
  <si>
    <t>⑰</t>
    <phoneticPr fontId="2"/>
  </si>
  <si>
    <t>⑱</t>
    <phoneticPr fontId="2"/>
  </si>
  <si>
    <t>⑲</t>
    <phoneticPr fontId="2"/>
  </si>
  <si>
    <t>消費転換率が入力された場合、与件割合使用</t>
    <rPh sb="0" eb="2">
      <t>ショウヒ</t>
    </rPh>
    <rPh sb="2" eb="4">
      <t>テンカン</t>
    </rPh>
    <rPh sb="4" eb="5">
      <t>リツ</t>
    </rPh>
    <rPh sb="6" eb="8">
      <t>ニュウリョク</t>
    </rPh>
    <rPh sb="11" eb="13">
      <t>バアイ</t>
    </rPh>
    <rPh sb="14" eb="16">
      <t>ヨケン</t>
    </rPh>
    <rPh sb="16" eb="18">
      <t>ワリアイ</t>
    </rPh>
    <rPh sb="18" eb="20">
      <t>シヨウ</t>
    </rPh>
    <phoneticPr fontId="2"/>
  </si>
  <si>
    <t>部門別
消費支出額</t>
    <rPh sb="0" eb="2">
      <t>ブモン</t>
    </rPh>
    <rPh sb="2" eb="3">
      <t>ベツ</t>
    </rPh>
    <rPh sb="4" eb="6">
      <t>ショウヒ</t>
    </rPh>
    <rPh sb="6" eb="8">
      <t>シシュツ</t>
    </rPh>
    <rPh sb="8" eb="9">
      <t>ガク</t>
    </rPh>
    <phoneticPr fontId="2"/>
  </si>
  <si>
    <t>⑳</t>
    <phoneticPr fontId="2"/>
  </si>
  <si>
    <t>㉑</t>
    <phoneticPr fontId="2"/>
  </si>
  <si>
    <t>㉒</t>
    <phoneticPr fontId="2"/>
  </si>
  <si>
    <t>㉓</t>
    <phoneticPr fontId="2"/>
  </si>
  <si>
    <t>㉔</t>
    <phoneticPr fontId="2"/>
  </si>
  <si>
    <t>㉕</t>
    <phoneticPr fontId="2"/>
  </si>
  <si>
    <t>㉖</t>
    <phoneticPr fontId="2"/>
  </si>
  <si>
    <t>㉗</t>
    <phoneticPr fontId="2"/>
  </si>
  <si>
    <t>総合効果</t>
    <rPh sb="0" eb="2">
      <t>ソウゴウ</t>
    </rPh>
    <rPh sb="2" eb="4">
      <t>コウカ</t>
    </rPh>
    <phoneticPr fontId="2"/>
  </si>
  <si>
    <t>生産誘発額</t>
    <rPh sb="0" eb="5">
      <t>セイサンユウハツガク</t>
    </rPh>
    <phoneticPr fontId="2"/>
  </si>
  <si>
    <t>㉘</t>
    <phoneticPr fontId="2"/>
  </si>
  <si>
    <t>㉙</t>
    <phoneticPr fontId="2"/>
  </si>
  <si>
    <t>㉚</t>
    <phoneticPr fontId="2"/>
  </si>
  <si>
    <t>㉛</t>
    <phoneticPr fontId="2"/>
  </si>
  <si>
    <t>㉜</t>
    <phoneticPr fontId="2"/>
  </si>
  <si>
    <t>㉝</t>
    <phoneticPr fontId="2"/>
  </si>
  <si>
    <t>No.</t>
    <phoneticPr fontId="2"/>
  </si>
  <si>
    <t>計算シート</t>
    <rPh sb="0" eb="2">
      <t>ケイサン</t>
    </rPh>
    <phoneticPr fontId="2"/>
  </si>
  <si>
    <t>１　分析タイトル</t>
    <rPh sb="2" eb="4">
      <t>ブンセキ</t>
    </rPh>
    <phoneticPr fontId="2"/>
  </si>
  <si>
    <t>２　分析内容</t>
    <rPh sb="2" eb="4">
      <t>ブンセキ</t>
    </rPh>
    <rPh sb="4" eb="6">
      <t>ナイヨウ</t>
    </rPh>
    <phoneticPr fontId="2"/>
  </si>
  <si>
    <t>３　初期投資額</t>
    <rPh sb="2" eb="4">
      <t>ショキ</t>
    </rPh>
    <rPh sb="4" eb="6">
      <t>トウシ</t>
    </rPh>
    <rPh sb="6" eb="7">
      <t>ガク</t>
    </rPh>
    <phoneticPr fontId="2"/>
  </si>
  <si>
    <t>最終需要増加額</t>
    <rPh sb="0" eb="2">
      <t>サイシュウ</t>
    </rPh>
    <rPh sb="2" eb="4">
      <t>ジュヨウ</t>
    </rPh>
    <rPh sb="4" eb="6">
      <t>ゾウカ</t>
    </rPh>
    <rPh sb="6" eb="7">
      <t>ガク</t>
    </rPh>
    <phoneticPr fontId="2"/>
  </si>
  <si>
    <t>４　分析結果</t>
    <rPh sb="2" eb="4">
      <t>ブンセキ</t>
    </rPh>
    <rPh sb="4" eb="6">
      <t>ケッカ</t>
    </rPh>
    <phoneticPr fontId="2"/>
  </si>
  <si>
    <t>合計</t>
    <rPh sb="0" eb="2">
      <t>ゴウケイ</t>
    </rPh>
    <phoneticPr fontId="2"/>
  </si>
  <si>
    <t>直接効果</t>
    <rPh sb="0" eb="2">
      <t>チョクセツ</t>
    </rPh>
    <rPh sb="2" eb="4">
      <t>コウカ</t>
    </rPh>
    <phoneticPr fontId="2"/>
  </si>
  <si>
    <t>雇用
誘発者数</t>
    <rPh sb="0" eb="2">
      <t>コヨウ</t>
    </rPh>
    <rPh sb="3" eb="5">
      <t>ユウハツ</t>
    </rPh>
    <rPh sb="5" eb="6">
      <t>シャ</t>
    </rPh>
    <rPh sb="6" eb="7">
      <t>スウ</t>
    </rPh>
    <phoneticPr fontId="2"/>
  </si>
  <si>
    <t>する</t>
    <phoneticPr fontId="2"/>
  </si>
  <si>
    <t>しない</t>
    <phoneticPr fontId="2"/>
  </si>
  <si>
    <t>投入係数</t>
    <rPh sb="0" eb="2">
      <t>トウニュウ</t>
    </rPh>
    <rPh sb="2" eb="4">
      <t>ケイスウ</t>
    </rPh>
    <phoneticPr fontId="2"/>
  </si>
  <si>
    <t>㉞</t>
    <phoneticPr fontId="2"/>
  </si>
  <si>
    <t>以降は「結果」シートの順位作成用</t>
    <rPh sb="0" eb="2">
      <t>イコウ</t>
    </rPh>
    <rPh sb="4" eb="6">
      <t>ケッカ</t>
    </rPh>
    <rPh sb="11" eb="13">
      <t>ジュンイ</t>
    </rPh>
    <rPh sb="13" eb="16">
      <t>サクセイヨウ</t>
    </rPh>
    <phoneticPr fontId="2"/>
  </si>
  <si>
    <t>NO.</t>
    <phoneticPr fontId="2"/>
  </si>
  <si>
    <t>総合効果</t>
    <rPh sb="0" eb="2">
      <t>ソウゴウ</t>
    </rPh>
    <rPh sb="2" eb="4">
      <t>コウカ</t>
    </rPh>
    <phoneticPr fontId="2"/>
  </si>
  <si>
    <t>⑥</t>
    <phoneticPr fontId="2"/>
  </si>
  <si>
    <t>消費転換率</t>
    <rPh sb="0" eb="2">
      <t>ショウヒ</t>
    </rPh>
    <rPh sb="2" eb="4">
      <t>テンカン</t>
    </rPh>
    <rPh sb="4" eb="5">
      <t>リツ</t>
    </rPh>
    <phoneticPr fontId="2"/>
  </si>
  <si>
    <t>消費支出／実収入＝消費転換率（初期値）</t>
    <rPh sb="0" eb="2">
      <t>ショウヒ</t>
    </rPh>
    <rPh sb="2" eb="4">
      <t>シシュツ</t>
    </rPh>
    <rPh sb="5" eb="8">
      <t>ジツシュウニュウ</t>
    </rPh>
    <rPh sb="9" eb="11">
      <t>ショウヒ</t>
    </rPh>
    <rPh sb="11" eb="13">
      <t>テンカン</t>
    </rPh>
    <rPh sb="13" eb="14">
      <t>リツ</t>
    </rPh>
    <rPh sb="15" eb="18">
      <t>ショキチ</t>
    </rPh>
    <phoneticPr fontId="2"/>
  </si>
  <si>
    <t>計算</t>
    <rPh sb="0" eb="2">
      <t>ケイサン</t>
    </rPh>
    <phoneticPr fontId="2"/>
  </si>
  <si>
    <t>波及効果計算</t>
    <rPh sb="0" eb="2">
      <t>ハキュウ</t>
    </rPh>
    <rPh sb="2" eb="4">
      <t>コウカ</t>
    </rPh>
    <rPh sb="4" eb="6">
      <t>ケイサン</t>
    </rPh>
    <phoneticPr fontId="2"/>
  </si>
  <si>
    <t>シート一覧</t>
    <rPh sb="3" eb="5">
      <t>イチラン</t>
    </rPh>
    <phoneticPr fontId="2"/>
  </si>
  <si>
    <t>分析ツールを利用する上での注意点や用語一覧を記載しています。
分析ツール使用前に必ず確認してください。</t>
    <rPh sb="0" eb="2">
      <t>ブンセキ</t>
    </rPh>
    <rPh sb="6" eb="8">
      <t>リヨウ</t>
    </rPh>
    <rPh sb="10" eb="11">
      <t>ウエ</t>
    </rPh>
    <rPh sb="13" eb="16">
      <t>チュウイテン</t>
    </rPh>
    <rPh sb="17" eb="19">
      <t>ヨウゴ</t>
    </rPh>
    <rPh sb="19" eb="21">
      <t>イチラン</t>
    </rPh>
    <rPh sb="22" eb="24">
      <t>キサイ</t>
    </rPh>
    <rPh sb="31" eb="33">
      <t>ブンセキ</t>
    </rPh>
    <rPh sb="36" eb="38">
      <t>シヨウ</t>
    </rPh>
    <rPh sb="38" eb="39">
      <t>マエ</t>
    </rPh>
    <rPh sb="40" eb="41">
      <t>カナラ</t>
    </rPh>
    <rPh sb="42" eb="44">
      <t>カクニン</t>
    </rPh>
    <phoneticPr fontId="2"/>
  </si>
  <si>
    <t>経済波及効果算出のための係数表です。各種係数を一覧としています。</t>
    <rPh sb="0" eb="2">
      <t>ケイザイ</t>
    </rPh>
    <rPh sb="2" eb="4">
      <t>ハキュウ</t>
    </rPh>
    <rPh sb="4" eb="6">
      <t>コウカ</t>
    </rPh>
    <rPh sb="6" eb="8">
      <t>サンシュツ</t>
    </rPh>
    <rPh sb="12" eb="14">
      <t>ケイスウ</t>
    </rPh>
    <rPh sb="14" eb="15">
      <t>ヒョウ</t>
    </rPh>
    <rPh sb="18" eb="20">
      <t>カクシュ</t>
    </rPh>
    <rPh sb="20" eb="22">
      <t>ケイスウ</t>
    </rPh>
    <rPh sb="23" eb="25">
      <t>イチラン</t>
    </rPh>
    <phoneticPr fontId="2"/>
  </si>
  <si>
    <t>大分類</t>
    <rPh sb="0" eb="3">
      <t>ダイブンルイ</t>
    </rPh>
    <phoneticPr fontId="2"/>
  </si>
  <si>
    <t>中分類</t>
    <rPh sb="0" eb="3">
      <t>チュウブンルイ</t>
    </rPh>
    <phoneticPr fontId="2"/>
  </si>
  <si>
    <t>小分類</t>
    <rPh sb="0" eb="3">
      <t>ショウブンルイ</t>
    </rPh>
    <phoneticPr fontId="2"/>
  </si>
  <si>
    <t>品目例示</t>
    <rPh sb="0" eb="2">
      <t>ヒンモク</t>
    </rPh>
    <rPh sb="2" eb="4">
      <t>レイジ</t>
    </rPh>
    <phoneticPr fontId="2"/>
  </si>
  <si>
    <t>1633</t>
  </si>
  <si>
    <t>石油化学系基礎製品</t>
  </si>
  <si>
    <t>なめし革・革製品・毛皮</t>
  </si>
  <si>
    <t>鉄屑</t>
  </si>
  <si>
    <t>建設用・建築用金属製品</t>
  </si>
  <si>
    <t>ガス・石油機器・暖房・調理装置</t>
  </si>
  <si>
    <t>632</t>
  </si>
  <si>
    <t>681</t>
  </si>
  <si>
    <t>6811</t>
  </si>
  <si>
    <t>691</t>
  </si>
  <si>
    <t>6911</t>
  </si>
  <si>
    <t>生乳、その他の酪農生産物、肉用牛、豚、鶏卵、肉鶏、その他の畜産</t>
    <phoneticPr fontId="2"/>
  </si>
  <si>
    <t>海面漁業、海面養殖業</t>
    <rPh sb="0" eb="2">
      <t>カイメン</t>
    </rPh>
    <rPh sb="2" eb="4">
      <t>ギョギョウ</t>
    </rPh>
    <phoneticPr fontId="11"/>
  </si>
  <si>
    <t>内水面漁業、内水面養殖業</t>
    <phoneticPr fontId="2"/>
  </si>
  <si>
    <t>石炭、原油、天然ガス</t>
    <phoneticPr fontId="2"/>
  </si>
  <si>
    <t>冷凍魚介類、塩・干・くん製品、水産びん・かん詰、ねり製品、その他の水産食料品</t>
    <phoneticPr fontId="2"/>
  </si>
  <si>
    <t>めん類、パン類、菓子類</t>
    <phoneticPr fontId="2"/>
  </si>
  <si>
    <t>冷凍調理食品、レトルト食品、そう菜・すし・弁当、その他の食料品</t>
    <phoneticPr fontId="2"/>
  </si>
  <si>
    <t>清酒、ビール類、ウイスキー類、その他の酒類</t>
    <phoneticPr fontId="2"/>
  </si>
  <si>
    <t>茶・コーヒー、清涼飲料、製氷</t>
    <phoneticPr fontId="2"/>
  </si>
  <si>
    <t>紡績糸</t>
  </si>
  <si>
    <t>織物製衣服、ニット製衣服</t>
    <phoneticPr fontId="2"/>
  </si>
  <si>
    <t>製材、合板・集成材、木材チップ</t>
    <phoneticPr fontId="2"/>
  </si>
  <si>
    <t>木製家具、金属製家具、木製建具、その他の家具・装備品</t>
    <phoneticPr fontId="2"/>
  </si>
  <si>
    <t>パルプ、古紙</t>
    <phoneticPr fontId="2"/>
  </si>
  <si>
    <t>洋紙・和紙、板紙</t>
    <phoneticPr fontId="2"/>
  </si>
  <si>
    <t>段ボール、塗工紙・建設用加工紙</t>
    <phoneticPr fontId="2"/>
  </si>
  <si>
    <t>段ボール箱、その他の紙製容器</t>
    <phoneticPr fontId="2"/>
  </si>
  <si>
    <t>紙製衛生材料・用品、その他のパルプ・紙・紙加工品</t>
    <phoneticPr fontId="2"/>
  </si>
  <si>
    <t>印刷・製版・製本</t>
    <phoneticPr fontId="2"/>
  </si>
  <si>
    <t>合成ゴム</t>
    <phoneticPr fontId="2"/>
  </si>
  <si>
    <t>メタン誘導品、可塑剤、その他の有機化学工業製品</t>
    <phoneticPr fontId="2"/>
  </si>
  <si>
    <t>化粧品・歯磨</t>
    <phoneticPr fontId="2"/>
  </si>
  <si>
    <t>塗料、印刷インキ</t>
    <phoneticPr fontId="2"/>
  </si>
  <si>
    <t>ゼラチン・接着剤、写真感光材料、触媒、他に分類されない化学最終製品</t>
    <phoneticPr fontId="2"/>
  </si>
  <si>
    <t>ガソリン、ジェット燃料油、灯油、軽油、Ａ重油、Ｂ重油・Ｃ重油、ナフサ、液化石油ガス、その他の石油製品</t>
    <phoneticPr fontId="2"/>
  </si>
  <si>
    <t>コークス、その他の石炭製品、舗装材料</t>
    <phoneticPr fontId="2"/>
  </si>
  <si>
    <t>プラスチックフィルム・シート、プラスチック板・管・棒、プラスチック発泡製品、工業用プラスチック製品、強化プラスチック製品、プラスチック製容器、プラスチック製日用雑貨・食卓用品、その他のプラスチック製品</t>
    <phoneticPr fontId="2"/>
  </si>
  <si>
    <t>ゴム製・プラスチック製履物、他に分類されないゴム製品</t>
    <phoneticPr fontId="2"/>
  </si>
  <si>
    <t>革製履物</t>
    <phoneticPr fontId="2"/>
  </si>
  <si>
    <t>セメント、生コンクリート、セメント製品</t>
    <phoneticPr fontId="2"/>
  </si>
  <si>
    <t>建設用陶磁器、工業用陶磁器、日用陶磁器</t>
    <phoneticPr fontId="2"/>
  </si>
  <si>
    <t>耐火物、その他の建設用土石製品</t>
    <phoneticPr fontId="2"/>
  </si>
  <si>
    <t>炭素・黒鉛製品、研磨材、その他の窯業・土石製品</t>
    <phoneticPr fontId="2"/>
  </si>
  <si>
    <t>鉄鋼シャースリット業、その他の鉄鋼製品</t>
    <phoneticPr fontId="2"/>
  </si>
  <si>
    <t>電線・ケーブル、光ファイバケーブル</t>
    <phoneticPr fontId="2"/>
  </si>
  <si>
    <t>伸銅品、アルミ圧延製品、非鉄金属素形材、核燃料、その他の非鉄金属製品</t>
    <phoneticPr fontId="2"/>
  </si>
  <si>
    <t>建設用金属製品</t>
    <phoneticPr fontId="2"/>
  </si>
  <si>
    <t>建築用金属製品</t>
    <phoneticPr fontId="2"/>
  </si>
  <si>
    <t>ガス・石油機器・暖房・調理装置</t>
    <phoneticPr fontId="2"/>
  </si>
  <si>
    <t>ボイラ、タービン、原動機</t>
    <phoneticPr fontId="2"/>
  </si>
  <si>
    <t>ポンプ・圧縮機</t>
    <phoneticPr fontId="2"/>
  </si>
  <si>
    <t>運搬機械</t>
    <phoneticPr fontId="2"/>
  </si>
  <si>
    <t>金属工作機械、金属加工機械、機械工具</t>
  </si>
  <si>
    <t>金型、真空装置・真空機器、ロボット、その他の生産用機械</t>
  </si>
  <si>
    <t>複写機、その他の事務用機械</t>
  </si>
  <si>
    <t>半導体素子、集積回路、液晶パネル、フラットパネル・電子管</t>
  </si>
  <si>
    <t>記録メディア、電子回路、その他の電子部品</t>
  </si>
  <si>
    <t>発電機器、電動機、変圧器・変成器、開閉制御装置・配電盤、配線器具、内燃機関電装品、その他の産業用電気機器</t>
  </si>
  <si>
    <t>電球類、電気照明器具、電池、その他の電気機械器具</t>
  </si>
  <si>
    <t>ビデオ機器・デジタルカメラ、電気音響機器</t>
  </si>
  <si>
    <t>自動車用内燃機関、自動車部品</t>
  </si>
  <si>
    <t>鋼船、その他の船舶、舶用内燃機関、船舶修理</t>
  </si>
  <si>
    <t>鉄道車両、鉄道車両修理</t>
  </si>
  <si>
    <t>航空機、航空機修理</t>
  </si>
  <si>
    <t>がん具、運動用品</t>
  </si>
  <si>
    <t>身辺細貨品、時計、楽器、筆記具・文具、畳・わら加工品、情報記録物、その他の製造工業製品</t>
  </si>
  <si>
    <t>道路関係公共事業、河川・下水道・その他の公共事業、農林関係公共事業</t>
  </si>
  <si>
    <t>鉄道軌道建設、電力施設建設、電気通信施設建設、その他の土木建設</t>
  </si>
  <si>
    <t>上水道・簡易水道、工業用水、下水道★★</t>
  </si>
  <si>
    <t>生命保険、損害保険</t>
  </si>
  <si>
    <t>不動産仲介・管理業、不動産賃貸業</t>
  </si>
  <si>
    <t>バス、ハイヤー・タクシー</t>
  </si>
  <si>
    <t>沿海・内水面旅客輸送、沿海・内水面貨物輸送</t>
  </si>
  <si>
    <t>国際航空輸送、国内航空旅客輸送、国内航空貨物輸送、航空機使用事業</t>
  </si>
  <si>
    <t>固定電気通信、移動電気通信、電気通信に附帯するサービス</t>
  </si>
  <si>
    <t>公共放送、民間放送、有線放送</t>
  </si>
  <si>
    <t>ソフトウェア業、情報処理・提供サービス</t>
  </si>
  <si>
    <t>テレビ・ラジオ広告、新聞・雑誌・その他の広告</t>
  </si>
  <si>
    <t>飲食店、持ち帰り・配達飲食サービス</t>
  </si>
  <si>
    <t>洗濯業、理容業、美容業、浴場業、その他の洗濯・理容・美容・浴場業</t>
  </si>
  <si>
    <t>基本分類</t>
    <rPh sb="0" eb="2">
      <t>キホン</t>
    </rPh>
    <rPh sb="2" eb="4">
      <t>ブンルイ</t>
    </rPh>
    <phoneticPr fontId="2"/>
  </si>
  <si>
    <t>みかん、りんご、ぶどう、なし、もも、うめ、びわ、かき、くり、キウイフルーツ、バナナ</t>
    <phoneticPr fontId="2"/>
  </si>
  <si>
    <t>苗木、立木の成長</t>
    <rPh sb="0" eb="2">
      <t>ナエギ</t>
    </rPh>
    <rPh sb="3" eb="4">
      <t>タ</t>
    </rPh>
    <rPh sb="4" eb="5">
      <t>キ</t>
    </rPh>
    <rPh sb="6" eb="8">
      <t>セイチョウ</t>
    </rPh>
    <phoneticPr fontId="2"/>
  </si>
  <si>
    <t>丸太</t>
    <rPh sb="0" eb="2">
      <t>マルタ</t>
    </rPh>
    <phoneticPr fontId="2"/>
  </si>
  <si>
    <t>牛肉、豚肉、鶏肉、馬肉、羊肉、山羊肉、牛乳、乳製品、ハム、ベーコン、ソーセージ、食肉びん・かん詰、精製はちみつ</t>
    <rPh sb="0" eb="2">
      <t>ギュウニク</t>
    </rPh>
    <rPh sb="3" eb="5">
      <t>ブタニク</t>
    </rPh>
    <rPh sb="6" eb="8">
      <t>トリニク</t>
    </rPh>
    <rPh sb="9" eb="11">
      <t>バニク</t>
    </rPh>
    <rPh sb="12" eb="13">
      <t>ヒツジ</t>
    </rPh>
    <rPh sb="13" eb="14">
      <t>ニク</t>
    </rPh>
    <rPh sb="15" eb="17">
      <t>ヤギ</t>
    </rPh>
    <rPh sb="17" eb="18">
      <t>ニク</t>
    </rPh>
    <rPh sb="19" eb="21">
      <t>ギュウニュウ</t>
    </rPh>
    <rPh sb="22" eb="25">
      <t>ニュウセイヒン</t>
    </rPh>
    <rPh sb="40" eb="42">
      <t>ショクニク</t>
    </rPh>
    <rPh sb="47" eb="48">
      <t>ツ</t>
    </rPh>
    <rPh sb="49" eb="51">
      <t>セイセイ</t>
    </rPh>
    <phoneticPr fontId="2"/>
  </si>
  <si>
    <t>精米、米ぬか、精麦、小麦粉、そば粉、こんにゃく粉</t>
    <rPh sb="0" eb="2">
      <t>セイマイ</t>
    </rPh>
    <rPh sb="3" eb="4">
      <t>コメ</t>
    </rPh>
    <rPh sb="7" eb="8">
      <t>セイ</t>
    </rPh>
    <rPh sb="8" eb="9">
      <t>ムギ</t>
    </rPh>
    <rPh sb="10" eb="13">
      <t>コムギコ</t>
    </rPh>
    <rPh sb="16" eb="17">
      <t>コ</t>
    </rPh>
    <rPh sb="23" eb="24">
      <t>コ</t>
    </rPh>
    <phoneticPr fontId="2"/>
  </si>
  <si>
    <t>乾めん、即席めん、マカロニ・スパゲッティ、生めん、食パン、菓子パン、サンドイッチ、キャンデー、チョコレート、チューインガム、スナック菓子、ココア</t>
    <rPh sb="0" eb="1">
      <t>カン</t>
    </rPh>
    <rPh sb="4" eb="6">
      <t>ソクセキ</t>
    </rPh>
    <rPh sb="21" eb="22">
      <t>ナマ</t>
    </rPh>
    <rPh sb="25" eb="26">
      <t>ショク</t>
    </rPh>
    <rPh sb="29" eb="31">
      <t>カシ</t>
    </rPh>
    <rPh sb="66" eb="68">
      <t>ガシ</t>
    </rPh>
    <phoneticPr fontId="2"/>
  </si>
  <si>
    <t>清酒、味りん、ビール、発泡酒、ウイスキー、ブランデー、果実酒類、しょうちゅう、リキュール</t>
    <rPh sb="0" eb="2">
      <t>セイシュ</t>
    </rPh>
    <rPh sb="3" eb="4">
      <t>ミ</t>
    </rPh>
    <rPh sb="11" eb="14">
      <t>ハッポウシュ</t>
    </rPh>
    <rPh sb="27" eb="30">
      <t>カジツシュ</t>
    </rPh>
    <rPh sb="30" eb="31">
      <t>ルイ</t>
    </rPh>
    <phoneticPr fontId="2"/>
  </si>
  <si>
    <t>家畜・家きん用飼料、養魚用飼料、ペットフード、有機質肥料、たい肥</t>
    <rPh sb="0" eb="2">
      <t>カチク</t>
    </rPh>
    <rPh sb="3" eb="4">
      <t>イエ</t>
    </rPh>
    <rPh sb="6" eb="7">
      <t>ヨウ</t>
    </rPh>
    <rPh sb="7" eb="9">
      <t>シリョウ</t>
    </rPh>
    <rPh sb="10" eb="12">
      <t>ヨウギョ</t>
    </rPh>
    <rPh sb="12" eb="13">
      <t>ヨウ</t>
    </rPh>
    <rPh sb="13" eb="15">
      <t>シリョウ</t>
    </rPh>
    <rPh sb="23" eb="26">
      <t>ユウキシツ</t>
    </rPh>
    <rPh sb="26" eb="28">
      <t>ヒリョウ</t>
    </rPh>
    <rPh sb="31" eb="32">
      <t>ヒ</t>
    </rPh>
    <phoneticPr fontId="2"/>
  </si>
  <si>
    <t>綿織物、絹織物、毛織物、麻織物</t>
    <phoneticPr fontId="2"/>
  </si>
  <si>
    <t>製糸、綿紡績糸、化学繊維紡績糸、毛紡績糸、ねん糸</t>
    <rPh sb="0" eb="2">
      <t>セイシ</t>
    </rPh>
    <rPh sb="3" eb="4">
      <t>ワタ</t>
    </rPh>
    <rPh sb="4" eb="6">
      <t>ボウセキ</t>
    </rPh>
    <rPh sb="6" eb="7">
      <t>イト</t>
    </rPh>
    <rPh sb="8" eb="10">
      <t>カガク</t>
    </rPh>
    <rPh sb="10" eb="12">
      <t>センイ</t>
    </rPh>
    <rPh sb="12" eb="14">
      <t>ボウセキ</t>
    </rPh>
    <rPh sb="14" eb="15">
      <t>イト</t>
    </rPh>
    <rPh sb="16" eb="17">
      <t>ケ</t>
    </rPh>
    <rPh sb="17" eb="19">
      <t>ボウセキ</t>
    </rPh>
    <rPh sb="19" eb="20">
      <t>イト</t>
    </rPh>
    <rPh sb="23" eb="24">
      <t>イト</t>
    </rPh>
    <phoneticPr fontId="2"/>
  </si>
  <si>
    <t>丸編ニット生地、たて編ニット生地、横編ニット生地</t>
    <rPh sb="0" eb="1">
      <t>マル</t>
    </rPh>
    <rPh sb="1" eb="2">
      <t>ヘン</t>
    </rPh>
    <rPh sb="5" eb="7">
      <t>キジ</t>
    </rPh>
    <rPh sb="10" eb="11">
      <t>ヘン</t>
    </rPh>
    <rPh sb="14" eb="16">
      <t>キジ</t>
    </rPh>
    <rPh sb="17" eb="18">
      <t>ヨコ</t>
    </rPh>
    <rPh sb="18" eb="19">
      <t>ヘン</t>
    </rPh>
    <rPh sb="22" eb="24">
      <t>キジ</t>
    </rPh>
    <phoneticPr fontId="2"/>
  </si>
  <si>
    <t>染色整理</t>
    <rPh sb="0" eb="2">
      <t>センショク</t>
    </rPh>
    <rPh sb="2" eb="4">
      <t>セイリ</t>
    </rPh>
    <phoneticPr fontId="2"/>
  </si>
  <si>
    <t>ロープ、コード、漁網、レース生地・雑品、組ひも</t>
    <rPh sb="8" eb="9">
      <t>リョウ</t>
    </rPh>
    <rPh sb="9" eb="10">
      <t>アミ</t>
    </rPh>
    <rPh sb="14" eb="16">
      <t>キジ</t>
    </rPh>
    <rPh sb="17" eb="19">
      <t>ザッピン</t>
    </rPh>
    <rPh sb="20" eb="21">
      <t>クミ</t>
    </rPh>
    <phoneticPr fontId="2"/>
  </si>
  <si>
    <t>ネクタイ、マフラー、ハンカチーフ、靴下、手袋、帽子</t>
    <rPh sb="17" eb="19">
      <t>クツシタ</t>
    </rPh>
    <rPh sb="20" eb="22">
      <t>テブクロ</t>
    </rPh>
    <rPh sb="23" eb="25">
      <t>ボウシ</t>
    </rPh>
    <phoneticPr fontId="2"/>
  </si>
  <si>
    <t>溶解パルプ、製紙パルプ、古紙</t>
    <rPh sb="0" eb="2">
      <t>ヨウカイ</t>
    </rPh>
    <rPh sb="6" eb="8">
      <t>セイシ</t>
    </rPh>
    <rPh sb="12" eb="14">
      <t>コシ</t>
    </rPh>
    <phoneticPr fontId="2"/>
  </si>
  <si>
    <t>印刷用紙、包装用紙、段ボール原紙</t>
    <rPh sb="0" eb="2">
      <t>インサツ</t>
    </rPh>
    <rPh sb="2" eb="4">
      <t>ヨウシ</t>
    </rPh>
    <rPh sb="5" eb="7">
      <t>ホウソウ</t>
    </rPh>
    <rPh sb="7" eb="9">
      <t>ヨウシ</t>
    </rPh>
    <rPh sb="10" eb="11">
      <t>ダン</t>
    </rPh>
    <rPh sb="14" eb="16">
      <t>ゲンシ</t>
    </rPh>
    <phoneticPr fontId="2"/>
  </si>
  <si>
    <t>段ボール、絶縁紙、絶縁テープ、壁紙</t>
    <rPh sb="0" eb="1">
      <t>ダン</t>
    </rPh>
    <rPh sb="5" eb="7">
      <t>ゼツエン</t>
    </rPh>
    <rPh sb="7" eb="8">
      <t>カミ</t>
    </rPh>
    <rPh sb="9" eb="11">
      <t>ゼツエン</t>
    </rPh>
    <rPh sb="15" eb="17">
      <t>カベガミ</t>
    </rPh>
    <phoneticPr fontId="2"/>
  </si>
  <si>
    <t>段ボール箱、重包装紙袋、角底紙袋、紙筒、紙コップ</t>
    <rPh sb="0" eb="1">
      <t>ダン</t>
    </rPh>
    <rPh sb="4" eb="5">
      <t>バコ</t>
    </rPh>
    <rPh sb="6" eb="7">
      <t>ジュウ</t>
    </rPh>
    <rPh sb="7" eb="8">
      <t>ツツ</t>
    </rPh>
    <rPh sb="8" eb="9">
      <t>ソウ</t>
    </rPh>
    <rPh sb="9" eb="10">
      <t>カミ</t>
    </rPh>
    <rPh sb="10" eb="11">
      <t>フクロ</t>
    </rPh>
    <rPh sb="12" eb="13">
      <t>カド</t>
    </rPh>
    <rPh sb="13" eb="14">
      <t>ソコ</t>
    </rPh>
    <rPh sb="14" eb="16">
      <t>カミブクロ</t>
    </rPh>
    <rPh sb="17" eb="18">
      <t>カミ</t>
    </rPh>
    <rPh sb="18" eb="19">
      <t>ツツ</t>
    </rPh>
    <rPh sb="20" eb="21">
      <t>カミ</t>
    </rPh>
    <phoneticPr fontId="2"/>
  </si>
  <si>
    <t>紙製衛生材料、紙おむつ、生理用品、ティッシュペーパー、トイレットペーパー、セロファン、紙ひも</t>
    <rPh sb="0" eb="1">
      <t>カミ</t>
    </rPh>
    <rPh sb="1" eb="2">
      <t>セイ</t>
    </rPh>
    <rPh sb="2" eb="4">
      <t>エイセイ</t>
    </rPh>
    <rPh sb="4" eb="6">
      <t>ザイリョウ</t>
    </rPh>
    <rPh sb="7" eb="8">
      <t>カミ</t>
    </rPh>
    <rPh sb="12" eb="14">
      <t>セイリ</t>
    </rPh>
    <rPh sb="14" eb="16">
      <t>ヨウヒン</t>
    </rPh>
    <rPh sb="43" eb="44">
      <t>カミ</t>
    </rPh>
    <phoneticPr fontId="2"/>
  </si>
  <si>
    <t>オフセット印刷、おう版印刷、写真製版、製本</t>
    <rPh sb="5" eb="7">
      <t>インサツ</t>
    </rPh>
    <rPh sb="10" eb="11">
      <t>バン</t>
    </rPh>
    <rPh sb="11" eb="13">
      <t>インサツ</t>
    </rPh>
    <rPh sb="14" eb="16">
      <t>シャシン</t>
    </rPh>
    <rPh sb="16" eb="18">
      <t>セイハン</t>
    </rPh>
    <rPh sb="19" eb="21">
      <t>セイホン</t>
    </rPh>
    <phoneticPr fontId="2"/>
  </si>
  <si>
    <t>エチレン、プロピレン、ブタン、ブチレン、ブタジエン、純ベンゼン、純トルエン、キシレン</t>
    <rPh sb="26" eb="27">
      <t>ジュン</t>
    </rPh>
    <rPh sb="32" eb="33">
      <t>ジュン</t>
    </rPh>
    <phoneticPr fontId="2"/>
  </si>
  <si>
    <t>合成ゴム</t>
    <rPh sb="0" eb="2">
      <t>ゴウセイ</t>
    </rPh>
    <phoneticPr fontId="2"/>
  </si>
  <si>
    <t>ビスコース長繊維糸・短繊維、ナイロン長繊維糸・短繊維、ポリエステル長繊維・短繊維</t>
    <rPh sb="5" eb="8">
      <t>チョウセンイ</t>
    </rPh>
    <rPh sb="8" eb="9">
      <t>イト</t>
    </rPh>
    <rPh sb="10" eb="13">
      <t>タンセンイ</t>
    </rPh>
    <rPh sb="18" eb="19">
      <t>チョウ</t>
    </rPh>
    <rPh sb="19" eb="21">
      <t>センイ</t>
    </rPh>
    <rPh sb="21" eb="22">
      <t>イト</t>
    </rPh>
    <rPh sb="23" eb="26">
      <t>タンセンイ</t>
    </rPh>
    <rPh sb="33" eb="34">
      <t>チョウ</t>
    </rPh>
    <rPh sb="34" eb="36">
      <t>センイ</t>
    </rPh>
    <rPh sb="37" eb="40">
      <t>タンセンイ</t>
    </rPh>
    <phoneticPr fontId="2"/>
  </si>
  <si>
    <t>自動車・航空機・自転車・運搬車用タイヤ・チューブ</t>
    <rPh sb="0" eb="3">
      <t>ジドウシャ</t>
    </rPh>
    <rPh sb="4" eb="7">
      <t>コウクウキ</t>
    </rPh>
    <rPh sb="8" eb="11">
      <t>ジテンシャ</t>
    </rPh>
    <rPh sb="12" eb="15">
      <t>ウンパンシャ</t>
    </rPh>
    <rPh sb="15" eb="16">
      <t>ヨウ</t>
    </rPh>
    <phoneticPr fontId="2"/>
  </si>
  <si>
    <t>ポルトランドセメント、フライアッシュセメント、生コンクリート、コンクリート系パネル、セメント瓦</t>
    <rPh sb="23" eb="24">
      <t>ナマ</t>
    </rPh>
    <rPh sb="37" eb="38">
      <t>ケイ</t>
    </rPh>
    <rPh sb="46" eb="47">
      <t>カワラ</t>
    </rPh>
    <phoneticPr fontId="2"/>
  </si>
  <si>
    <t>耐火れんが、耐火モルタル、石こうボード・同製品、石こうプラスタ、粘土かわら、普通レンガ</t>
    <rPh sb="0" eb="2">
      <t>タイカ</t>
    </rPh>
    <rPh sb="6" eb="8">
      <t>タイカ</t>
    </rPh>
    <rPh sb="13" eb="14">
      <t>セッ</t>
    </rPh>
    <rPh sb="20" eb="21">
      <t>ドウ</t>
    </rPh>
    <rPh sb="21" eb="23">
      <t>セイヒン</t>
    </rPh>
    <rPh sb="24" eb="25">
      <t>セッ</t>
    </rPh>
    <rPh sb="32" eb="34">
      <t>ネンド</t>
    </rPh>
    <rPh sb="38" eb="40">
      <t>フツウ</t>
    </rPh>
    <phoneticPr fontId="2"/>
  </si>
  <si>
    <t>電極、炭素繊維、炭素棒、天然研磨剤、人工研磨剤、ほうろう鉄器、石灰、再生骨材、人工骨材、けいそう土、人造宝石</t>
    <rPh sb="0" eb="2">
      <t>デンキョク</t>
    </rPh>
    <rPh sb="3" eb="5">
      <t>タンソ</t>
    </rPh>
    <rPh sb="5" eb="7">
      <t>センイ</t>
    </rPh>
    <rPh sb="8" eb="11">
      <t>タンソボウ</t>
    </rPh>
    <rPh sb="12" eb="14">
      <t>テンネン</t>
    </rPh>
    <rPh sb="14" eb="17">
      <t>ケンマザイ</t>
    </rPh>
    <rPh sb="18" eb="20">
      <t>ジンコウ</t>
    </rPh>
    <rPh sb="20" eb="23">
      <t>ケンマザイ</t>
    </rPh>
    <rPh sb="28" eb="30">
      <t>テッキ</t>
    </rPh>
    <rPh sb="31" eb="33">
      <t>セッカイ</t>
    </rPh>
    <rPh sb="34" eb="36">
      <t>サイセイ</t>
    </rPh>
    <rPh sb="36" eb="37">
      <t>ホネ</t>
    </rPh>
    <rPh sb="37" eb="38">
      <t>ザイ</t>
    </rPh>
    <rPh sb="39" eb="41">
      <t>ジンコウ</t>
    </rPh>
    <rPh sb="41" eb="42">
      <t>ホネ</t>
    </rPh>
    <rPh sb="42" eb="43">
      <t>ザイ</t>
    </rPh>
    <rPh sb="48" eb="49">
      <t>ド</t>
    </rPh>
    <rPh sb="50" eb="52">
      <t>ジンゾウ</t>
    </rPh>
    <rPh sb="52" eb="54">
      <t>ホウセキ</t>
    </rPh>
    <phoneticPr fontId="2"/>
  </si>
  <si>
    <t>高炉銑、電気炉銑、フェロニッケル、フェロクロム、フェロマンガン、普通鋼粗鋼、特殊鋼粗鋼</t>
    <rPh sb="0" eb="2">
      <t>コウロ</t>
    </rPh>
    <rPh sb="2" eb="3">
      <t>セン</t>
    </rPh>
    <rPh sb="4" eb="7">
      <t>デンキロ</t>
    </rPh>
    <rPh sb="7" eb="8">
      <t>ズク</t>
    </rPh>
    <rPh sb="32" eb="34">
      <t>フツウ</t>
    </rPh>
    <rPh sb="34" eb="35">
      <t>コウ</t>
    </rPh>
    <rPh sb="35" eb="37">
      <t>ソコウ</t>
    </rPh>
    <rPh sb="38" eb="40">
      <t>トクシュ</t>
    </rPh>
    <rPh sb="40" eb="41">
      <t>コウ</t>
    </rPh>
    <rPh sb="41" eb="43">
      <t>ソコウ</t>
    </rPh>
    <phoneticPr fontId="2"/>
  </si>
  <si>
    <t>鉄屑</t>
    <rPh sb="0" eb="2">
      <t>テツクズ</t>
    </rPh>
    <phoneticPr fontId="2"/>
  </si>
  <si>
    <t>鋼矢板、厚板、中板、薄板、冷延用鋼帯、小形鉄筋用丸棒・異形棒、軌条、工具鋼、構造用鋼、ばね鋼</t>
    <rPh sb="0" eb="1">
      <t>コウ</t>
    </rPh>
    <rPh sb="1" eb="2">
      <t>ヤ</t>
    </rPh>
    <rPh sb="2" eb="3">
      <t>イタ</t>
    </rPh>
    <rPh sb="4" eb="5">
      <t>アツ</t>
    </rPh>
    <rPh sb="5" eb="6">
      <t>イタ</t>
    </rPh>
    <rPh sb="7" eb="8">
      <t>チュウ</t>
    </rPh>
    <rPh sb="8" eb="9">
      <t>イタ</t>
    </rPh>
    <rPh sb="10" eb="11">
      <t>ウス</t>
    </rPh>
    <rPh sb="11" eb="12">
      <t>イタ</t>
    </rPh>
    <rPh sb="13" eb="15">
      <t>レイエン</t>
    </rPh>
    <rPh sb="15" eb="16">
      <t>ヨウ</t>
    </rPh>
    <rPh sb="16" eb="17">
      <t>ハガネ</t>
    </rPh>
    <rPh sb="17" eb="18">
      <t>オビ</t>
    </rPh>
    <rPh sb="19" eb="21">
      <t>コガタ</t>
    </rPh>
    <rPh sb="21" eb="23">
      <t>テッキン</t>
    </rPh>
    <rPh sb="23" eb="24">
      <t>ヨウ</t>
    </rPh>
    <rPh sb="24" eb="25">
      <t>マル</t>
    </rPh>
    <rPh sb="25" eb="26">
      <t>ボウ</t>
    </rPh>
    <rPh sb="27" eb="29">
      <t>イギョウ</t>
    </rPh>
    <rPh sb="29" eb="30">
      <t>ボウ</t>
    </rPh>
    <rPh sb="31" eb="33">
      <t>キジョウ</t>
    </rPh>
    <rPh sb="34" eb="36">
      <t>コウグ</t>
    </rPh>
    <rPh sb="36" eb="37">
      <t>コウ</t>
    </rPh>
    <rPh sb="38" eb="41">
      <t>コウゾウヨウ</t>
    </rPh>
    <rPh sb="41" eb="42">
      <t>コウ</t>
    </rPh>
    <rPh sb="45" eb="46">
      <t>コウ</t>
    </rPh>
    <phoneticPr fontId="2"/>
  </si>
  <si>
    <t>磨帯鋼、冷延広幅帯鋼、冷延鋼板、針金、ブリキ</t>
    <rPh sb="0" eb="1">
      <t>マ</t>
    </rPh>
    <rPh sb="1" eb="2">
      <t>オビ</t>
    </rPh>
    <rPh sb="2" eb="3">
      <t>ハガネ</t>
    </rPh>
    <rPh sb="4" eb="6">
      <t>レイエン</t>
    </rPh>
    <rPh sb="6" eb="8">
      <t>ヒロハバ</t>
    </rPh>
    <rPh sb="8" eb="9">
      <t>オビ</t>
    </rPh>
    <rPh sb="9" eb="10">
      <t>コウ</t>
    </rPh>
    <rPh sb="11" eb="13">
      <t>レイエン</t>
    </rPh>
    <rPh sb="13" eb="15">
      <t>コウバン</t>
    </rPh>
    <rPh sb="16" eb="18">
      <t>ハリガネ</t>
    </rPh>
    <phoneticPr fontId="2"/>
  </si>
  <si>
    <t>普通鋼・特殊鋼鍛鋼品、直管、異形管、銑鉄鋳物、鍛工品</t>
    <rPh sb="0" eb="2">
      <t>フツウ</t>
    </rPh>
    <rPh sb="2" eb="3">
      <t>ハガネ</t>
    </rPh>
    <rPh sb="4" eb="6">
      <t>トクシュ</t>
    </rPh>
    <rPh sb="6" eb="7">
      <t>ハガネ</t>
    </rPh>
    <rPh sb="7" eb="9">
      <t>タンコウ</t>
    </rPh>
    <rPh sb="9" eb="10">
      <t>ヒン</t>
    </rPh>
    <rPh sb="11" eb="13">
      <t>チョッカン</t>
    </rPh>
    <rPh sb="14" eb="17">
      <t>イケイカン</t>
    </rPh>
    <rPh sb="18" eb="20">
      <t>センテツ</t>
    </rPh>
    <rPh sb="20" eb="22">
      <t>イモノ</t>
    </rPh>
    <rPh sb="23" eb="25">
      <t>タンコウ</t>
    </rPh>
    <rPh sb="25" eb="26">
      <t>ヒン</t>
    </rPh>
    <phoneticPr fontId="2"/>
  </si>
  <si>
    <t>鉄鋼シャースリット業、鉄粉、純鉄圧延、ペレット</t>
    <rPh sb="0" eb="2">
      <t>テッコウ</t>
    </rPh>
    <rPh sb="9" eb="10">
      <t>ギョウ</t>
    </rPh>
    <rPh sb="11" eb="13">
      <t>テップン</t>
    </rPh>
    <rPh sb="14" eb="15">
      <t>ジュン</t>
    </rPh>
    <rPh sb="15" eb="16">
      <t>テツ</t>
    </rPh>
    <rPh sb="16" eb="17">
      <t>アツ</t>
    </rPh>
    <rPh sb="17" eb="18">
      <t>エン</t>
    </rPh>
    <phoneticPr fontId="2"/>
  </si>
  <si>
    <t>銅、鉛、はんだ、亜鉛、アルミニウム地金、アルミナ、チタン、タングステン、すず、アンチモン</t>
    <rPh sb="0" eb="1">
      <t>ドウ</t>
    </rPh>
    <rPh sb="2" eb="3">
      <t>ナマリ</t>
    </rPh>
    <rPh sb="8" eb="10">
      <t>アエン</t>
    </rPh>
    <rPh sb="17" eb="18">
      <t>チ</t>
    </rPh>
    <rPh sb="18" eb="19">
      <t>キン</t>
    </rPh>
    <phoneticPr fontId="2"/>
  </si>
  <si>
    <t>非鉄金属屑</t>
    <rPh sb="0" eb="2">
      <t>ヒテツ</t>
    </rPh>
    <rPh sb="2" eb="4">
      <t>キンゾク</t>
    </rPh>
    <rPh sb="4" eb="5">
      <t>クズ</t>
    </rPh>
    <phoneticPr fontId="2"/>
  </si>
  <si>
    <t>通信用電線・ケーブル、電力用電線・ケーブル、光ファイバケーブル</t>
    <rPh sb="0" eb="3">
      <t>ツウシンヨウ</t>
    </rPh>
    <rPh sb="3" eb="5">
      <t>デンセン</t>
    </rPh>
    <rPh sb="11" eb="13">
      <t>デンリョク</t>
    </rPh>
    <rPh sb="13" eb="14">
      <t>ヨウ</t>
    </rPh>
    <rPh sb="14" eb="16">
      <t>デンセン</t>
    </rPh>
    <rPh sb="22" eb="23">
      <t>ヒカリ</t>
    </rPh>
    <phoneticPr fontId="2"/>
  </si>
  <si>
    <t>銅・黄銅・青銅等の伸銅品、アルミニウム圧延製品、鋳物、ダイカスト、鍛造品、核燃料、鉛管、鉛版</t>
    <rPh sb="0" eb="1">
      <t>ドウ</t>
    </rPh>
    <rPh sb="2" eb="4">
      <t>オウドウ</t>
    </rPh>
    <rPh sb="5" eb="7">
      <t>セイドウ</t>
    </rPh>
    <rPh sb="7" eb="8">
      <t>トウ</t>
    </rPh>
    <rPh sb="9" eb="11">
      <t>シンドウ</t>
    </rPh>
    <rPh sb="11" eb="12">
      <t>ヒン</t>
    </rPh>
    <rPh sb="19" eb="21">
      <t>アツエン</t>
    </rPh>
    <rPh sb="21" eb="23">
      <t>セイヒン</t>
    </rPh>
    <rPh sb="24" eb="26">
      <t>イモノ</t>
    </rPh>
    <rPh sb="33" eb="35">
      <t>タンゾウ</t>
    </rPh>
    <rPh sb="35" eb="36">
      <t>ヒン</t>
    </rPh>
    <rPh sb="37" eb="40">
      <t>カクネンリョウ</t>
    </rPh>
    <rPh sb="41" eb="42">
      <t>ナマリ</t>
    </rPh>
    <rPh sb="42" eb="43">
      <t>カン</t>
    </rPh>
    <rPh sb="44" eb="45">
      <t>ナマリ</t>
    </rPh>
    <rPh sb="45" eb="46">
      <t>バン</t>
    </rPh>
    <phoneticPr fontId="2"/>
  </si>
  <si>
    <t>鉄骨、軽量鉄骨、橋りょう、鉄塔、水門、はしご</t>
    <rPh sb="0" eb="2">
      <t>テッコツ</t>
    </rPh>
    <rPh sb="3" eb="5">
      <t>ケイリョウ</t>
    </rPh>
    <rPh sb="5" eb="7">
      <t>テッコツ</t>
    </rPh>
    <rPh sb="8" eb="9">
      <t>ハシ</t>
    </rPh>
    <rPh sb="13" eb="15">
      <t>テットウ</t>
    </rPh>
    <rPh sb="16" eb="18">
      <t>スイモン</t>
    </rPh>
    <phoneticPr fontId="2"/>
  </si>
  <si>
    <t>アルミニウム製サッシ・ドア、鉄骨系プレハブ住宅、ユニットハウス、メタルラス、シャッタ</t>
    <rPh sb="6" eb="7">
      <t>セイ</t>
    </rPh>
    <rPh sb="14" eb="16">
      <t>テッコツ</t>
    </rPh>
    <rPh sb="16" eb="17">
      <t>ケイ</t>
    </rPh>
    <rPh sb="21" eb="23">
      <t>ジュウタク</t>
    </rPh>
    <phoneticPr fontId="2"/>
  </si>
  <si>
    <t>ガスこんろ・ふろ釜・湯沸器等のガス機器、石油ストーブ等の石油機器、温風暖房機、太陽熱利用機器</t>
    <rPh sb="8" eb="9">
      <t>カマ</t>
    </rPh>
    <rPh sb="10" eb="11">
      <t>ユ</t>
    </rPh>
    <rPh sb="11" eb="12">
      <t>フツ</t>
    </rPh>
    <rPh sb="12" eb="13">
      <t>キ</t>
    </rPh>
    <rPh sb="13" eb="14">
      <t>トウ</t>
    </rPh>
    <rPh sb="17" eb="19">
      <t>キキ</t>
    </rPh>
    <rPh sb="20" eb="22">
      <t>セキユ</t>
    </rPh>
    <rPh sb="26" eb="27">
      <t>トウ</t>
    </rPh>
    <rPh sb="28" eb="30">
      <t>セキユ</t>
    </rPh>
    <rPh sb="30" eb="32">
      <t>キキ</t>
    </rPh>
    <rPh sb="33" eb="34">
      <t>オン</t>
    </rPh>
    <rPh sb="34" eb="35">
      <t>カゼ</t>
    </rPh>
    <rPh sb="35" eb="38">
      <t>ダンボウキ</t>
    </rPh>
    <rPh sb="39" eb="42">
      <t>タイヨウネツ</t>
    </rPh>
    <rPh sb="42" eb="44">
      <t>リヨウ</t>
    </rPh>
    <rPh sb="44" eb="46">
      <t>キキ</t>
    </rPh>
    <phoneticPr fontId="2"/>
  </si>
  <si>
    <t>自動車部品・同附属品</t>
    <phoneticPr fontId="2"/>
  </si>
  <si>
    <t>計測機器</t>
    <phoneticPr fontId="2"/>
  </si>
  <si>
    <t>冷凍機、冷凍・冷蔵用ショーケース、ウォータークーラ</t>
    <rPh sb="0" eb="3">
      <t>レイトウキ</t>
    </rPh>
    <rPh sb="4" eb="6">
      <t>レイトウ</t>
    </rPh>
    <rPh sb="7" eb="10">
      <t>レイゾウヨウ</t>
    </rPh>
    <phoneticPr fontId="2"/>
  </si>
  <si>
    <t>玉軸受、ころ軸受、軸受ユニット、変速機、歯車、ローラチェーン、工業窯炉、消火器具、自動車用エレベータ</t>
    <rPh sb="0" eb="1">
      <t>タマ</t>
    </rPh>
    <rPh sb="1" eb="2">
      <t>ジク</t>
    </rPh>
    <rPh sb="2" eb="3">
      <t>ウ</t>
    </rPh>
    <rPh sb="6" eb="7">
      <t>ジク</t>
    </rPh>
    <rPh sb="7" eb="8">
      <t>ウ</t>
    </rPh>
    <rPh sb="9" eb="11">
      <t>ジクウ</t>
    </rPh>
    <rPh sb="16" eb="19">
      <t>ヘンソクキ</t>
    </rPh>
    <rPh sb="20" eb="22">
      <t>ハグルマ</t>
    </rPh>
    <rPh sb="31" eb="33">
      <t>コウギョウ</t>
    </rPh>
    <rPh sb="33" eb="34">
      <t>カマ</t>
    </rPh>
    <rPh sb="34" eb="35">
      <t>ロ</t>
    </rPh>
    <rPh sb="36" eb="38">
      <t>ショウカ</t>
    </rPh>
    <rPh sb="38" eb="40">
      <t>キグ</t>
    </rPh>
    <rPh sb="41" eb="44">
      <t>ジドウシャ</t>
    </rPh>
    <rPh sb="44" eb="45">
      <t>ヨウ</t>
    </rPh>
    <phoneticPr fontId="2"/>
  </si>
  <si>
    <t>掘さく機、建設用クレーン、整地機械、さく岩機、鉄柱</t>
    <rPh sb="0" eb="1">
      <t>ホ</t>
    </rPh>
    <rPh sb="3" eb="4">
      <t>キ</t>
    </rPh>
    <rPh sb="5" eb="8">
      <t>ケンセツヨウ</t>
    </rPh>
    <rPh sb="13" eb="15">
      <t>セイチ</t>
    </rPh>
    <rPh sb="15" eb="17">
      <t>キカイ</t>
    </rPh>
    <rPh sb="20" eb="21">
      <t>イワ</t>
    </rPh>
    <rPh sb="21" eb="22">
      <t>キ</t>
    </rPh>
    <rPh sb="23" eb="25">
      <t>テッチュウ</t>
    </rPh>
    <phoneticPr fontId="2"/>
  </si>
  <si>
    <t>化学繊維機械、紡績機械、製織機械、編組機械、縫製機械</t>
    <rPh sb="0" eb="2">
      <t>カガク</t>
    </rPh>
    <rPh sb="2" eb="4">
      <t>センイ</t>
    </rPh>
    <rPh sb="4" eb="6">
      <t>キカイ</t>
    </rPh>
    <rPh sb="7" eb="9">
      <t>ボウセキ</t>
    </rPh>
    <rPh sb="9" eb="11">
      <t>キカイ</t>
    </rPh>
    <rPh sb="12" eb="13">
      <t>セイ</t>
    </rPh>
    <rPh sb="13" eb="14">
      <t>オリ</t>
    </rPh>
    <rPh sb="14" eb="16">
      <t>キカイ</t>
    </rPh>
    <rPh sb="17" eb="18">
      <t>ア</t>
    </rPh>
    <rPh sb="18" eb="19">
      <t>クミ</t>
    </rPh>
    <rPh sb="19" eb="21">
      <t>キカイ</t>
    </rPh>
    <rPh sb="22" eb="23">
      <t>ヌ</t>
    </rPh>
    <rPh sb="24" eb="26">
      <t>キカイ</t>
    </rPh>
    <phoneticPr fontId="2"/>
  </si>
  <si>
    <t>その他の金属製品</t>
    <phoneticPr fontId="2"/>
  </si>
  <si>
    <t>ろ過装置、分離機器、熱交換器、混合器、かくはん機、ねつ和機、ダイカストマシン、鋳型、射出成型機、押出成形機</t>
    <rPh sb="1" eb="2">
      <t>カ</t>
    </rPh>
    <rPh sb="2" eb="4">
      <t>ソウチ</t>
    </rPh>
    <rPh sb="5" eb="8">
      <t>ブンリキ</t>
    </rPh>
    <rPh sb="8" eb="9">
      <t>キ</t>
    </rPh>
    <rPh sb="10" eb="14">
      <t>ネツコウカンキ</t>
    </rPh>
    <rPh sb="15" eb="18">
      <t>コンゴウキ</t>
    </rPh>
    <rPh sb="23" eb="24">
      <t>キ</t>
    </rPh>
    <rPh sb="27" eb="28">
      <t>ワ</t>
    </rPh>
    <rPh sb="28" eb="29">
      <t>キ</t>
    </rPh>
    <rPh sb="39" eb="41">
      <t>イガタ</t>
    </rPh>
    <rPh sb="42" eb="44">
      <t>シャシュツ</t>
    </rPh>
    <rPh sb="44" eb="46">
      <t>セイケイ</t>
    </rPh>
    <rPh sb="46" eb="47">
      <t>キ</t>
    </rPh>
    <rPh sb="48" eb="50">
      <t>オシダシ</t>
    </rPh>
    <rPh sb="50" eb="52">
      <t>セイケイ</t>
    </rPh>
    <rPh sb="52" eb="53">
      <t>キ</t>
    </rPh>
    <phoneticPr fontId="2"/>
  </si>
  <si>
    <t>ウェーハプロセス用処理装置、組立用装置、フラットパネルディスプレイ製造装置</t>
    <rPh sb="8" eb="9">
      <t>ヨウ</t>
    </rPh>
    <rPh sb="9" eb="11">
      <t>ショリ</t>
    </rPh>
    <rPh sb="11" eb="13">
      <t>ソウチ</t>
    </rPh>
    <rPh sb="14" eb="15">
      <t>クミ</t>
    </rPh>
    <rPh sb="15" eb="16">
      <t>タ</t>
    </rPh>
    <rPh sb="16" eb="17">
      <t>ヨウ</t>
    </rPh>
    <rPh sb="17" eb="19">
      <t>ソウチ</t>
    </rPh>
    <rPh sb="33" eb="35">
      <t>セイゾウ</t>
    </rPh>
    <rPh sb="35" eb="37">
      <t>ソウチ</t>
    </rPh>
    <phoneticPr fontId="2"/>
  </si>
  <si>
    <t>体積計、はかり、圧力計・流量計・液面計等、精密測定器</t>
    <rPh sb="0" eb="2">
      <t>タイセキ</t>
    </rPh>
    <rPh sb="2" eb="3">
      <t>ケイ</t>
    </rPh>
    <rPh sb="8" eb="11">
      <t>アツリョクケイ</t>
    </rPh>
    <rPh sb="12" eb="14">
      <t>リュウリョウ</t>
    </rPh>
    <rPh sb="14" eb="15">
      <t>ケイ</t>
    </rPh>
    <rPh sb="16" eb="18">
      <t>エキメン</t>
    </rPh>
    <rPh sb="18" eb="19">
      <t>ケイ</t>
    </rPh>
    <rPh sb="19" eb="20">
      <t>ナド</t>
    </rPh>
    <rPh sb="21" eb="23">
      <t>セイミツ</t>
    </rPh>
    <rPh sb="23" eb="25">
      <t>ソクテイ</t>
    </rPh>
    <rPh sb="25" eb="26">
      <t>キ</t>
    </rPh>
    <phoneticPr fontId="2"/>
  </si>
  <si>
    <t>電子応用装置</t>
    <phoneticPr fontId="2"/>
  </si>
  <si>
    <t>顕微鏡・望遠鏡等、写真機・映画用機械、写真装置、映画用機械器具、光学機械用レンズ・プリズム</t>
    <rPh sb="0" eb="3">
      <t>ケンビキョウ</t>
    </rPh>
    <rPh sb="4" eb="7">
      <t>ボウエンキョウ</t>
    </rPh>
    <rPh sb="7" eb="8">
      <t>トウ</t>
    </rPh>
    <rPh sb="9" eb="12">
      <t>シャシンキ</t>
    </rPh>
    <rPh sb="13" eb="16">
      <t>エイガヨウ</t>
    </rPh>
    <rPh sb="16" eb="18">
      <t>キカイ</t>
    </rPh>
    <rPh sb="19" eb="21">
      <t>シャシン</t>
    </rPh>
    <rPh sb="21" eb="23">
      <t>ソウチ</t>
    </rPh>
    <rPh sb="24" eb="27">
      <t>エイガヨウ</t>
    </rPh>
    <rPh sb="27" eb="29">
      <t>キカイ</t>
    </rPh>
    <rPh sb="29" eb="31">
      <t>キグ</t>
    </rPh>
    <rPh sb="32" eb="34">
      <t>コウガク</t>
    </rPh>
    <rPh sb="34" eb="36">
      <t>キカイ</t>
    </rPh>
    <rPh sb="36" eb="37">
      <t>ヨウ</t>
    </rPh>
    <phoneticPr fontId="2"/>
  </si>
  <si>
    <t>銃、砲、爆発物投射機、銃弾、砲弾、爆発物、火炎放射器</t>
    <rPh sb="0" eb="1">
      <t>ジュウ</t>
    </rPh>
    <rPh sb="2" eb="3">
      <t>ホウ</t>
    </rPh>
    <rPh sb="4" eb="7">
      <t>バクハツブツ</t>
    </rPh>
    <rPh sb="7" eb="9">
      <t>トウシャ</t>
    </rPh>
    <rPh sb="9" eb="10">
      <t>キ</t>
    </rPh>
    <rPh sb="11" eb="13">
      <t>ジュウダン</t>
    </rPh>
    <rPh sb="14" eb="16">
      <t>ホウダン</t>
    </rPh>
    <rPh sb="17" eb="20">
      <t>バクハツブツ</t>
    </rPh>
    <rPh sb="21" eb="23">
      <t>カエン</t>
    </rPh>
    <rPh sb="23" eb="26">
      <t>ホウシャキ</t>
    </rPh>
    <phoneticPr fontId="2"/>
  </si>
  <si>
    <t>民生用エアコンディショナ、電気がま、電子レンジ、電気冷蔵庫、電気ポット、食器洗い機、扇風機、換気扇、加湿器、空気清浄機、電気掃除機、電気こたつ、電気かみそり、電気温水洗浄便座、電気カーペット</t>
    <rPh sb="0" eb="3">
      <t>ミンセイヨウ</t>
    </rPh>
    <rPh sb="13" eb="15">
      <t>デンキ</t>
    </rPh>
    <rPh sb="18" eb="20">
      <t>デンシ</t>
    </rPh>
    <rPh sb="24" eb="26">
      <t>デンキ</t>
    </rPh>
    <rPh sb="26" eb="29">
      <t>レイゾウコ</t>
    </rPh>
    <rPh sb="30" eb="32">
      <t>デンキ</t>
    </rPh>
    <rPh sb="36" eb="38">
      <t>ショッキ</t>
    </rPh>
    <rPh sb="38" eb="39">
      <t>アラ</t>
    </rPh>
    <rPh sb="40" eb="41">
      <t>キ</t>
    </rPh>
    <rPh sb="42" eb="45">
      <t>センプウキ</t>
    </rPh>
    <rPh sb="46" eb="49">
      <t>カンキセン</t>
    </rPh>
    <rPh sb="50" eb="52">
      <t>カシツ</t>
    </rPh>
    <rPh sb="52" eb="53">
      <t>キ</t>
    </rPh>
    <rPh sb="54" eb="56">
      <t>クウキ</t>
    </rPh>
    <rPh sb="56" eb="59">
      <t>セイジョウキ</t>
    </rPh>
    <rPh sb="60" eb="62">
      <t>デンキ</t>
    </rPh>
    <rPh sb="62" eb="65">
      <t>ソウジキ</t>
    </rPh>
    <rPh sb="66" eb="68">
      <t>デンキ</t>
    </rPh>
    <rPh sb="72" eb="74">
      <t>デンキ</t>
    </rPh>
    <rPh sb="79" eb="81">
      <t>デンキ</t>
    </rPh>
    <rPh sb="81" eb="83">
      <t>オンスイ</t>
    </rPh>
    <rPh sb="83" eb="85">
      <t>センジョウ</t>
    </rPh>
    <rPh sb="85" eb="87">
      <t>ベンザ</t>
    </rPh>
    <rPh sb="88" eb="90">
      <t>デンキ</t>
    </rPh>
    <phoneticPr fontId="2"/>
  </si>
  <si>
    <t>パーソナルコンピュータ、はん用コンピュータ、ミッドレンジコンピュータ、外部記憶装置、印刷装置、表示装置</t>
    <rPh sb="14" eb="15">
      <t>ヨウ</t>
    </rPh>
    <rPh sb="35" eb="37">
      <t>ガイブ</t>
    </rPh>
    <rPh sb="37" eb="39">
      <t>キオク</t>
    </rPh>
    <rPh sb="39" eb="41">
      <t>ソウチ</t>
    </rPh>
    <rPh sb="42" eb="44">
      <t>インサツ</t>
    </rPh>
    <rPh sb="44" eb="46">
      <t>ソウチ</t>
    </rPh>
    <rPh sb="47" eb="49">
      <t>ヒョウジ</t>
    </rPh>
    <rPh sb="49" eb="51">
      <t>ソウチ</t>
    </rPh>
    <phoneticPr fontId="2"/>
  </si>
  <si>
    <t>軽乗用車、小型乗用車、普通乗用車</t>
    <rPh sb="0" eb="1">
      <t>ケイ</t>
    </rPh>
    <rPh sb="1" eb="4">
      <t>ジョウヨウシャ</t>
    </rPh>
    <rPh sb="5" eb="7">
      <t>コガタ</t>
    </rPh>
    <rPh sb="7" eb="10">
      <t>ジョウヨウシャ</t>
    </rPh>
    <rPh sb="11" eb="13">
      <t>フツウ</t>
    </rPh>
    <rPh sb="13" eb="16">
      <t>ジョウヨウシャ</t>
    </rPh>
    <phoneticPr fontId="2"/>
  </si>
  <si>
    <t>小形バス、大型バス、軽トラック、小型トラック、普通トラック、けん引車、特別用途車、トレーラ</t>
    <rPh sb="0" eb="2">
      <t>コガタ</t>
    </rPh>
    <rPh sb="5" eb="7">
      <t>オオガタ</t>
    </rPh>
    <rPh sb="10" eb="11">
      <t>ケイ</t>
    </rPh>
    <rPh sb="16" eb="18">
      <t>コガタ</t>
    </rPh>
    <rPh sb="23" eb="25">
      <t>フツウ</t>
    </rPh>
    <rPh sb="32" eb="33">
      <t>イン</t>
    </rPh>
    <rPh sb="33" eb="34">
      <t>シャ</t>
    </rPh>
    <rPh sb="35" eb="37">
      <t>トクベツ</t>
    </rPh>
    <rPh sb="37" eb="39">
      <t>ヨウト</t>
    </rPh>
    <rPh sb="39" eb="40">
      <t>シャ</t>
    </rPh>
    <phoneticPr fontId="2"/>
  </si>
  <si>
    <t>貨物船、貨客船、客船、自動車航送船、油送船、木造船舶、木製舟艇、プラスチック製舟艇、金属製舟艇、舶用ディーゼル機関、舶用蒸気機関、船舶修理</t>
    <rPh sb="0" eb="3">
      <t>カモツセン</t>
    </rPh>
    <rPh sb="4" eb="5">
      <t>カ</t>
    </rPh>
    <rPh sb="5" eb="6">
      <t>キャク</t>
    </rPh>
    <rPh sb="6" eb="7">
      <t>フネ</t>
    </rPh>
    <rPh sb="8" eb="10">
      <t>キャクセン</t>
    </rPh>
    <rPh sb="11" eb="14">
      <t>ジドウシャ</t>
    </rPh>
    <rPh sb="14" eb="16">
      <t>コウソウ</t>
    </rPh>
    <rPh sb="16" eb="17">
      <t>フネ</t>
    </rPh>
    <rPh sb="18" eb="19">
      <t>アブラ</t>
    </rPh>
    <rPh sb="19" eb="20">
      <t>オク</t>
    </rPh>
    <rPh sb="20" eb="21">
      <t>フネ</t>
    </rPh>
    <rPh sb="22" eb="24">
      <t>モクゾウ</t>
    </rPh>
    <rPh sb="24" eb="26">
      <t>センパク</t>
    </rPh>
    <rPh sb="27" eb="29">
      <t>モクセイ</t>
    </rPh>
    <rPh sb="29" eb="31">
      <t>センテイ</t>
    </rPh>
    <rPh sb="38" eb="39">
      <t>セイ</t>
    </rPh>
    <rPh sb="39" eb="41">
      <t>シュウテイ</t>
    </rPh>
    <rPh sb="42" eb="45">
      <t>キンゾクセイ</t>
    </rPh>
    <rPh sb="45" eb="47">
      <t>シュウテイ</t>
    </rPh>
    <rPh sb="48" eb="50">
      <t>ハクヨウ</t>
    </rPh>
    <rPh sb="55" eb="57">
      <t>キカン</t>
    </rPh>
    <rPh sb="58" eb="60">
      <t>ハクヨウ</t>
    </rPh>
    <rPh sb="60" eb="62">
      <t>ジョウキ</t>
    </rPh>
    <rPh sb="62" eb="64">
      <t>キカン</t>
    </rPh>
    <rPh sb="65" eb="67">
      <t>センパク</t>
    </rPh>
    <rPh sb="67" eb="69">
      <t>シュウリ</t>
    </rPh>
    <phoneticPr fontId="2"/>
  </si>
  <si>
    <t>鉄道・軌道用の機関車、旅客車、貨物車、鉄道車両修理</t>
    <rPh sb="0" eb="2">
      <t>テツドウ</t>
    </rPh>
    <rPh sb="3" eb="5">
      <t>キドウ</t>
    </rPh>
    <rPh sb="5" eb="6">
      <t>ヨウ</t>
    </rPh>
    <rPh sb="7" eb="9">
      <t>キカン</t>
    </rPh>
    <rPh sb="9" eb="10">
      <t>シャ</t>
    </rPh>
    <rPh sb="11" eb="13">
      <t>リョカク</t>
    </rPh>
    <rPh sb="13" eb="14">
      <t>シャ</t>
    </rPh>
    <rPh sb="15" eb="18">
      <t>カモツシャ</t>
    </rPh>
    <rPh sb="19" eb="21">
      <t>テツドウ</t>
    </rPh>
    <rPh sb="21" eb="23">
      <t>シャリョウ</t>
    </rPh>
    <rPh sb="23" eb="25">
      <t>シュウリ</t>
    </rPh>
    <phoneticPr fontId="2"/>
  </si>
  <si>
    <t>軽快車、子供車、幼児者、ミニサイクル、マウンテンバイク、電動アシスト車、車いす、自動車用フレーム、フォークリフトトラック、蓄電池運搬車、内燃機関運搬車、動力付運搬車、産業用貨車、ロケット、人工衛星、宇宙船、手押車、ショッピングカー、ゴルフカート</t>
    <rPh sb="0" eb="3">
      <t>ケイカイシャ</t>
    </rPh>
    <rPh sb="4" eb="6">
      <t>コドモ</t>
    </rPh>
    <rPh sb="6" eb="7">
      <t>シャ</t>
    </rPh>
    <rPh sb="8" eb="10">
      <t>ヨウジ</t>
    </rPh>
    <rPh sb="10" eb="11">
      <t>シャ</t>
    </rPh>
    <rPh sb="28" eb="30">
      <t>デンドウ</t>
    </rPh>
    <rPh sb="34" eb="35">
      <t>シャ</t>
    </rPh>
    <rPh sb="36" eb="37">
      <t>クルマ</t>
    </rPh>
    <rPh sb="40" eb="44">
      <t>ジドウシャヨウ</t>
    </rPh>
    <rPh sb="61" eb="64">
      <t>チクデンチ</t>
    </rPh>
    <rPh sb="64" eb="67">
      <t>ウンパンシャ</t>
    </rPh>
    <rPh sb="68" eb="70">
      <t>ナイネン</t>
    </rPh>
    <rPh sb="70" eb="72">
      <t>キカン</t>
    </rPh>
    <rPh sb="72" eb="75">
      <t>ウンパンシャ</t>
    </rPh>
    <rPh sb="76" eb="78">
      <t>ドウリョク</t>
    </rPh>
    <rPh sb="78" eb="79">
      <t>ツ</t>
    </rPh>
    <rPh sb="79" eb="82">
      <t>ウンパンシャ</t>
    </rPh>
    <rPh sb="83" eb="86">
      <t>サンギョウヨウ</t>
    </rPh>
    <phoneticPr fontId="2"/>
  </si>
  <si>
    <t>その他の製造工業製品</t>
    <phoneticPr fontId="2"/>
  </si>
  <si>
    <t>その他の電子部品</t>
    <phoneticPr fontId="2"/>
  </si>
  <si>
    <t>映像・音声・文字情報制作</t>
    <phoneticPr fontId="2"/>
  </si>
  <si>
    <t>不要となった屑等を再利用するための回収及び加工処理</t>
    <rPh sb="0" eb="2">
      <t>フヨウ</t>
    </rPh>
    <rPh sb="6" eb="7">
      <t>クズ</t>
    </rPh>
    <rPh sb="7" eb="8">
      <t>トウ</t>
    </rPh>
    <rPh sb="9" eb="12">
      <t>サイリヨウ</t>
    </rPh>
    <rPh sb="17" eb="19">
      <t>カイシュウ</t>
    </rPh>
    <rPh sb="19" eb="20">
      <t>オヨ</t>
    </rPh>
    <rPh sb="21" eb="23">
      <t>カコウ</t>
    </rPh>
    <rPh sb="23" eb="25">
      <t>ショリ</t>
    </rPh>
    <phoneticPr fontId="2"/>
  </si>
  <si>
    <t>建築物・鉄道軌道・電力・電気通信・上工業用水道・ガスタンク・駐車場・ゴルフ場に関する経常的補修工事</t>
    <rPh sb="0" eb="3">
      <t>ケンチクブツ</t>
    </rPh>
    <rPh sb="4" eb="6">
      <t>テツドウ</t>
    </rPh>
    <rPh sb="6" eb="8">
      <t>キドウ</t>
    </rPh>
    <rPh sb="9" eb="11">
      <t>デンリョク</t>
    </rPh>
    <rPh sb="12" eb="14">
      <t>デンキ</t>
    </rPh>
    <rPh sb="14" eb="16">
      <t>ツウシン</t>
    </rPh>
    <rPh sb="17" eb="18">
      <t>ジョウ</t>
    </rPh>
    <rPh sb="18" eb="21">
      <t>コウギョウヨウ</t>
    </rPh>
    <rPh sb="21" eb="23">
      <t>スイドウ</t>
    </rPh>
    <rPh sb="30" eb="33">
      <t>チュウシャジョウ</t>
    </rPh>
    <rPh sb="37" eb="38">
      <t>ジョウ</t>
    </rPh>
    <rPh sb="39" eb="40">
      <t>カン</t>
    </rPh>
    <rPh sb="42" eb="44">
      <t>ケイジョウ</t>
    </rPh>
    <rPh sb="44" eb="45">
      <t>テキ</t>
    </rPh>
    <rPh sb="45" eb="47">
      <t>ホシュウ</t>
    </rPh>
    <rPh sb="47" eb="49">
      <t>コウジ</t>
    </rPh>
    <phoneticPr fontId="2"/>
  </si>
  <si>
    <t>道路、街路、有料道路、区画整理、河川改修、河川総合開発、砂防、海岸、下水道、廃棄物処理施設、公園、港湾、漁港、空港、災害復旧、土地改良、林道、治山</t>
    <rPh sb="0" eb="2">
      <t>ドウロ</t>
    </rPh>
    <rPh sb="3" eb="5">
      <t>ガイロ</t>
    </rPh>
    <rPh sb="6" eb="8">
      <t>ユウリョウ</t>
    </rPh>
    <rPh sb="8" eb="10">
      <t>ドウロ</t>
    </rPh>
    <rPh sb="11" eb="13">
      <t>クカク</t>
    </rPh>
    <rPh sb="13" eb="15">
      <t>セイリ</t>
    </rPh>
    <rPh sb="16" eb="18">
      <t>カセン</t>
    </rPh>
    <rPh sb="18" eb="20">
      <t>カイシュウ</t>
    </rPh>
    <rPh sb="21" eb="23">
      <t>カセン</t>
    </rPh>
    <rPh sb="23" eb="25">
      <t>ソウゴウ</t>
    </rPh>
    <rPh sb="25" eb="27">
      <t>カイハツ</t>
    </rPh>
    <rPh sb="28" eb="29">
      <t>スナ</t>
    </rPh>
    <rPh sb="31" eb="33">
      <t>カイガン</t>
    </rPh>
    <rPh sb="34" eb="37">
      <t>ゲスイドウ</t>
    </rPh>
    <rPh sb="38" eb="41">
      <t>ハイキブツ</t>
    </rPh>
    <rPh sb="41" eb="43">
      <t>ショリ</t>
    </rPh>
    <rPh sb="43" eb="45">
      <t>シセツ</t>
    </rPh>
    <rPh sb="46" eb="48">
      <t>コウエン</t>
    </rPh>
    <rPh sb="49" eb="51">
      <t>コウワン</t>
    </rPh>
    <rPh sb="52" eb="54">
      <t>ギョコウ</t>
    </rPh>
    <rPh sb="55" eb="57">
      <t>クウコウ</t>
    </rPh>
    <rPh sb="58" eb="60">
      <t>サイガイ</t>
    </rPh>
    <rPh sb="60" eb="62">
      <t>フッキュウ</t>
    </rPh>
    <rPh sb="63" eb="65">
      <t>トチ</t>
    </rPh>
    <rPh sb="65" eb="67">
      <t>カイリョウ</t>
    </rPh>
    <rPh sb="68" eb="70">
      <t>リンドウ</t>
    </rPh>
    <rPh sb="71" eb="73">
      <t>チサン</t>
    </rPh>
    <phoneticPr fontId="2"/>
  </si>
  <si>
    <t>都市ガス</t>
    <rPh sb="0" eb="2">
      <t>トシ</t>
    </rPh>
    <phoneticPr fontId="2"/>
  </si>
  <si>
    <t>熱供給業</t>
    <rPh sb="0" eb="1">
      <t>ネツ</t>
    </rPh>
    <rPh sb="1" eb="3">
      <t>キョウキュウ</t>
    </rPh>
    <rPh sb="3" eb="4">
      <t>ギョウ</t>
    </rPh>
    <phoneticPr fontId="2"/>
  </si>
  <si>
    <t>上水道、簡易水道、工業用水、下水道</t>
    <rPh sb="0" eb="3">
      <t>ジョウスイドウ</t>
    </rPh>
    <rPh sb="4" eb="6">
      <t>カンイ</t>
    </rPh>
    <rPh sb="6" eb="8">
      <t>スイドウ</t>
    </rPh>
    <rPh sb="9" eb="11">
      <t>コウギョウ</t>
    </rPh>
    <rPh sb="11" eb="13">
      <t>ヨウスイ</t>
    </rPh>
    <rPh sb="14" eb="17">
      <t>ゲスイドウ</t>
    </rPh>
    <phoneticPr fontId="2"/>
  </si>
  <si>
    <t>再生資源回収・加工処理</t>
    <phoneticPr fontId="2"/>
  </si>
  <si>
    <t>小売業</t>
    <rPh sb="0" eb="2">
      <t>コウリ</t>
    </rPh>
    <rPh sb="2" eb="3">
      <t>ギョウ</t>
    </rPh>
    <phoneticPr fontId="2"/>
  </si>
  <si>
    <t>生命保険、保険年金、火災保険、地震保険、自動車保険</t>
    <rPh sb="0" eb="2">
      <t>セイメイ</t>
    </rPh>
    <rPh sb="2" eb="4">
      <t>ホケン</t>
    </rPh>
    <rPh sb="5" eb="7">
      <t>ホケン</t>
    </rPh>
    <rPh sb="7" eb="9">
      <t>ネンキン</t>
    </rPh>
    <rPh sb="10" eb="12">
      <t>カサイ</t>
    </rPh>
    <rPh sb="12" eb="14">
      <t>ホケン</t>
    </rPh>
    <rPh sb="15" eb="17">
      <t>ジシン</t>
    </rPh>
    <rPh sb="17" eb="19">
      <t>ホケン</t>
    </rPh>
    <rPh sb="20" eb="23">
      <t>ジドウシャ</t>
    </rPh>
    <rPh sb="23" eb="25">
      <t>ホケン</t>
    </rPh>
    <phoneticPr fontId="2"/>
  </si>
  <si>
    <t>不動産の売買・賃借・交換の代理・仲介手数料、不動産管理手数料、不動産賃貸料、貸ビル、貸倉庫</t>
    <rPh sb="0" eb="3">
      <t>フドウサン</t>
    </rPh>
    <rPh sb="4" eb="6">
      <t>バイバイ</t>
    </rPh>
    <rPh sb="7" eb="9">
      <t>チンシャク</t>
    </rPh>
    <rPh sb="10" eb="12">
      <t>コウカン</t>
    </rPh>
    <rPh sb="13" eb="15">
      <t>ダイリ</t>
    </rPh>
    <rPh sb="16" eb="18">
      <t>チュウカイ</t>
    </rPh>
    <rPh sb="18" eb="21">
      <t>テスウリョウ</t>
    </rPh>
    <rPh sb="22" eb="25">
      <t>フドウサン</t>
    </rPh>
    <rPh sb="25" eb="27">
      <t>カンリ</t>
    </rPh>
    <rPh sb="27" eb="30">
      <t>テスウリョウ</t>
    </rPh>
    <rPh sb="31" eb="34">
      <t>フドウサン</t>
    </rPh>
    <rPh sb="34" eb="37">
      <t>チンタイリョウ</t>
    </rPh>
    <rPh sb="38" eb="39">
      <t>カ</t>
    </rPh>
    <rPh sb="42" eb="43">
      <t>カシ</t>
    </rPh>
    <rPh sb="43" eb="45">
      <t>ソウコ</t>
    </rPh>
    <phoneticPr fontId="2"/>
  </si>
  <si>
    <t>貸家業、貸間業</t>
    <rPh sb="0" eb="2">
      <t>カシヤ</t>
    </rPh>
    <rPh sb="2" eb="3">
      <t>ギョウ</t>
    </rPh>
    <rPh sb="4" eb="6">
      <t>カシマ</t>
    </rPh>
    <rPh sb="6" eb="7">
      <t>ギョウ</t>
    </rPh>
    <phoneticPr fontId="2"/>
  </si>
  <si>
    <t>乗合バス業、貸切バス業、特定旅客自動車運送業の旅客輸送、ハイヤー・タクシー業、軽車両による旅客輸送</t>
    <rPh sb="0" eb="2">
      <t>ノリアイ</t>
    </rPh>
    <rPh sb="4" eb="5">
      <t>ギョウ</t>
    </rPh>
    <rPh sb="6" eb="8">
      <t>カシキリ</t>
    </rPh>
    <rPh sb="10" eb="11">
      <t>ギョウ</t>
    </rPh>
    <rPh sb="12" eb="14">
      <t>トクテイ</t>
    </rPh>
    <rPh sb="14" eb="16">
      <t>リョカク</t>
    </rPh>
    <rPh sb="16" eb="19">
      <t>ジドウシャ</t>
    </rPh>
    <rPh sb="19" eb="21">
      <t>ウンソウ</t>
    </rPh>
    <rPh sb="21" eb="22">
      <t>ギョウ</t>
    </rPh>
    <rPh sb="23" eb="25">
      <t>リョカク</t>
    </rPh>
    <rPh sb="25" eb="27">
      <t>ユソウ</t>
    </rPh>
    <phoneticPr fontId="2"/>
  </si>
  <si>
    <t>外国航路運輸業の旅客・貨物輸送</t>
    <rPh sb="0" eb="2">
      <t>ガイコク</t>
    </rPh>
    <rPh sb="2" eb="4">
      <t>コウロ</t>
    </rPh>
    <rPh sb="4" eb="6">
      <t>ウンユ</t>
    </rPh>
    <rPh sb="6" eb="7">
      <t>ギョウ</t>
    </rPh>
    <rPh sb="8" eb="10">
      <t>リョカク</t>
    </rPh>
    <rPh sb="11" eb="13">
      <t>カモツ</t>
    </rPh>
    <rPh sb="13" eb="15">
      <t>ユソウ</t>
    </rPh>
    <phoneticPr fontId="2"/>
  </si>
  <si>
    <t>一般港湾運送業、港湾荷役業、はしけ運送業、いかだ運送業</t>
    <rPh sb="0" eb="2">
      <t>イッパン</t>
    </rPh>
    <rPh sb="2" eb="4">
      <t>コウワン</t>
    </rPh>
    <rPh sb="4" eb="6">
      <t>ウンソウ</t>
    </rPh>
    <rPh sb="6" eb="7">
      <t>ギョウ</t>
    </rPh>
    <rPh sb="8" eb="10">
      <t>コウワン</t>
    </rPh>
    <rPh sb="10" eb="12">
      <t>ニヤク</t>
    </rPh>
    <rPh sb="12" eb="13">
      <t>ギョウ</t>
    </rPh>
    <rPh sb="17" eb="19">
      <t>ウンソウ</t>
    </rPh>
    <rPh sb="19" eb="20">
      <t>ギョウ</t>
    </rPh>
    <rPh sb="24" eb="26">
      <t>ウンソウ</t>
    </rPh>
    <rPh sb="26" eb="27">
      <t>ギョウ</t>
    </rPh>
    <phoneticPr fontId="2"/>
  </si>
  <si>
    <t>利用運送業、集配利用運送業、運送取次業</t>
    <rPh sb="0" eb="2">
      <t>リヨウ</t>
    </rPh>
    <rPh sb="2" eb="4">
      <t>ウンソウ</t>
    </rPh>
    <rPh sb="4" eb="5">
      <t>ギョウ</t>
    </rPh>
    <rPh sb="6" eb="8">
      <t>シュウハイ</t>
    </rPh>
    <rPh sb="8" eb="10">
      <t>リヨウ</t>
    </rPh>
    <rPh sb="10" eb="12">
      <t>ウンソウ</t>
    </rPh>
    <rPh sb="12" eb="13">
      <t>ギョウ</t>
    </rPh>
    <rPh sb="14" eb="16">
      <t>ウンソウ</t>
    </rPh>
    <rPh sb="16" eb="17">
      <t>ト</t>
    </rPh>
    <rPh sb="17" eb="18">
      <t>ツ</t>
    </rPh>
    <rPh sb="18" eb="19">
      <t>ギョウ</t>
    </rPh>
    <phoneticPr fontId="2"/>
  </si>
  <si>
    <t>普通倉庫業、冷蔵倉庫業、水面木材倉庫業</t>
    <rPh sb="0" eb="2">
      <t>フツウ</t>
    </rPh>
    <rPh sb="2" eb="4">
      <t>ソウコ</t>
    </rPh>
    <rPh sb="4" eb="5">
      <t>ギョウ</t>
    </rPh>
    <rPh sb="6" eb="8">
      <t>レイゾウ</t>
    </rPh>
    <rPh sb="8" eb="10">
      <t>ソウコ</t>
    </rPh>
    <rPh sb="10" eb="11">
      <t>ギョウ</t>
    </rPh>
    <rPh sb="12" eb="14">
      <t>スイメン</t>
    </rPh>
    <rPh sb="14" eb="16">
      <t>モクザイ</t>
    </rPh>
    <rPh sb="16" eb="18">
      <t>ソウコ</t>
    </rPh>
    <rPh sb="18" eb="19">
      <t>ギョウ</t>
    </rPh>
    <phoneticPr fontId="2"/>
  </si>
  <si>
    <t>荷造業、貨物こん包業、組立こん包業、工業製品組立こん包業</t>
    <rPh sb="0" eb="2">
      <t>ニヅク</t>
    </rPh>
    <rPh sb="2" eb="3">
      <t>ギョウ</t>
    </rPh>
    <rPh sb="4" eb="6">
      <t>カモツ</t>
    </rPh>
    <rPh sb="8" eb="9">
      <t>ポウ</t>
    </rPh>
    <rPh sb="9" eb="10">
      <t>ギョウ</t>
    </rPh>
    <rPh sb="11" eb="12">
      <t>ク</t>
    </rPh>
    <rPh sb="12" eb="13">
      <t>タ</t>
    </rPh>
    <rPh sb="15" eb="16">
      <t>ポウ</t>
    </rPh>
    <rPh sb="16" eb="17">
      <t>ギョウ</t>
    </rPh>
    <rPh sb="18" eb="20">
      <t>コウギョウ</t>
    </rPh>
    <rPh sb="20" eb="22">
      <t>セイヒン</t>
    </rPh>
    <rPh sb="22" eb="24">
      <t>クミタテ</t>
    </rPh>
    <rPh sb="26" eb="27">
      <t>ポウ</t>
    </rPh>
    <rPh sb="27" eb="28">
      <t>ギョウ</t>
    </rPh>
    <phoneticPr fontId="2"/>
  </si>
  <si>
    <t>通常郵便物、信書便、簡易郵便局の郵便事業、郵便切手類販売所等</t>
    <rPh sb="0" eb="2">
      <t>ツウジョウ</t>
    </rPh>
    <rPh sb="2" eb="5">
      <t>ユウビンブツ</t>
    </rPh>
    <rPh sb="6" eb="8">
      <t>シンショ</t>
    </rPh>
    <rPh sb="8" eb="9">
      <t>ビン</t>
    </rPh>
    <rPh sb="10" eb="12">
      <t>カンイ</t>
    </rPh>
    <rPh sb="12" eb="15">
      <t>ユウビンキョク</t>
    </rPh>
    <rPh sb="16" eb="18">
      <t>ユウビン</t>
    </rPh>
    <rPh sb="18" eb="20">
      <t>ジギョウ</t>
    </rPh>
    <rPh sb="21" eb="23">
      <t>ユウビン</t>
    </rPh>
    <rPh sb="23" eb="25">
      <t>キッテ</t>
    </rPh>
    <rPh sb="25" eb="26">
      <t>ルイ</t>
    </rPh>
    <rPh sb="26" eb="28">
      <t>ハンバイ</t>
    </rPh>
    <rPh sb="28" eb="29">
      <t>ショ</t>
    </rPh>
    <rPh sb="29" eb="30">
      <t>トウ</t>
    </rPh>
    <phoneticPr fontId="2"/>
  </si>
  <si>
    <t>テレビジョン・ラジオ・衛星放送、有線テレビジョン、有線ラジオ放送</t>
    <rPh sb="11" eb="13">
      <t>エイセイ</t>
    </rPh>
    <rPh sb="13" eb="15">
      <t>ホウソウ</t>
    </rPh>
    <rPh sb="16" eb="18">
      <t>ユウセン</t>
    </rPh>
    <rPh sb="25" eb="27">
      <t>ユウセン</t>
    </rPh>
    <rPh sb="30" eb="32">
      <t>ホウソウ</t>
    </rPh>
    <phoneticPr fontId="2"/>
  </si>
  <si>
    <t>受託ソフトウェア開発、業務用パッケージ、ゲームソフト、受託計算サービス、計算センター、マシンタイムサービス、データ入力サービス、市場調査、世論調査、社会調査</t>
    <rPh sb="0" eb="2">
      <t>ジュタク</t>
    </rPh>
    <rPh sb="8" eb="10">
      <t>カイハツ</t>
    </rPh>
    <rPh sb="11" eb="14">
      <t>ギョウムヨウ</t>
    </rPh>
    <rPh sb="27" eb="29">
      <t>ジュタク</t>
    </rPh>
    <rPh sb="29" eb="31">
      <t>ケイサン</t>
    </rPh>
    <rPh sb="36" eb="38">
      <t>ケイサン</t>
    </rPh>
    <rPh sb="57" eb="59">
      <t>ニュウリョク</t>
    </rPh>
    <rPh sb="64" eb="66">
      <t>シジョウ</t>
    </rPh>
    <rPh sb="66" eb="68">
      <t>チョウサ</t>
    </rPh>
    <rPh sb="69" eb="71">
      <t>ヨロン</t>
    </rPh>
    <rPh sb="71" eb="73">
      <t>チョウサ</t>
    </rPh>
    <rPh sb="74" eb="76">
      <t>シャカイ</t>
    </rPh>
    <rPh sb="76" eb="78">
      <t>チョウサ</t>
    </rPh>
    <phoneticPr fontId="2"/>
  </si>
  <si>
    <t>映画の製作・配給、ビデオ制作・発売、テレビ番組制作、音楽出版、広告制作、貸スタジオ、新聞、書籍、雑誌、定期刊行物</t>
    <rPh sb="0" eb="2">
      <t>エイガ</t>
    </rPh>
    <rPh sb="3" eb="5">
      <t>セイサク</t>
    </rPh>
    <rPh sb="6" eb="8">
      <t>ハイキュウ</t>
    </rPh>
    <rPh sb="12" eb="14">
      <t>セイサク</t>
    </rPh>
    <rPh sb="15" eb="17">
      <t>ハツバイ</t>
    </rPh>
    <rPh sb="21" eb="23">
      <t>バングミ</t>
    </rPh>
    <rPh sb="23" eb="25">
      <t>セイサク</t>
    </rPh>
    <rPh sb="26" eb="28">
      <t>オンガク</t>
    </rPh>
    <rPh sb="28" eb="30">
      <t>シュッパン</t>
    </rPh>
    <rPh sb="31" eb="33">
      <t>コウコク</t>
    </rPh>
    <rPh sb="33" eb="35">
      <t>セイサク</t>
    </rPh>
    <rPh sb="36" eb="37">
      <t>カ</t>
    </rPh>
    <rPh sb="42" eb="44">
      <t>シンブン</t>
    </rPh>
    <rPh sb="45" eb="47">
      <t>ショセキ</t>
    </rPh>
    <rPh sb="48" eb="50">
      <t>ザッシ</t>
    </rPh>
    <rPh sb="51" eb="53">
      <t>テイキ</t>
    </rPh>
    <rPh sb="53" eb="56">
      <t>カンコウブツ</t>
    </rPh>
    <phoneticPr fontId="2"/>
  </si>
  <si>
    <t>都道府県機関、市町村機関</t>
    <rPh sb="0" eb="4">
      <t>トドウフケン</t>
    </rPh>
    <rPh sb="4" eb="6">
      <t>キカン</t>
    </rPh>
    <rPh sb="7" eb="10">
      <t>シチョウソン</t>
    </rPh>
    <rPh sb="10" eb="12">
      <t>キカン</t>
    </rPh>
    <phoneticPr fontId="2"/>
  </si>
  <si>
    <t>公民館、図書館、博物館、美術館、動物園、植物園、水族館、防衛大学校、警察大学校、自治大学校、独立行政法人高齢・障害・求職者支援機構、歯科衛生士養成所、料理学校、自動車教習所</t>
    <rPh sb="0" eb="3">
      <t>コウミンカン</t>
    </rPh>
    <rPh sb="4" eb="7">
      <t>トショカン</t>
    </rPh>
    <rPh sb="8" eb="11">
      <t>ハクブツカン</t>
    </rPh>
    <rPh sb="12" eb="15">
      <t>ビジュツカン</t>
    </rPh>
    <rPh sb="16" eb="19">
      <t>ドウブツエン</t>
    </rPh>
    <rPh sb="20" eb="23">
      <t>ショクブツエン</t>
    </rPh>
    <rPh sb="24" eb="27">
      <t>スイゾクカン</t>
    </rPh>
    <rPh sb="28" eb="30">
      <t>ボウエイ</t>
    </rPh>
    <rPh sb="30" eb="33">
      <t>ダイガッコウ</t>
    </rPh>
    <rPh sb="34" eb="36">
      <t>ケイサツ</t>
    </rPh>
    <rPh sb="36" eb="39">
      <t>ダイガッコウ</t>
    </rPh>
    <rPh sb="40" eb="42">
      <t>ジチ</t>
    </rPh>
    <rPh sb="42" eb="45">
      <t>ダイガッコウ</t>
    </rPh>
    <rPh sb="46" eb="48">
      <t>ドクリツ</t>
    </rPh>
    <rPh sb="48" eb="50">
      <t>ギョウセイ</t>
    </rPh>
    <rPh sb="50" eb="52">
      <t>ホウジン</t>
    </rPh>
    <rPh sb="52" eb="54">
      <t>コウレイ</t>
    </rPh>
    <rPh sb="55" eb="57">
      <t>ショウガイ</t>
    </rPh>
    <rPh sb="58" eb="60">
      <t>キュウショク</t>
    </rPh>
    <rPh sb="60" eb="61">
      <t>シャ</t>
    </rPh>
    <rPh sb="61" eb="63">
      <t>シエン</t>
    </rPh>
    <rPh sb="63" eb="65">
      <t>キコウ</t>
    </rPh>
    <rPh sb="66" eb="68">
      <t>シカ</t>
    </rPh>
    <rPh sb="68" eb="71">
      <t>エイセイシ</t>
    </rPh>
    <rPh sb="71" eb="74">
      <t>ヨウセイジョ</t>
    </rPh>
    <rPh sb="75" eb="77">
      <t>リョウリ</t>
    </rPh>
    <rPh sb="77" eb="79">
      <t>ガッコウ</t>
    </rPh>
    <rPh sb="80" eb="83">
      <t>ジドウシャ</t>
    </rPh>
    <rPh sb="83" eb="86">
      <t>キョウシュウジョ</t>
    </rPh>
    <phoneticPr fontId="2"/>
  </si>
  <si>
    <t>企業の製品開発、技術的改善を図るための研究活動</t>
    <rPh sb="0" eb="2">
      <t>キギョウ</t>
    </rPh>
    <rPh sb="3" eb="5">
      <t>セイヒン</t>
    </rPh>
    <rPh sb="5" eb="7">
      <t>カイハツ</t>
    </rPh>
    <rPh sb="8" eb="10">
      <t>ギジュツ</t>
    </rPh>
    <rPh sb="10" eb="11">
      <t>テキ</t>
    </rPh>
    <rPh sb="11" eb="13">
      <t>カイゼン</t>
    </rPh>
    <rPh sb="14" eb="15">
      <t>ハカ</t>
    </rPh>
    <rPh sb="19" eb="21">
      <t>ケンキュウ</t>
    </rPh>
    <rPh sb="21" eb="23">
      <t>カツドウ</t>
    </rPh>
    <phoneticPr fontId="2"/>
  </si>
  <si>
    <t>国民年金、厚生年金、共済年金、健康保険、介護保険、労働保険等の社会保険事務、社会福祉事務所、児童相談所、児童厚生施設、児童養護施設、養護老人ホーム、障害者支援施設、自立訓練事業所、老人福祉センター、有料老人ホーム、ケアハウス、保育所、託児所、保育所型認定こども園、地方裁量型認定こども園</t>
    <rPh sb="0" eb="2">
      <t>コクミン</t>
    </rPh>
    <rPh sb="2" eb="4">
      <t>ネンキン</t>
    </rPh>
    <rPh sb="5" eb="7">
      <t>コウセイ</t>
    </rPh>
    <rPh sb="7" eb="9">
      <t>ネンキン</t>
    </rPh>
    <rPh sb="10" eb="12">
      <t>キョウサイ</t>
    </rPh>
    <rPh sb="12" eb="14">
      <t>ネンキン</t>
    </rPh>
    <rPh sb="15" eb="17">
      <t>ケンコウ</t>
    </rPh>
    <rPh sb="17" eb="19">
      <t>ホケン</t>
    </rPh>
    <rPh sb="20" eb="22">
      <t>カイゴ</t>
    </rPh>
    <rPh sb="22" eb="24">
      <t>ホケン</t>
    </rPh>
    <rPh sb="25" eb="27">
      <t>ロウドウ</t>
    </rPh>
    <rPh sb="27" eb="29">
      <t>ホケン</t>
    </rPh>
    <rPh sb="29" eb="30">
      <t>トウ</t>
    </rPh>
    <rPh sb="31" eb="33">
      <t>シャカイ</t>
    </rPh>
    <rPh sb="33" eb="35">
      <t>ホケン</t>
    </rPh>
    <rPh sb="35" eb="37">
      <t>ジム</t>
    </rPh>
    <rPh sb="38" eb="40">
      <t>シャカイ</t>
    </rPh>
    <rPh sb="40" eb="42">
      <t>フクシ</t>
    </rPh>
    <rPh sb="42" eb="44">
      <t>ジム</t>
    </rPh>
    <rPh sb="44" eb="45">
      <t>ショ</t>
    </rPh>
    <rPh sb="46" eb="48">
      <t>ジドウ</t>
    </rPh>
    <rPh sb="48" eb="50">
      <t>ソウダン</t>
    </rPh>
    <rPh sb="50" eb="51">
      <t>ジョ</t>
    </rPh>
    <rPh sb="52" eb="54">
      <t>ジドウ</t>
    </rPh>
    <rPh sb="54" eb="56">
      <t>コウセイ</t>
    </rPh>
    <rPh sb="56" eb="58">
      <t>シセツ</t>
    </rPh>
    <rPh sb="59" eb="61">
      <t>ジドウ</t>
    </rPh>
    <rPh sb="61" eb="63">
      <t>ヨウゴ</t>
    </rPh>
    <rPh sb="63" eb="65">
      <t>シセツ</t>
    </rPh>
    <rPh sb="66" eb="68">
      <t>ヨウゴ</t>
    </rPh>
    <rPh sb="68" eb="70">
      <t>ロウジン</t>
    </rPh>
    <rPh sb="74" eb="77">
      <t>ショウガイシャ</t>
    </rPh>
    <rPh sb="77" eb="79">
      <t>シエン</t>
    </rPh>
    <rPh sb="79" eb="81">
      <t>シセツ</t>
    </rPh>
    <rPh sb="82" eb="84">
      <t>ジリツ</t>
    </rPh>
    <rPh sb="84" eb="86">
      <t>クンレン</t>
    </rPh>
    <rPh sb="86" eb="89">
      <t>ジギョウショ</t>
    </rPh>
    <rPh sb="90" eb="92">
      <t>ロウジン</t>
    </rPh>
    <rPh sb="92" eb="94">
      <t>フクシ</t>
    </rPh>
    <rPh sb="99" eb="101">
      <t>ユウリョウ</t>
    </rPh>
    <rPh sb="101" eb="103">
      <t>ロウジン</t>
    </rPh>
    <rPh sb="113" eb="115">
      <t>ホイク</t>
    </rPh>
    <rPh sb="115" eb="116">
      <t>ジョ</t>
    </rPh>
    <rPh sb="117" eb="120">
      <t>タクジジョ</t>
    </rPh>
    <rPh sb="121" eb="123">
      <t>ホイク</t>
    </rPh>
    <rPh sb="123" eb="124">
      <t>ジョ</t>
    </rPh>
    <rPh sb="124" eb="125">
      <t>ガタ</t>
    </rPh>
    <rPh sb="125" eb="127">
      <t>ニンテイ</t>
    </rPh>
    <rPh sb="130" eb="131">
      <t>エン</t>
    </rPh>
    <rPh sb="132" eb="134">
      <t>チホウ</t>
    </rPh>
    <rPh sb="134" eb="137">
      <t>サイリョウガタ</t>
    </rPh>
    <rPh sb="137" eb="139">
      <t>ニンテイ</t>
    </rPh>
    <rPh sb="142" eb="143">
      <t>エン</t>
    </rPh>
    <phoneticPr fontId="2"/>
  </si>
  <si>
    <t>介護老人福祉施設、介護老人保健施設、介護療養型医療施設、居宅サービス、地域密着型サービス、介護予防サービス</t>
    <rPh sb="0" eb="2">
      <t>カイゴ</t>
    </rPh>
    <rPh sb="2" eb="4">
      <t>ロウジン</t>
    </rPh>
    <rPh sb="4" eb="6">
      <t>フクシ</t>
    </rPh>
    <rPh sb="6" eb="8">
      <t>シセツ</t>
    </rPh>
    <rPh sb="9" eb="11">
      <t>カイゴ</t>
    </rPh>
    <rPh sb="11" eb="13">
      <t>ロウジン</t>
    </rPh>
    <rPh sb="13" eb="15">
      <t>ホケン</t>
    </rPh>
    <rPh sb="15" eb="17">
      <t>シセツ</t>
    </rPh>
    <rPh sb="18" eb="20">
      <t>カイゴ</t>
    </rPh>
    <rPh sb="20" eb="22">
      <t>リョウヨウ</t>
    </rPh>
    <rPh sb="22" eb="23">
      <t>ガタ</t>
    </rPh>
    <rPh sb="23" eb="25">
      <t>イリョウ</t>
    </rPh>
    <rPh sb="25" eb="27">
      <t>シセツ</t>
    </rPh>
    <rPh sb="28" eb="30">
      <t>キョタク</t>
    </rPh>
    <rPh sb="35" eb="37">
      <t>チイキ</t>
    </rPh>
    <rPh sb="37" eb="40">
      <t>ミッチャクガタ</t>
    </rPh>
    <rPh sb="45" eb="47">
      <t>カイゴ</t>
    </rPh>
    <rPh sb="47" eb="49">
      <t>ヨボウ</t>
    </rPh>
    <phoneticPr fontId="2"/>
  </si>
  <si>
    <t>商工会議所、経済団体連合会、生命保険協会、宗教団体、労働団体、学術団体、文化団体、政治団体、県民会館、文化会館</t>
    <rPh sb="0" eb="2">
      <t>ショウコウ</t>
    </rPh>
    <rPh sb="2" eb="5">
      <t>カイギショ</t>
    </rPh>
    <rPh sb="6" eb="8">
      <t>ケイザイ</t>
    </rPh>
    <rPh sb="8" eb="10">
      <t>ダンタイ</t>
    </rPh>
    <rPh sb="10" eb="13">
      <t>レンゴウカイ</t>
    </rPh>
    <rPh sb="14" eb="16">
      <t>セイメイ</t>
    </rPh>
    <rPh sb="16" eb="18">
      <t>ホケン</t>
    </rPh>
    <rPh sb="18" eb="20">
      <t>キョウカイ</t>
    </rPh>
    <rPh sb="21" eb="23">
      <t>シュウキョウ</t>
    </rPh>
    <rPh sb="23" eb="25">
      <t>ダンタイ</t>
    </rPh>
    <rPh sb="26" eb="28">
      <t>ロウドウ</t>
    </rPh>
    <rPh sb="28" eb="30">
      <t>ダンタイ</t>
    </rPh>
    <rPh sb="31" eb="33">
      <t>ガクジュツ</t>
    </rPh>
    <rPh sb="33" eb="35">
      <t>ダンタイ</t>
    </rPh>
    <rPh sb="36" eb="38">
      <t>ブンカ</t>
    </rPh>
    <rPh sb="38" eb="40">
      <t>ダンタイ</t>
    </rPh>
    <rPh sb="41" eb="43">
      <t>セイジ</t>
    </rPh>
    <rPh sb="43" eb="45">
      <t>ダンタイ</t>
    </rPh>
    <rPh sb="46" eb="48">
      <t>ケンミン</t>
    </rPh>
    <rPh sb="48" eb="50">
      <t>カイカン</t>
    </rPh>
    <rPh sb="51" eb="53">
      <t>ブンカ</t>
    </rPh>
    <rPh sb="53" eb="55">
      <t>カイカン</t>
    </rPh>
    <phoneticPr fontId="2"/>
  </si>
  <si>
    <t>農業機械器具賃貸業、医療機械器具賃貸業、電動機賃貸業、コンテナ賃貸業、掘削機械器具賃貸業、仮設資材賃貸業、電子計算機賃貸業、パーソネルコンピュータ賃貸業、事務用機械器具賃貸業、スポーツ用品賃貸業、貸衣しょう業、レンタルブティック</t>
    <rPh sb="0" eb="2">
      <t>ノウギョウ</t>
    </rPh>
    <rPh sb="2" eb="4">
      <t>キカイ</t>
    </rPh>
    <rPh sb="4" eb="6">
      <t>キグ</t>
    </rPh>
    <rPh sb="6" eb="9">
      <t>チンタイギョウ</t>
    </rPh>
    <rPh sb="10" eb="12">
      <t>イリョウ</t>
    </rPh>
    <rPh sb="12" eb="14">
      <t>キカイ</t>
    </rPh>
    <rPh sb="14" eb="16">
      <t>キグ</t>
    </rPh>
    <rPh sb="16" eb="19">
      <t>チンタイギョウ</t>
    </rPh>
    <rPh sb="20" eb="23">
      <t>デンドウキ</t>
    </rPh>
    <rPh sb="23" eb="26">
      <t>チンタイギョウ</t>
    </rPh>
    <rPh sb="31" eb="34">
      <t>チンタイギョウ</t>
    </rPh>
    <rPh sb="35" eb="37">
      <t>クッサク</t>
    </rPh>
    <rPh sb="37" eb="39">
      <t>キカイ</t>
    </rPh>
    <rPh sb="39" eb="41">
      <t>キグ</t>
    </rPh>
    <rPh sb="41" eb="44">
      <t>チンタイギョウ</t>
    </rPh>
    <rPh sb="45" eb="47">
      <t>カセツ</t>
    </rPh>
    <rPh sb="47" eb="49">
      <t>シザイ</t>
    </rPh>
    <rPh sb="49" eb="52">
      <t>チンタイギョウ</t>
    </rPh>
    <rPh sb="53" eb="55">
      <t>デンシ</t>
    </rPh>
    <rPh sb="55" eb="58">
      <t>ケイサンキ</t>
    </rPh>
    <rPh sb="58" eb="61">
      <t>チンタイギョウ</t>
    </rPh>
    <rPh sb="73" eb="76">
      <t>チンタイギョウ</t>
    </rPh>
    <rPh sb="77" eb="80">
      <t>ジムヨウ</t>
    </rPh>
    <rPh sb="80" eb="82">
      <t>キカイ</t>
    </rPh>
    <rPh sb="82" eb="84">
      <t>キグ</t>
    </rPh>
    <rPh sb="84" eb="87">
      <t>チンタイギョウ</t>
    </rPh>
    <rPh sb="92" eb="94">
      <t>ヨウヒン</t>
    </rPh>
    <rPh sb="94" eb="97">
      <t>チンタイギョウ</t>
    </rPh>
    <rPh sb="98" eb="99">
      <t>カシ</t>
    </rPh>
    <rPh sb="103" eb="104">
      <t>ギョウ</t>
    </rPh>
    <phoneticPr fontId="2"/>
  </si>
  <si>
    <t>レンタカー業、自動車リース業</t>
    <rPh sb="5" eb="6">
      <t>ギョウ</t>
    </rPh>
    <rPh sb="7" eb="10">
      <t>ジドウシャ</t>
    </rPh>
    <rPh sb="13" eb="14">
      <t>ギョウ</t>
    </rPh>
    <phoneticPr fontId="2"/>
  </si>
  <si>
    <t>航空機・同修理</t>
    <phoneticPr fontId="2"/>
  </si>
  <si>
    <t>ホテル、旅館、モーテル、山小屋、保養所、リゾートクラブ</t>
    <rPh sb="4" eb="6">
      <t>リョカン</t>
    </rPh>
    <rPh sb="12" eb="15">
      <t>ヤマゴヤ</t>
    </rPh>
    <rPh sb="16" eb="18">
      <t>ホヨウ</t>
    </rPh>
    <rPh sb="18" eb="19">
      <t>ジョ</t>
    </rPh>
    <phoneticPr fontId="2"/>
  </si>
  <si>
    <t>食堂、レストラン、専門料理店、バー、ナイトクラブ、喫茶店、持ち帰り飲食サービス、配達飲食サービス</t>
    <rPh sb="0" eb="2">
      <t>ショクドウ</t>
    </rPh>
    <rPh sb="9" eb="11">
      <t>センモン</t>
    </rPh>
    <rPh sb="11" eb="13">
      <t>リョウリ</t>
    </rPh>
    <rPh sb="13" eb="14">
      <t>テン</t>
    </rPh>
    <rPh sb="25" eb="28">
      <t>キッサテン</t>
    </rPh>
    <rPh sb="29" eb="30">
      <t>モ</t>
    </rPh>
    <rPh sb="31" eb="32">
      <t>カエ</t>
    </rPh>
    <rPh sb="33" eb="35">
      <t>インショク</t>
    </rPh>
    <rPh sb="40" eb="42">
      <t>ハイタツ</t>
    </rPh>
    <rPh sb="42" eb="44">
      <t>インショク</t>
    </rPh>
    <phoneticPr fontId="2"/>
  </si>
  <si>
    <t>自動車整備</t>
    <phoneticPr fontId="2"/>
  </si>
  <si>
    <t>部門分類の確認用シートです。
発生した需要がどの部門に該当するか確認する際に御使用ください。
注意したい品目を赤字で記載しています。</t>
    <rPh sb="0" eb="2">
      <t>ブモン</t>
    </rPh>
    <rPh sb="2" eb="4">
      <t>ブンルイ</t>
    </rPh>
    <rPh sb="5" eb="8">
      <t>カクニンヨウ</t>
    </rPh>
    <rPh sb="15" eb="17">
      <t>ハッセイ</t>
    </rPh>
    <rPh sb="19" eb="21">
      <t>ジュヨウ</t>
    </rPh>
    <rPh sb="24" eb="26">
      <t>ブモン</t>
    </rPh>
    <rPh sb="27" eb="29">
      <t>ガイトウ</t>
    </rPh>
    <rPh sb="32" eb="34">
      <t>カクニン</t>
    </rPh>
    <rPh sb="36" eb="37">
      <t>サイ</t>
    </rPh>
    <rPh sb="38" eb="41">
      <t>ゴシヨウ</t>
    </rPh>
    <rPh sb="47" eb="49">
      <t>チュウイ</t>
    </rPh>
    <rPh sb="52" eb="54">
      <t>ヒンモク</t>
    </rPh>
    <rPh sb="55" eb="57">
      <t>アカジ</t>
    </rPh>
    <rPh sb="58" eb="60">
      <t>キサイ</t>
    </rPh>
    <phoneticPr fontId="2"/>
  </si>
  <si>
    <t>　</t>
    <phoneticPr fontId="2"/>
  </si>
  <si>
    <t>雇用者所得</t>
  </si>
  <si>
    <t>営業余剰</t>
  </si>
  <si>
    <t>資本減耗引当</t>
  </si>
  <si>
    <t>間接税（関税・輸入品商品税を除く。）</t>
  </si>
  <si>
    <t>（控除）経常補助金</t>
  </si>
  <si>
    <t>波及効果倍率（生産誘発額÷最終需要増加額）</t>
    <rPh sb="0" eb="2">
      <t>ハキュウ</t>
    </rPh>
    <rPh sb="2" eb="4">
      <t>コウカ</t>
    </rPh>
    <rPh sb="4" eb="6">
      <t>バイリツ</t>
    </rPh>
    <rPh sb="7" eb="9">
      <t>セイサン</t>
    </rPh>
    <rPh sb="9" eb="11">
      <t>ユウハツ</t>
    </rPh>
    <rPh sb="11" eb="12">
      <t>ガク</t>
    </rPh>
    <rPh sb="13" eb="15">
      <t>サイシュウ</t>
    </rPh>
    <rPh sb="15" eb="17">
      <t>ジュヨウ</t>
    </rPh>
    <rPh sb="17" eb="19">
      <t>ゾウカ</t>
    </rPh>
    <rPh sb="19" eb="20">
      <t>ガク</t>
    </rPh>
    <phoneticPr fontId="2"/>
  </si>
  <si>
    <t>倍</t>
    <rPh sb="0" eb="1">
      <t>バイ</t>
    </rPh>
    <phoneticPr fontId="2"/>
  </si>
  <si>
    <t>県内需要額（直接効果）</t>
    <rPh sb="0" eb="1">
      <t>ケン</t>
    </rPh>
    <rPh sb="1" eb="2">
      <t>ナイ</t>
    </rPh>
    <rPh sb="2" eb="4">
      <t>ジュヨウ</t>
    </rPh>
    <rPh sb="4" eb="5">
      <t>ガク</t>
    </rPh>
    <rPh sb="6" eb="8">
      <t>チョクセツ</t>
    </rPh>
    <rPh sb="8" eb="10">
      <t>コウカ</t>
    </rPh>
    <phoneticPr fontId="2"/>
  </si>
  <si>
    <t>＜参考＞県外需要額</t>
    <rPh sb="1" eb="3">
      <t>サンコウ</t>
    </rPh>
    <rPh sb="4" eb="5">
      <t>ケン</t>
    </rPh>
    <rPh sb="5" eb="6">
      <t>ガイ</t>
    </rPh>
    <rPh sb="6" eb="8">
      <t>ジュヨウ</t>
    </rPh>
    <rPh sb="8" eb="9">
      <t>ガク</t>
    </rPh>
    <phoneticPr fontId="2"/>
  </si>
  <si>
    <t>順位付け前</t>
    <rPh sb="0" eb="2">
      <t>ジュンイ</t>
    </rPh>
    <rPh sb="2" eb="3">
      <t>ヅ</t>
    </rPh>
    <rPh sb="4" eb="5">
      <t>マエ</t>
    </rPh>
    <phoneticPr fontId="2"/>
  </si>
  <si>
    <t>順位付け後</t>
    <rPh sb="0" eb="2">
      <t>ジュンイ</t>
    </rPh>
    <rPh sb="2" eb="3">
      <t>ヅ</t>
    </rPh>
    <rPh sb="4" eb="5">
      <t>ゴ</t>
    </rPh>
    <phoneticPr fontId="2"/>
  </si>
  <si>
    <t>※　同順位の場合は分類コード順で記載する。</t>
    <rPh sb="2" eb="3">
      <t>ドウ</t>
    </rPh>
    <rPh sb="3" eb="5">
      <t>ジュンイ</t>
    </rPh>
    <rPh sb="6" eb="8">
      <t>バアイ</t>
    </rPh>
    <rPh sb="9" eb="11">
      <t>ブンルイ</t>
    </rPh>
    <rPh sb="14" eb="15">
      <t>ジュン</t>
    </rPh>
    <rPh sb="16" eb="18">
      <t>キサイ</t>
    </rPh>
    <phoneticPr fontId="2"/>
  </si>
  <si>
    <t>2</t>
    <phoneticPr fontId="2"/>
  </si>
  <si>
    <t>費目</t>
    <rPh sb="0" eb="2">
      <t>ヒモク</t>
    </rPh>
    <phoneticPr fontId="2"/>
  </si>
  <si>
    <t>4</t>
    <phoneticPr fontId="2"/>
  </si>
  <si>
    <t>5</t>
    <phoneticPr fontId="2"/>
  </si>
  <si>
    <t>7</t>
    <phoneticPr fontId="2"/>
  </si>
  <si>
    <t>8</t>
    <phoneticPr fontId="2"/>
  </si>
  <si>
    <t>10</t>
    <phoneticPr fontId="2"/>
  </si>
  <si>
    <t>11</t>
    <phoneticPr fontId="2"/>
  </si>
  <si>
    <t>14</t>
    <phoneticPr fontId="2"/>
  </si>
  <si>
    <t>16</t>
    <phoneticPr fontId="2"/>
  </si>
  <si>
    <t>18</t>
    <phoneticPr fontId="2"/>
  </si>
  <si>
    <t>産業連関表部門分類</t>
    <rPh sb="0" eb="2">
      <t>サンギョウ</t>
    </rPh>
    <rPh sb="2" eb="4">
      <t>レンカン</t>
    </rPh>
    <rPh sb="4" eb="5">
      <t>ヒョウ</t>
    </rPh>
    <rPh sb="5" eb="7">
      <t>ブモン</t>
    </rPh>
    <rPh sb="7" eb="9">
      <t>ブンルイ</t>
    </rPh>
    <phoneticPr fontId="2"/>
  </si>
  <si>
    <t>　</t>
    <phoneticPr fontId="2"/>
  </si>
  <si>
    <t>価格評価</t>
    <rPh sb="0" eb="2">
      <t>カカク</t>
    </rPh>
    <rPh sb="2" eb="4">
      <t>ヒョウカ</t>
    </rPh>
    <phoneticPr fontId="2"/>
  </si>
  <si>
    <t>需要増加額（マージン処理後）</t>
    <rPh sb="0" eb="2">
      <t>ジュヨウ</t>
    </rPh>
    <rPh sb="2" eb="4">
      <t>ゾウカ</t>
    </rPh>
    <rPh sb="4" eb="5">
      <t>ガク</t>
    </rPh>
    <rPh sb="10" eb="12">
      <t>ショリ</t>
    </rPh>
    <rPh sb="12" eb="13">
      <t>ゴ</t>
    </rPh>
    <phoneticPr fontId="2"/>
  </si>
  <si>
    <t>06</t>
  </si>
  <si>
    <t>鉱業</t>
  </si>
  <si>
    <t>③消費転換率</t>
    <rPh sb="1" eb="3">
      <t>ショウヒ</t>
    </rPh>
    <rPh sb="3" eb="5">
      <t>テンカン</t>
    </rPh>
    <rPh sb="5" eb="6">
      <t>リツ</t>
    </rPh>
    <phoneticPr fontId="2"/>
  </si>
  <si>
    <t>④使用シート</t>
    <rPh sb="1" eb="3">
      <t>シヨウ</t>
    </rPh>
    <phoneticPr fontId="2"/>
  </si>
  <si>
    <t>入力シート</t>
    <rPh sb="0" eb="2">
      <t>ニュウリョク</t>
    </rPh>
    <phoneticPr fontId="2"/>
  </si>
  <si>
    <t>②</t>
    <phoneticPr fontId="2"/>
  </si>
  <si>
    <t>シートは、</t>
    <phoneticPr fontId="11"/>
  </si>
  <si>
    <t>・分析を行う前に、必要な基本設定を行います。</t>
    <rPh sb="1" eb="3">
      <t>ブンセキ</t>
    </rPh>
    <rPh sb="4" eb="5">
      <t>オコナ</t>
    </rPh>
    <rPh sb="6" eb="7">
      <t>マエ</t>
    </rPh>
    <rPh sb="9" eb="11">
      <t>ヒツヨウ</t>
    </rPh>
    <rPh sb="12" eb="14">
      <t>キホン</t>
    </rPh>
    <rPh sb="14" eb="16">
      <t>セッテイ</t>
    </rPh>
    <rPh sb="17" eb="18">
      <t>オコナ</t>
    </rPh>
    <phoneticPr fontId="2"/>
  </si>
  <si>
    <t>・オレンジ色のセルが入力範囲です。それ以外のセルには入力しないでください。</t>
    <rPh sb="5" eb="6">
      <t>イロ</t>
    </rPh>
    <rPh sb="10" eb="12">
      <t>ニュウリョク</t>
    </rPh>
    <rPh sb="12" eb="14">
      <t>ハンイ</t>
    </rPh>
    <rPh sb="19" eb="21">
      <t>イガイ</t>
    </rPh>
    <rPh sb="26" eb="28">
      <t>ニュウリョク</t>
    </rPh>
    <phoneticPr fontId="2"/>
  </si>
  <si>
    <t>・①分析タイトル・内容　は、入力すると「結果」シートのタイトルと内容に反映されます。</t>
    <rPh sb="2" eb="4">
      <t>ブンセキ</t>
    </rPh>
    <rPh sb="9" eb="11">
      <t>ナイヨウ</t>
    </rPh>
    <rPh sb="14" eb="16">
      <t>ニュウリョク</t>
    </rPh>
    <rPh sb="20" eb="22">
      <t>ケッカ</t>
    </rPh>
    <rPh sb="32" eb="34">
      <t>ナイヨウ</t>
    </rPh>
    <rPh sb="35" eb="37">
      <t>ハンエイ</t>
    </rPh>
    <phoneticPr fontId="2"/>
  </si>
  <si>
    <t>　　総務省家計調査より推計した初期設定値の消費転換率が設定されます。</t>
    <rPh sb="2" eb="5">
      <t>ソウムショウ</t>
    </rPh>
    <rPh sb="5" eb="7">
      <t>カケイ</t>
    </rPh>
    <rPh sb="7" eb="9">
      <t>チョウサ</t>
    </rPh>
    <rPh sb="11" eb="13">
      <t>スイケイ</t>
    </rPh>
    <rPh sb="15" eb="17">
      <t>ショキ</t>
    </rPh>
    <rPh sb="17" eb="19">
      <t>セッテイ</t>
    </rPh>
    <rPh sb="19" eb="20">
      <t>チ</t>
    </rPh>
    <rPh sb="21" eb="23">
      <t>ショウヒ</t>
    </rPh>
    <rPh sb="23" eb="25">
      <t>テンカン</t>
    </rPh>
    <rPh sb="25" eb="26">
      <t>リツ</t>
    </rPh>
    <rPh sb="27" eb="29">
      <t>セッテイ</t>
    </rPh>
    <phoneticPr fontId="2"/>
  </si>
  <si>
    <t>・「購入者価格」を選択すると、国の産業連関表マージン率を利用して自動的に生産者価格に変換されます。</t>
    <rPh sb="2" eb="5">
      <t>コウニュウシャ</t>
    </rPh>
    <rPh sb="5" eb="7">
      <t>カカク</t>
    </rPh>
    <rPh sb="9" eb="11">
      <t>センタク</t>
    </rPh>
    <rPh sb="15" eb="16">
      <t>クニ</t>
    </rPh>
    <rPh sb="17" eb="19">
      <t>サンギョウ</t>
    </rPh>
    <rPh sb="19" eb="21">
      <t>レンカン</t>
    </rPh>
    <rPh sb="21" eb="22">
      <t>ヒョウ</t>
    </rPh>
    <rPh sb="26" eb="27">
      <t>リツ</t>
    </rPh>
    <rPh sb="28" eb="30">
      <t>リヨウ</t>
    </rPh>
    <rPh sb="32" eb="35">
      <t>ジドウテキ</t>
    </rPh>
    <rPh sb="36" eb="39">
      <t>セイサンシャ</t>
    </rPh>
    <rPh sb="39" eb="41">
      <t>カカク</t>
    </rPh>
    <rPh sb="42" eb="44">
      <t>ヘンカン</t>
    </rPh>
    <phoneticPr fontId="2"/>
  </si>
  <si>
    <t>・「購入者価格」欄に入力すると、国の産業連関表マージン率を利用して自動的に生産者価格に変換されます。</t>
    <rPh sb="2" eb="5">
      <t>コウニュウシャ</t>
    </rPh>
    <rPh sb="5" eb="7">
      <t>カカク</t>
    </rPh>
    <rPh sb="8" eb="9">
      <t>ラン</t>
    </rPh>
    <rPh sb="10" eb="12">
      <t>ニュウリョク</t>
    </rPh>
    <rPh sb="16" eb="17">
      <t>クニ</t>
    </rPh>
    <rPh sb="18" eb="20">
      <t>サンギョウ</t>
    </rPh>
    <rPh sb="20" eb="22">
      <t>レンカン</t>
    </rPh>
    <rPh sb="22" eb="23">
      <t>ヒョウ</t>
    </rPh>
    <rPh sb="27" eb="28">
      <t>リツ</t>
    </rPh>
    <rPh sb="29" eb="31">
      <t>リヨウ</t>
    </rPh>
    <rPh sb="33" eb="36">
      <t>ジドウテキ</t>
    </rPh>
    <rPh sb="37" eb="40">
      <t>セイサンシャ</t>
    </rPh>
    <rPh sb="40" eb="42">
      <t>カカク</t>
    </rPh>
    <rPh sb="43" eb="45">
      <t>ヘンカン</t>
    </rPh>
    <phoneticPr fontId="2"/>
  </si>
  <si>
    <t>「入力①」シートまたは「入力②」シートの結果を表示し、以降のシートへ反映させるためのシートです。</t>
    <rPh sb="1" eb="3">
      <t>ニュウリョク</t>
    </rPh>
    <rPh sb="12" eb="14">
      <t>ニュウリョク</t>
    </rPh>
    <rPh sb="20" eb="22">
      <t>ケッカ</t>
    </rPh>
    <rPh sb="23" eb="25">
      <t>ヒョウジ</t>
    </rPh>
    <rPh sb="27" eb="29">
      <t>イコウ</t>
    </rPh>
    <rPh sb="34" eb="36">
      <t>ハンエイ</t>
    </rPh>
    <phoneticPr fontId="11"/>
  </si>
  <si>
    <t>・②表示単位　は、分析する上での金額と人数の単位を示しています。</t>
    <rPh sb="2" eb="4">
      <t>ヒョウジ</t>
    </rPh>
    <rPh sb="4" eb="6">
      <t>タンイ</t>
    </rPh>
    <rPh sb="9" eb="11">
      <t>ブンセキ</t>
    </rPh>
    <rPh sb="13" eb="14">
      <t>ウエ</t>
    </rPh>
    <rPh sb="16" eb="18">
      <t>キンガク</t>
    </rPh>
    <rPh sb="19" eb="21">
      <t>ニンズウ</t>
    </rPh>
    <rPh sb="22" eb="24">
      <t>タンイ</t>
    </rPh>
    <rPh sb="25" eb="26">
      <t>シメ</t>
    </rPh>
    <phoneticPr fontId="2"/>
  </si>
  <si>
    <t>・④使用シート　は入力に利用するシートの選択を行うセルです。</t>
    <rPh sb="23" eb="24">
      <t>オコナ</t>
    </rPh>
    <phoneticPr fontId="2"/>
  </si>
  <si>
    <t>　　需要増加の費目を一覧として各部門に振り分けたい場合は①を、</t>
    <rPh sb="2" eb="4">
      <t>ジュヨウ</t>
    </rPh>
    <rPh sb="4" eb="6">
      <t>ゾウカ</t>
    </rPh>
    <rPh sb="7" eb="9">
      <t>ヒモク</t>
    </rPh>
    <rPh sb="10" eb="12">
      <t>イチラン</t>
    </rPh>
    <rPh sb="15" eb="16">
      <t>カク</t>
    </rPh>
    <rPh sb="16" eb="18">
      <t>ブモン</t>
    </rPh>
    <rPh sb="19" eb="20">
      <t>フ</t>
    </rPh>
    <rPh sb="21" eb="22">
      <t>ワ</t>
    </rPh>
    <rPh sb="25" eb="27">
      <t>バアイ</t>
    </rPh>
    <phoneticPr fontId="2"/>
  </si>
  <si>
    <t>「入力①」シート及び「入力②」シートのうち、採用されたシート結果を表示するシートです。当シートに表示された値から、波及効果を計算しています。</t>
    <rPh sb="1" eb="3">
      <t>ニュウリョク</t>
    </rPh>
    <rPh sb="8" eb="9">
      <t>オヨ</t>
    </rPh>
    <rPh sb="11" eb="13">
      <t>ニュウリョク</t>
    </rPh>
    <rPh sb="22" eb="24">
      <t>サイヨウ</t>
    </rPh>
    <rPh sb="30" eb="32">
      <t>ケッカ</t>
    </rPh>
    <rPh sb="33" eb="35">
      <t>ヒョウジ</t>
    </rPh>
    <rPh sb="43" eb="44">
      <t>トウ</t>
    </rPh>
    <rPh sb="48" eb="50">
      <t>ヒョウジ</t>
    </rPh>
    <rPh sb="53" eb="54">
      <t>アタイ</t>
    </rPh>
    <rPh sb="57" eb="59">
      <t>ハキュウ</t>
    </rPh>
    <rPh sb="59" eb="61">
      <t>コウカ</t>
    </rPh>
    <rPh sb="62" eb="64">
      <t>ケイサン</t>
    </rPh>
    <phoneticPr fontId="2"/>
  </si>
  <si>
    <t>基本設定</t>
    <rPh sb="0" eb="2">
      <t>キホン</t>
    </rPh>
    <rPh sb="2" eb="4">
      <t>セッテイ</t>
    </rPh>
    <phoneticPr fontId="2"/>
  </si>
  <si>
    <t>入力①</t>
    <rPh sb="0" eb="2">
      <t>ニュウリョク</t>
    </rPh>
    <phoneticPr fontId="2"/>
  </si>
  <si>
    <t>入力②</t>
    <rPh sb="0" eb="2">
      <t>ニュウリョク</t>
    </rPh>
    <phoneticPr fontId="2"/>
  </si>
  <si>
    <t>分析者の入力用シートです。オレンジ色のセルが入力範囲となっています。
「入力①」シートと「入力②」シートのうち、どちらかのシートを御入力ください。「入力②」シートは、産業連関表の部門分類ごとに直接入力できます。</t>
    <rPh sb="0" eb="2">
      <t>ブンセキ</t>
    </rPh>
    <rPh sb="2" eb="3">
      <t>シャ</t>
    </rPh>
    <rPh sb="4" eb="6">
      <t>ニュウリョク</t>
    </rPh>
    <rPh sb="6" eb="7">
      <t>ヨウ</t>
    </rPh>
    <rPh sb="17" eb="18">
      <t>イロ</t>
    </rPh>
    <rPh sb="22" eb="24">
      <t>ニュウリョク</t>
    </rPh>
    <rPh sb="24" eb="26">
      <t>ハンイ</t>
    </rPh>
    <rPh sb="36" eb="38">
      <t>ニュウリョク</t>
    </rPh>
    <rPh sb="45" eb="47">
      <t>ニュウリョク</t>
    </rPh>
    <rPh sb="65" eb="68">
      <t>ゴニュウリョク</t>
    </rPh>
    <rPh sb="74" eb="76">
      <t>ニュウリョク</t>
    </rPh>
    <phoneticPr fontId="2"/>
  </si>
  <si>
    <t>　　プルダウンで選択した単位がツール全体の基本単位となります。</t>
    <phoneticPr fontId="2"/>
  </si>
  <si>
    <t>　　直接産業連関表の部門分類で分析したい場合は②をプルダウンから選択してください。</t>
    <phoneticPr fontId="2"/>
  </si>
  <si>
    <t>分析者の入力用シートです。オレンジ色のセルが入力範囲となっています。
分析前の基本設定を行うシートのため、必ず入力してください。
特に、表示単位や使用シートを誤って入力しないようお気を付けください。</t>
    <rPh sb="0" eb="2">
      <t>ブンセキ</t>
    </rPh>
    <rPh sb="2" eb="3">
      <t>シャ</t>
    </rPh>
    <rPh sb="4" eb="6">
      <t>ニュウリョク</t>
    </rPh>
    <rPh sb="6" eb="7">
      <t>ヨウ</t>
    </rPh>
    <rPh sb="17" eb="18">
      <t>イロ</t>
    </rPh>
    <rPh sb="22" eb="24">
      <t>ニュウリョク</t>
    </rPh>
    <rPh sb="24" eb="26">
      <t>ハンイ</t>
    </rPh>
    <rPh sb="35" eb="37">
      <t>ブンセキ</t>
    </rPh>
    <rPh sb="37" eb="38">
      <t>マエ</t>
    </rPh>
    <rPh sb="39" eb="41">
      <t>キホン</t>
    </rPh>
    <rPh sb="41" eb="43">
      <t>セッテイ</t>
    </rPh>
    <rPh sb="44" eb="45">
      <t>オコナ</t>
    </rPh>
    <rPh sb="53" eb="54">
      <t>カナラ</t>
    </rPh>
    <rPh sb="55" eb="57">
      <t>ニュウリョク</t>
    </rPh>
    <rPh sb="65" eb="66">
      <t>トク</t>
    </rPh>
    <rPh sb="68" eb="70">
      <t>ヒョウジ</t>
    </rPh>
    <rPh sb="70" eb="72">
      <t>タンイ</t>
    </rPh>
    <rPh sb="73" eb="75">
      <t>シヨウ</t>
    </rPh>
    <rPh sb="79" eb="80">
      <t>アヤマ</t>
    </rPh>
    <rPh sb="82" eb="84">
      <t>ニュウリョク</t>
    </rPh>
    <rPh sb="90" eb="91">
      <t>キ</t>
    </rPh>
    <rPh sb="92" eb="93">
      <t>ツ</t>
    </rPh>
    <phoneticPr fontId="2"/>
  </si>
  <si>
    <t>（注）四捨五入の関係で、合計が内訳の総額と一致しない場合があります。</t>
    <rPh sb="1" eb="2">
      <t>チュウ</t>
    </rPh>
    <rPh sb="3" eb="7">
      <t>シシャゴニュウ</t>
    </rPh>
    <rPh sb="8" eb="10">
      <t>カンケイ</t>
    </rPh>
    <rPh sb="12" eb="14">
      <t>ゴウケイ</t>
    </rPh>
    <rPh sb="15" eb="17">
      <t>ウチワケ</t>
    </rPh>
    <rPh sb="18" eb="20">
      <t>ソウガク</t>
    </rPh>
    <rPh sb="21" eb="23">
      <t>イッチ</t>
    </rPh>
    <rPh sb="26" eb="28">
      <t>バアイ</t>
    </rPh>
    <phoneticPr fontId="2"/>
  </si>
  <si>
    <t>.</t>
    <phoneticPr fontId="2"/>
  </si>
  <si>
    <t>順位</t>
    <rPh sb="0" eb="2">
      <t>ジュンイ</t>
    </rPh>
    <phoneticPr fontId="2"/>
  </si>
  <si>
    <t>生産誘発額　部門別内訳　（誘発額順）</t>
    <rPh sb="0" eb="2">
      <t>セイサン</t>
    </rPh>
    <rPh sb="2" eb="4">
      <t>ユウハツ</t>
    </rPh>
    <rPh sb="4" eb="5">
      <t>ガク</t>
    </rPh>
    <rPh sb="6" eb="8">
      <t>ブモン</t>
    </rPh>
    <rPh sb="8" eb="9">
      <t>ベツ</t>
    </rPh>
    <rPh sb="9" eb="11">
      <t>ウチワケ</t>
    </rPh>
    <rPh sb="13" eb="15">
      <t>ユウハツ</t>
    </rPh>
    <rPh sb="15" eb="16">
      <t>ガク</t>
    </rPh>
    <rPh sb="16" eb="17">
      <t>ジュン</t>
    </rPh>
    <phoneticPr fontId="2"/>
  </si>
  <si>
    <t>　　　産　　　　　　　　業　　　　　　　　計</t>
    <rPh sb="3" eb="4">
      <t>サン</t>
    </rPh>
    <rPh sb="12" eb="13">
      <t>ギョウ</t>
    </rPh>
    <rPh sb="21" eb="22">
      <t>ケイ</t>
    </rPh>
    <phoneticPr fontId="2"/>
  </si>
  <si>
    <t>生産誘発倍率（生産誘発額÷直接効果）</t>
    <rPh sb="0" eb="2">
      <t>セイサン</t>
    </rPh>
    <rPh sb="2" eb="4">
      <t>ユウハツ</t>
    </rPh>
    <rPh sb="4" eb="6">
      <t>バイリツ</t>
    </rPh>
    <rPh sb="7" eb="9">
      <t>セイサン</t>
    </rPh>
    <rPh sb="9" eb="11">
      <t>ユウハツ</t>
    </rPh>
    <rPh sb="11" eb="12">
      <t>ガク</t>
    </rPh>
    <rPh sb="13" eb="15">
      <t>チョクセツ</t>
    </rPh>
    <rPh sb="15" eb="17">
      <t>コウカ</t>
    </rPh>
    <phoneticPr fontId="2"/>
  </si>
  <si>
    <t>直接効果</t>
  </si>
  <si>
    <t>６　経済波及効果・雇用創出効果及び生産誘発額上位10部門グラフ</t>
    <rPh sb="2" eb="4">
      <t>ケイザイ</t>
    </rPh>
    <rPh sb="4" eb="6">
      <t>ハキュウ</t>
    </rPh>
    <rPh sb="6" eb="8">
      <t>コウカ</t>
    </rPh>
    <rPh sb="9" eb="11">
      <t>コヨウ</t>
    </rPh>
    <rPh sb="11" eb="13">
      <t>ソウシュツ</t>
    </rPh>
    <rPh sb="13" eb="15">
      <t>コウカ</t>
    </rPh>
    <rPh sb="15" eb="16">
      <t>オヨ</t>
    </rPh>
    <rPh sb="17" eb="19">
      <t>セイサン</t>
    </rPh>
    <rPh sb="19" eb="21">
      <t>ユウハツ</t>
    </rPh>
    <rPh sb="21" eb="22">
      <t>ガク</t>
    </rPh>
    <rPh sb="22" eb="24">
      <t>ジョウイ</t>
    </rPh>
    <rPh sb="26" eb="28">
      <t>ブモン</t>
    </rPh>
    <phoneticPr fontId="2"/>
  </si>
  <si>
    <t>他に分類されない
会員制団体</t>
    <phoneticPr fontId="2"/>
  </si>
  <si>
    <t>部門分類・品目例示</t>
    <phoneticPr fontId="2"/>
  </si>
  <si>
    <r>
      <t xml:space="preserve">エレベータ、エスカレータ、クレーン、巻上機、コンベヤ
</t>
    </r>
    <r>
      <rPr>
        <sz val="10.5"/>
        <color theme="5"/>
        <rFont val="ＭＳ 明朝"/>
        <family val="1"/>
        <charset val="128"/>
      </rPr>
      <t>※自動車用エレベータは「2919 その他のはん用機械」</t>
    </r>
    <rPh sb="18" eb="19">
      <t>マ</t>
    </rPh>
    <rPh sb="19" eb="20">
      <t>ア</t>
    </rPh>
    <rPh sb="20" eb="21">
      <t>キ</t>
    </rPh>
    <rPh sb="28" eb="32">
      <t>ジドウシャヨウ</t>
    </rPh>
    <rPh sb="46" eb="47">
      <t>タ</t>
    </rPh>
    <rPh sb="50" eb="51">
      <t>ヨウ</t>
    </rPh>
    <rPh sb="51" eb="53">
      <t>キカイ</t>
    </rPh>
    <phoneticPr fontId="2"/>
  </si>
  <si>
    <r>
      <t xml:space="preserve">医療用機械器具、病院用器具、歯科用機械器具、医療用品
</t>
    </r>
    <r>
      <rPr>
        <sz val="10.5"/>
        <color theme="5"/>
        <rFont val="ＭＳ 明朝"/>
        <family val="1"/>
        <charset val="128"/>
      </rPr>
      <t>※医療用の</t>
    </r>
    <r>
      <rPr>
        <sz val="10.5"/>
        <color theme="5"/>
        <rFont val="ＭＳ Ｐ明朝"/>
        <family val="1"/>
        <charset val="128"/>
      </rPr>
      <t>X</t>
    </r>
    <r>
      <rPr>
        <sz val="10.5"/>
        <color theme="5"/>
        <rFont val="ＭＳ 明朝"/>
        <family val="1"/>
        <charset val="128"/>
      </rPr>
      <t>線装置、電子応用装置及びレーザ応用装置は「3331 電子応用装置」</t>
    </r>
    <rPh sb="0" eb="3">
      <t>イリョウヨウ</t>
    </rPh>
    <rPh sb="3" eb="5">
      <t>キカイ</t>
    </rPh>
    <rPh sb="5" eb="7">
      <t>キグ</t>
    </rPh>
    <rPh sb="8" eb="11">
      <t>ビョウインヨウ</t>
    </rPh>
    <rPh sb="11" eb="13">
      <t>キグ</t>
    </rPh>
    <rPh sb="14" eb="16">
      <t>シカ</t>
    </rPh>
    <rPh sb="16" eb="17">
      <t>ヨウ</t>
    </rPh>
    <rPh sb="17" eb="19">
      <t>キカイ</t>
    </rPh>
    <rPh sb="19" eb="21">
      <t>キグ</t>
    </rPh>
    <rPh sb="22" eb="25">
      <t>イリョウヨウ</t>
    </rPh>
    <rPh sb="25" eb="26">
      <t>ヒン</t>
    </rPh>
    <rPh sb="28" eb="31">
      <t>イリョウヨウ</t>
    </rPh>
    <rPh sb="33" eb="34">
      <t>セン</t>
    </rPh>
    <rPh sb="34" eb="36">
      <t>ソウチ</t>
    </rPh>
    <rPh sb="37" eb="39">
      <t>デンシ</t>
    </rPh>
    <rPh sb="39" eb="41">
      <t>オウヨウ</t>
    </rPh>
    <rPh sb="41" eb="43">
      <t>ソウチ</t>
    </rPh>
    <rPh sb="43" eb="44">
      <t>オヨ</t>
    </rPh>
    <rPh sb="48" eb="50">
      <t>オウヨウ</t>
    </rPh>
    <rPh sb="50" eb="52">
      <t>ソウチ</t>
    </rPh>
    <phoneticPr fontId="2"/>
  </si>
  <si>
    <r>
      <rPr>
        <sz val="10.5"/>
        <color theme="1"/>
        <rFont val="ＭＳ Ｐ明朝"/>
        <family val="1"/>
        <charset val="128"/>
      </rPr>
      <t>X</t>
    </r>
    <r>
      <rPr>
        <sz val="10.5"/>
        <color theme="1"/>
        <rFont val="ＭＳ 明朝"/>
        <family val="1"/>
        <charset val="128"/>
      </rPr>
      <t>線装置、医療用電子応用装置、超音波装置、高周波電力応用装置、電子顕微鏡、数値制御装置、ガイガー計数器</t>
    </r>
    <rPh sb="1" eb="2">
      <t>セン</t>
    </rPh>
    <rPh sb="2" eb="4">
      <t>ソウチ</t>
    </rPh>
    <rPh sb="5" eb="7">
      <t>イリョウ</t>
    </rPh>
    <rPh sb="7" eb="8">
      <t>ヨウ</t>
    </rPh>
    <rPh sb="8" eb="10">
      <t>デンシ</t>
    </rPh>
    <rPh sb="10" eb="12">
      <t>オウヨウ</t>
    </rPh>
    <rPh sb="12" eb="14">
      <t>ソウチ</t>
    </rPh>
    <rPh sb="15" eb="18">
      <t>チョウオンパ</t>
    </rPh>
    <rPh sb="18" eb="20">
      <t>ソウチ</t>
    </rPh>
    <rPh sb="21" eb="24">
      <t>コウシュウハ</t>
    </rPh>
    <rPh sb="24" eb="26">
      <t>デンリョク</t>
    </rPh>
    <rPh sb="26" eb="28">
      <t>オウヨウ</t>
    </rPh>
    <rPh sb="28" eb="30">
      <t>ソウチ</t>
    </rPh>
    <rPh sb="31" eb="33">
      <t>デンシ</t>
    </rPh>
    <rPh sb="33" eb="36">
      <t>ケンビキョウ</t>
    </rPh>
    <rPh sb="37" eb="39">
      <t>スウチ</t>
    </rPh>
    <rPh sb="39" eb="41">
      <t>セイギョ</t>
    </rPh>
    <rPh sb="41" eb="43">
      <t>ソウチ</t>
    </rPh>
    <rPh sb="48" eb="50">
      <t>ケイスウ</t>
    </rPh>
    <rPh sb="50" eb="51">
      <t>キ</t>
    </rPh>
    <phoneticPr fontId="2"/>
  </si>
  <si>
    <r>
      <t xml:space="preserve">電話機、交換機、インターホン、ファクシミリ、デジタル伝送装置、携帯電話機、簡易型携帯電話機、ラジオ・テレビジョン放送装置、無線応用装置、ラジオ受信機、テレビジョン受信機、電気信号機、機械信号機、電気転てつ器、火災警報設備、防犯警報装置、ガス警報器
</t>
    </r>
    <r>
      <rPr>
        <sz val="10.5"/>
        <color theme="5"/>
        <rFont val="ＭＳ 明朝"/>
        <family val="1"/>
        <charset val="128"/>
      </rPr>
      <t>※部分品・付属品は「3299 その他の電子部品」</t>
    </r>
    <rPh sb="0" eb="3">
      <t>デンワキ</t>
    </rPh>
    <rPh sb="4" eb="6">
      <t>コウカン</t>
    </rPh>
    <rPh sb="6" eb="7">
      <t>キ</t>
    </rPh>
    <rPh sb="26" eb="28">
      <t>デンソウ</t>
    </rPh>
    <rPh sb="28" eb="30">
      <t>ソウチ</t>
    </rPh>
    <rPh sb="31" eb="33">
      <t>ケイタイ</t>
    </rPh>
    <rPh sb="33" eb="35">
      <t>デンワ</t>
    </rPh>
    <rPh sb="35" eb="36">
      <t>キ</t>
    </rPh>
    <rPh sb="37" eb="40">
      <t>カンイガタ</t>
    </rPh>
    <rPh sb="40" eb="42">
      <t>ケイタイ</t>
    </rPh>
    <rPh sb="42" eb="44">
      <t>デンワ</t>
    </rPh>
    <rPh sb="44" eb="45">
      <t>キ</t>
    </rPh>
    <rPh sb="56" eb="58">
      <t>ホウソウ</t>
    </rPh>
    <rPh sb="58" eb="60">
      <t>ソウチ</t>
    </rPh>
    <rPh sb="61" eb="63">
      <t>ムセン</t>
    </rPh>
    <rPh sb="63" eb="65">
      <t>オウヨウ</t>
    </rPh>
    <rPh sb="65" eb="67">
      <t>ソウチ</t>
    </rPh>
    <rPh sb="71" eb="74">
      <t>ジュシンキ</t>
    </rPh>
    <rPh sb="81" eb="84">
      <t>ジュシンキ</t>
    </rPh>
    <rPh sb="85" eb="87">
      <t>デンキ</t>
    </rPh>
    <rPh sb="87" eb="90">
      <t>シンゴウキ</t>
    </rPh>
    <rPh sb="91" eb="93">
      <t>キカイ</t>
    </rPh>
    <rPh sb="93" eb="96">
      <t>シンゴウキ</t>
    </rPh>
    <rPh sb="97" eb="99">
      <t>デンキ</t>
    </rPh>
    <rPh sb="99" eb="100">
      <t>テン</t>
    </rPh>
    <rPh sb="102" eb="103">
      <t>キ</t>
    </rPh>
    <rPh sb="104" eb="106">
      <t>カサイ</t>
    </rPh>
    <rPh sb="106" eb="108">
      <t>ケイホウ</t>
    </rPh>
    <rPh sb="108" eb="110">
      <t>セツビ</t>
    </rPh>
    <rPh sb="111" eb="113">
      <t>ボウハン</t>
    </rPh>
    <rPh sb="113" eb="115">
      <t>ケイホウ</t>
    </rPh>
    <rPh sb="115" eb="117">
      <t>ソウチ</t>
    </rPh>
    <rPh sb="120" eb="123">
      <t>ケイホウキ</t>
    </rPh>
    <rPh sb="125" eb="128">
      <t>ブブンヒン</t>
    </rPh>
    <rPh sb="129" eb="131">
      <t>フゾク</t>
    </rPh>
    <rPh sb="131" eb="132">
      <t>ヒン</t>
    </rPh>
    <rPh sb="141" eb="142">
      <t>タ</t>
    </rPh>
    <rPh sb="143" eb="145">
      <t>デンシ</t>
    </rPh>
    <rPh sb="145" eb="147">
      <t>ブヒン</t>
    </rPh>
    <phoneticPr fontId="2"/>
  </si>
  <si>
    <r>
      <t>録画・再生装置、ビデオカメラ、デジタルカメラ、ステレオセット、カーステレオ、補聴器、</t>
    </r>
    <r>
      <rPr>
        <sz val="10.5"/>
        <color theme="1"/>
        <rFont val="ＭＳ Ｐ明朝"/>
        <family val="1"/>
        <charset val="128"/>
      </rPr>
      <t>IC</t>
    </r>
    <r>
      <rPr>
        <sz val="10.5"/>
        <color theme="1"/>
        <rFont val="ＭＳ 明朝"/>
        <family val="1"/>
        <charset val="128"/>
      </rPr>
      <t>レコーダ、イヤホン</t>
    </r>
    <rPh sb="0" eb="2">
      <t>ロクガ</t>
    </rPh>
    <rPh sb="3" eb="5">
      <t>サイセイ</t>
    </rPh>
    <rPh sb="5" eb="7">
      <t>ソウチ</t>
    </rPh>
    <rPh sb="38" eb="41">
      <t>ホチョウキ</t>
    </rPh>
    <phoneticPr fontId="2"/>
  </si>
  <si>
    <r>
      <t xml:space="preserve">都市銀行、地方銀行、信託銀行、信用金庫、証券会社
</t>
    </r>
    <r>
      <rPr>
        <sz val="10.5"/>
        <color theme="5"/>
        <rFont val="ＭＳ 明朝"/>
        <family val="1"/>
        <charset val="128"/>
      </rPr>
      <t>※生命保険・損害保険業が行う資金運用活動は「5312 保険」</t>
    </r>
    <rPh sb="0" eb="2">
      <t>トシ</t>
    </rPh>
    <rPh sb="2" eb="4">
      <t>ギンコウ</t>
    </rPh>
    <rPh sb="5" eb="7">
      <t>チホウ</t>
    </rPh>
    <rPh sb="7" eb="9">
      <t>ギンコウ</t>
    </rPh>
    <rPh sb="10" eb="12">
      <t>シンタク</t>
    </rPh>
    <rPh sb="12" eb="14">
      <t>ギンコウ</t>
    </rPh>
    <rPh sb="15" eb="17">
      <t>シンヨウ</t>
    </rPh>
    <rPh sb="17" eb="19">
      <t>キンコ</t>
    </rPh>
    <rPh sb="20" eb="22">
      <t>ショウケン</t>
    </rPh>
    <rPh sb="22" eb="24">
      <t>ガイシャ</t>
    </rPh>
    <rPh sb="26" eb="28">
      <t>セイメイ</t>
    </rPh>
    <rPh sb="28" eb="30">
      <t>ホケン</t>
    </rPh>
    <rPh sb="31" eb="33">
      <t>ソンガイ</t>
    </rPh>
    <rPh sb="33" eb="35">
      <t>ホケン</t>
    </rPh>
    <rPh sb="35" eb="36">
      <t>ギョウ</t>
    </rPh>
    <rPh sb="37" eb="38">
      <t>オコナ</t>
    </rPh>
    <rPh sb="39" eb="41">
      <t>シキン</t>
    </rPh>
    <rPh sb="41" eb="43">
      <t>ウンヨウ</t>
    </rPh>
    <rPh sb="43" eb="45">
      <t>カツドウ</t>
    </rPh>
    <rPh sb="52" eb="54">
      <t>ホケン</t>
    </rPh>
    <phoneticPr fontId="2"/>
  </si>
  <si>
    <r>
      <rPr>
        <sz val="10.5"/>
        <color theme="1"/>
        <rFont val="ＭＳ Ｐ明朝"/>
        <family val="1"/>
        <charset val="128"/>
      </rPr>
      <t>JR</t>
    </r>
    <r>
      <rPr>
        <sz val="10.5"/>
        <color theme="1"/>
        <rFont val="ＭＳ 明朝"/>
        <family val="1"/>
        <charset val="128"/>
      </rPr>
      <t>、民間鉄道の貨物輸送</t>
    </r>
    <rPh sb="3" eb="5">
      <t>ミンカン</t>
    </rPh>
    <rPh sb="5" eb="7">
      <t>テツドウ</t>
    </rPh>
    <rPh sb="8" eb="10">
      <t>カモツ</t>
    </rPh>
    <rPh sb="10" eb="12">
      <t>ユソウ</t>
    </rPh>
    <phoneticPr fontId="2"/>
  </si>
  <si>
    <r>
      <t>沿海旅客海運業の旅客輸送、沿海貨物海運業の貨物輸送、港湾旅客海運業の貨物輸送、港湾旅客海運業の旅客輸送</t>
    </r>
    <r>
      <rPr>
        <sz val="10.5"/>
        <color theme="5"/>
        <rFont val="ＭＳ 明朝"/>
        <family val="1"/>
        <charset val="128"/>
      </rPr>
      <t xml:space="preserve">
※利用運送業及び運送取次業が行う活動は「5761 貨物利用運送」</t>
    </r>
    <rPh sb="0" eb="2">
      <t>エンカイ</t>
    </rPh>
    <rPh sb="2" eb="4">
      <t>リョカク</t>
    </rPh>
    <rPh sb="4" eb="7">
      <t>カイウンギョウ</t>
    </rPh>
    <rPh sb="8" eb="10">
      <t>リョカク</t>
    </rPh>
    <rPh sb="10" eb="12">
      <t>ユソウ</t>
    </rPh>
    <rPh sb="13" eb="15">
      <t>エンカイ</t>
    </rPh>
    <rPh sb="15" eb="17">
      <t>カモツ</t>
    </rPh>
    <rPh sb="17" eb="20">
      <t>カイウンギョウ</t>
    </rPh>
    <rPh sb="21" eb="23">
      <t>カモツ</t>
    </rPh>
    <rPh sb="23" eb="25">
      <t>ユソウ</t>
    </rPh>
    <rPh sb="26" eb="28">
      <t>コウワン</t>
    </rPh>
    <rPh sb="28" eb="30">
      <t>リョカク</t>
    </rPh>
    <rPh sb="30" eb="33">
      <t>カイウンギョウ</t>
    </rPh>
    <rPh sb="34" eb="36">
      <t>カモツ</t>
    </rPh>
    <rPh sb="36" eb="38">
      <t>ユソウ</t>
    </rPh>
    <rPh sb="39" eb="41">
      <t>コウワン</t>
    </rPh>
    <rPh sb="41" eb="43">
      <t>リョカク</t>
    </rPh>
    <rPh sb="43" eb="46">
      <t>カイウンギョウ</t>
    </rPh>
    <rPh sb="47" eb="49">
      <t>リョカク</t>
    </rPh>
    <rPh sb="49" eb="51">
      <t>ユソウ</t>
    </rPh>
    <rPh sb="53" eb="55">
      <t>リヨウ</t>
    </rPh>
    <rPh sb="55" eb="57">
      <t>ウンソウ</t>
    </rPh>
    <rPh sb="57" eb="58">
      <t>ギョウ</t>
    </rPh>
    <rPh sb="58" eb="59">
      <t>オヨ</t>
    </rPh>
    <rPh sb="60" eb="62">
      <t>ウンソウ</t>
    </rPh>
    <rPh sb="62" eb="64">
      <t>トリツギ</t>
    </rPh>
    <rPh sb="64" eb="65">
      <t>ギョウ</t>
    </rPh>
    <rPh sb="66" eb="67">
      <t>オコナ</t>
    </rPh>
    <rPh sb="68" eb="70">
      <t>カツドウ</t>
    </rPh>
    <rPh sb="77" eb="79">
      <t>カモツ</t>
    </rPh>
    <rPh sb="79" eb="81">
      <t>リヨウ</t>
    </rPh>
    <rPh sb="81" eb="83">
      <t>ウンソウ</t>
    </rPh>
    <phoneticPr fontId="2"/>
  </si>
  <si>
    <r>
      <t xml:space="preserve">自動車道業、有料自動車、有料トンネル、自動車ターミナル、有料駐車場、港湾・漁港の管理、水路情報の提供、サルベージ、航空管理、航空交通管制、航空機給油施設提供、旅行業、運送代理店
</t>
    </r>
    <r>
      <rPr>
        <sz val="10.5"/>
        <color theme="5"/>
        <rFont val="ＭＳ 明朝"/>
        <family val="1"/>
        <charset val="128"/>
      </rPr>
      <t>※レンタカー及びリースカーは「6612 貸自動車業」</t>
    </r>
    <rPh sb="0" eb="3">
      <t>ジドウシャ</t>
    </rPh>
    <rPh sb="3" eb="4">
      <t>ドウ</t>
    </rPh>
    <rPh sb="4" eb="5">
      <t>ギョウ</t>
    </rPh>
    <rPh sb="6" eb="8">
      <t>ユウリョウ</t>
    </rPh>
    <rPh sb="8" eb="11">
      <t>ジドウシャ</t>
    </rPh>
    <rPh sb="12" eb="14">
      <t>ユウリョウ</t>
    </rPh>
    <rPh sb="19" eb="22">
      <t>ジドウシャ</t>
    </rPh>
    <rPh sb="28" eb="30">
      <t>ユウリョウ</t>
    </rPh>
    <rPh sb="30" eb="33">
      <t>チュウシャジョウ</t>
    </rPh>
    <rPh sb="34" eb="36">
      <t>コウワン</t>
    </rPh>
    <rPh sb="37" eb="39">
      <t>ギョコウ</t>
    </rPh>
    <rPh sb="40" eb="42">
      <t>カンリ</t>
    </rPh>
    <rPh sb="43" eb="45">
      <t>スイロ</t>
    </rPh>
    <rPh sb="45" eb="47">
      <t>ジョウホウ</t>
    </rPh>
    <rPh sb="48" eb="50">
      <t>テイキョウ</t>
    </rPh>
    <rPh sb="57" eb="59">
      <t>コウクウ</t>
    </rPh>
    <rPh sb="59" eb="61">
      <t>カンリ</t>
    </rPh>
    <rPh sb="62" eb="64">
      <t>コウクウ</t>
    </rPh>
    <rPh sb="64" eb="66">
      <t>コウツウ</t>
    </rPh>
    <rPh sb="66" eb="68">
      <t>カンセイ</t>
    </rPh>
    <rPh sb="69" eb="72">
      <t>コウクウキ</t>
    </rPh>
    <rPh sb="72" eb="74">
      <t>キュウユ</t>
    </rPh>
    <phoneticPr fontId="2"/>
  </si>
  <si>
    <r>
      <t xml:space="preserve">一般機械修理、建設・鉱山機械整備・修理、電気機械修理
</t>
    </r>
    <r>
      <rPr>
        <sz val="10.5"/>
        <color theme="5"/>
        <rFont val="ＭＳ 明朝"/>
        <family val="1"/>
        <charset val="128"/>
      </rPr>
      <t>※空港等で行われる航空機整備の活動は「3592 航空機・同修理」</t>
    </r>
    <rPh sb="0" eb="2">
      <t>イッパン</t>
    </rPh>
    <rPh sb="2" eb="4">
      <t>キカイ</t>
    </rPh>
    <rPh sb="4" eb="6">
      <t>シュウリ</t>
    </rPh>
    <rPh sb="7" eb="9">
      <t>ケンセツ</t>
    </rPh>
    <rPh sb="10" eb="12">
      <t>コウザン</t>
    </rPh>
    <rPh sb="12" eb="14">
      <t>キカイ</t>
    </rPh>
    <rPh sb="14" eb="16">
      <t>セイビ</t>
    </rPh>
    <rPh sb="17" eb="19">
      <t>シュウリ</t>
    </rPh>
    <rPh sb="20" eb="22">
      <t>デンキ</t>
    </rPh>
    <rPh sb="22" eb="24">
      <t>キカイ</t>
    </rPh>
    <rPh sb="24" eb="26">
      <t>シュウリ</t>
    </rPh>
    <rPh sb="28" eb="30">
      <t>クウコウ</t>
    </rPh>
    <rPh sb="30" eb="31">
      <t>トウ</t>
    </rPh>
    <rPh sb="32" eb="33">
      <t>オコナ</t>
    </rPh>
    <rPh sb="36" eb="39">
      <t>コウクウキ</t>
    </rPh>
    <rPh sb="39" eb="41">
      <t>セイビ</t>
    </rPh>
    <rPh sb="42" eb="44">
      <t>カツドウ</t>
    </rPh>
    <phoneticPr fontId="2"/>
  </si>
  <si>
    <r>
      <t xml:space="preserve">洗濯業、クリーニング業、ランドリー業、クリーニング工場、貸おむつ業、貸おしぼり業、貸ぞうきん業、貸モップ業、理容店、理髪店、床屋、美容室、美容院、銭湯業、温泉浴場業、健康ランド、スーパー銭湯、エステティックサロン、コインランドリー業、ネイルサロン、ソープランド業
</t>
    </r>
    <r>
      <rPr>
        <sz val="10.5"/>
        <color theme="5"/>
        <rFont val="ＭＳ 明朝"/>
        <family val="1"/>
        <charset val="128"/>
      </rPr>
      <t>※ヘルスセンターは「6741 娯楽サービス」</t>
    </r>
    <rPh sb="0" eb="2">
      <t>センタク</t>
    </rPh>
    <rPh sb="2" eb="3">
      <t>ギョウ</t>
    </rPh>
    <rPh sb="10" eb="11">
      <t>ギョウ</t>
    </rPh>
    <rPh sb="17" eb="18">
      <t>ギョウ</t>
    </rPh>
    <rPh sb="25" eb="27">
      <t>コウジョウ</t>
    </rPh>
    <rPh sb="28" eb="29">
      <t>カシ</t>
    </rPh>
    <rPh sb="32" eb="33">
      <t>ギョウ</t>
    </rPh>
    <rPh sb="34" eb="35">
      <t>カシ</t>
    </rPh>
    <rPh sb="39" eb="40">
      <t>ギョウ</t>
    </rPh>
    <rPh sb="41" eb="42">
      <t>カシ</t>
    </rPh>
    <rPh sb="46" eb="47">
      <t>ギョウ</t>
    </rPh>
    <rPh sb="48" eb="49">
      <t>カシ</t>
    </rPh>
    <rPh sb="52" eb="53">
      <t>ギョウ</t>
    </rPh>
    <rPh sb="54" eb="57">
      <t>リヨウテン</t>
    </rPh>
    <rPh sb="58" eb="61">
      <t>リハツテン</t>
    </rPh>
    <rPh sb="62" eb="64">
      <t>トコヤ</t>
    </rPh>
    <rPh sb="65" eb="68">
      <t>ビヨウシツ</t>
    </rPh>
    <rPh sb="69" eb="72">
      <t>ビヨウイン</t>
    </rPh>
    <rPh sb="73" eb="75">
      <t>セントウ</t>
    </rPh>
    <rPh sb="75" eb="76">
      <t>ギョウ</t>
    </rPh>
    <rPh sb="77" eb="79">
      <t>オンセン</t>
    </rPh>
    <rPh sb="79" eb="81">
      <t>ヨクジョウ</t>
    </rPh>
    <rPh sb="81" eb="82">
      <t>ギョウ</t>
    </rPh>
    <rPh sb="83" eb="85">
      <t>ケンコウ</t>
    </rPh>
    <rPh sb="93" eb="95">
      <t>セントウ</t>
    </rPh>
    <rPh sb="115" eb="116">
      <t>ギョウ</t>
    </rPh>
    <rPh sb="130" eb="131">
      <t>ギョウ</t>
    </rPh>
    <rPh sb="147" eb="149">
      <t>ゴラク</t>
    </rPh>
    <phoneticPr fontId="2"/>
  </si>
  <si>
    <t>脂肪族中間物・
環式中間物・
合成染料・有機顔料</t>
    <phoneticPr fontId="2"/>
  </si>
  <si>
    <t>部門別内訳</t>
    <rPh sb="0" eb="2">
      <t>ブモン</t>
    </rPh>
    <rPh sb="2" eb="3">
      <t>ベツ</t>
    </rPh>
    <rPh sb="3" eb="5">
      <t>ウチワケ</t>
    </rPh>
    <phoneticPr fontId="2"/>
  </si>
  <si>
    <t>革製履物</t>
    <rPh sb="0" eb="2">
      <t>カワセイ</t>
    </rPh>
    <rPh sb="2" eb="4">
      <t>ハキモノ</t>
    </rPh>
    <phoneticPr fontId="2"/>
  </si>
  <si>
    <t>なめし革、毛皮、工業用革ベルト、革製パッキン、革製手袋、かばん、袋物、馬具、むち</t>
    <rPh sb="3" eb="4">
      <t>カワ</t>
    </rPh>
    <rPh sb="5" eb="7">
      <t>ケガワ</t>
    </rPh>
    <rPh sb="8" eb="11">
      <t>コウギョウヨウ</t>
    </rPh>
    <rPh sb="11" eb="12">
      <t>カワ</t>
    </rPh>
    <rPh sb="16" eb="18">
      <t>カワセイ</t>
    </rPh>
    <rPh sb="23" eb="25">
      <t>カワセイ</t>
    </rPh>
    <rPh sb="25" eb="27">
      <t>テブクロ</t>
    </rPh>
    <rPh sb="32" eb="34">
      <t>フクロモノ</t>
    </rPh>
    <rPh sb="35" eb="36">
      <t>ウマ</t>
    </rPh>
    <rPh sb="36" eb="37">
      <t>グ</t>
    </rPh>
    <phoneticPr fontId="2"/>
  </si>
  <si>
    <t>普通板ガラス、合わせガラス、強化ガラス、すりガラス、フェルト、ボード、ロービング、チョップドストランド、光ファイバ、光学ガラス素地、電球類用・電子管用ガラスバルブ、ガラス容器、フラスコ、ビーカー、試験管、ガラスタイル</t>
    <rPh sb="0" eb="2">
      <t>フツウ</t>
    </rPh>
    <rPh sb="2" eb="3">
      <t>イタ</t>
    </rPh>
    <rPh sb="7" eb="8">
      <t>ア</t>
    </rPh>
    <rPh sb="14" eb="16">
      <t>キョウカ</t>
    </rPh>
    <rPh sb="52" eb="53">
      <t>ヒカリ</t>
    </rPh>
    <rPh sb="58" eb="60">
      <t>コウガク</t>
    </rPh>
    <rPh sb="63" eb="65">
      <t>ソジ</t>
    </rPh>
    <rPh sb="66" eb="68">
      <t>デンキュウ</t>
    </rPh>
    <rPh sb="68" eb="69">
      <t>ルイ</t>
    </rPh>
    <rPh sb="69" eb="70">
      <t>ヨウ</t>
    </rPh>
    <rPh sb="71" eb="73">
      <t>デンシ</t>
    </rPh>
    <rPh sb="73" eb="75">
      <t>カンヨウ</t>
    </rPh>
    <rPh sb="85" eb="87">
      <t>ヨウキ</t>
    </rPh>
    <rPh sb="98" eb="101">
      <t>シケンカン</t>
    </rPh>
    <phoneticPr fontId="2"/>
  </si>
  <si>
    <t>ボルト・ナット・リベット・スプリング、ドラム缶、コンテナ、ノズル、排水管、超硬チップ、機械刃物、ほう丁、はさみ、つるはし、ショベル、やすり、金属プレス製品、くぎ、ワイヤロープ、洋食機、錠、金庫</t>
    <rPh sb="22" eb="23">
      <t>カン</t>
    </rPh>
    <rPh sb="33" eb="36">
      <t>ハイスイカン</t>
    </rPh>
    <rPh sb="37" eb="38">
      <t>チョウ</t>
    </rPh>
    <rPh sb="38" eb="39">
      <t>カタ</t>
    </rPh>
    <rPh sb="43" eb="45">
      <t>キカイ</t>
    </rPh>
    <rPh sb="45" eb="47">
      <t>ハモノ</t>
    </rPh>
    <rPh sb="50" eb="51">
      <t>チョウ</t>
    </rPh>
    <rPh sb="70" eb="72">
      <t>キンゾク</t>
    </rPh>
    <rPh sb="75" eb="77">
      <t>セイヒン</t>
    </rPh>
    <rPh sb="88" eb="90">
      <t>ヨウショク</t>
    </rPh>
    <rPh sb="90" eb="91">
      <t>キ</t>
    </rPh>
    <rPh sb="92" eb="93">
      <t>ジョウ</t>
    </rPh>
    <rPh sb="94" eb="96">
      <t>キンコ</t>
    </rPh>
    <phoneticPr fontId="2"/>
  </si>
  <si>
    <r>
      <t xml:space="preserve">動力耕うん機、農業用トラクタ、噴霧機、田植機、脱穀機
</t>
    </r>
    <r>
      <rPr>
        <sz val="10.5"/>
        <color theme="5"/>
        <rFont val="ＭＳ 明朝"/>
        <family val="1"/>
        <charset val="128"/>
      </rPr>
      <t>※農業用手道具は「2899 その他の金属製品」</t>
    </r>
    <rPh sb="0" eb="2">
      <t>ドウリョク</t>
    </rPh>
    <rPh sb="2" eb="6">
      <t>コウウンキ</t>
    </rPh>
    <rPh sb="7" eb="10">
      <t>ノウギョウヨウ</t>
    </rPh>
    <rPh sb="15" eb="17">
      <t>フンム</t>
    </rPh>
    <rPh sb="17" eb="18">
      <t>キ</t>
    </rPh>
    <rPh sb="19" eb="21">
      <t>タウ</t>
    </rPh>
    <rPh sb="21" eb="22">
      <t>キ</t>
    </rPh>
    <rPh sb="23" eb="26">
      <t>ダッコクキ</t>
    </rPh>
    <rPh sb="28" eb="30">
      <t>ノウギョウ</t>
    </rPh>
    <rPh sb="30" eb="31">
      <t>ヨウ</t>
    </rPh>
    <rPh sb="31" eb="32">
      <t>テ</t>
    </rPh>
    <rPh sb="32" eb="34">
      <t>ドウグ</t>
    </rPh>
    <phoneticPr fontId="2"/>
  </si>
  <si>
    <t>穀物処理機械、製パン・製菓機械、醸造用機械、牛乳加工・乳製品製造機械、製材機械、合板機械、パルプ製造機械、断裁機、巻取機、印刷機械、製本機械、紙工機械、製版機械、個装・内装機械、外装・荷造機械</t>
    <rPh sb="0" eb="2">
      <t>コクモツ</t>
    </rPh>
    <rPh sb="2" eb="4">
      <t>ショリ</t>
    </rPh>
    <rPh sb="4" eb="6">
      <t>キカイ</t>
    </rPh>
    <rPh sb="7" eb="8">
      <t>セイ</t>
    </rPh>
    <rPh sb="11" eb="13">
      <t>セイカ</t>
    </rPh>
    <rPh sb="13" eb="15">
      <t>キカイ</t>
    </rPh>
    <rPh sb="16" eb="19">
      <t>ジョウゾウヨウ</t>
    </rPh>
    <rPh sb="19" eb="21">
      <t>キカイ</t>
    </rPh>
    <rPh sb="22" eb="24">
      <t>ギュウニュウ</t>
    </rPh>
    <rPh sb="24" eb="26">
      <t>カコウ</t>
    </rPh>
    <rPh sb="27" eb="30">
      <t>ニュウセイヒン</t>
    </rPh>
    <rPh sb="30" eb="32">
      <t>セイゾウ</t>
    </rPh>
    <rPh sb="32" eb="34">
      <t>キカイ</t>
    </rPh>
    <rPh sb="35" eb="37">
      <t>セイザイ</t>
    </rPh>
    <rPh sb="37" eb="39">
      <t>キカイ</t>
    </rPh>
    <rPh sb="40" eb="42">
      <t>ゴウバン</t>
    </rPh>
    <rPh sb="42" eb="44">
      <t>キカイ</t>
    </rPh>
    <rPh sb="48" eb="50">
      <t>セイゾウ</t>
    </rPh>
    <rPh sb="50" eb="52">
      <t>キカイ</t>
    </rPh>
    <rPh sb="53" eb="56">
      <t>ダンサイキ</t>
    </rPh>
    <rPh sb="57" eb="58">
      <t>マキ</t>
    </rPh>
    <rPh sb="58" eb="59">
      <t>トリ</t>
    </rPh>
    <rPh sb="59" eb="60">
      <t>キ</t>
    </rPh>
    <rPh sb="61" eb="63">
      <t>インサツ</t>
    </rPh>
    <rPh sb="63" eb="65">
      <t>キカイ</t>
    </rPh>
    <rPh sb="66" eb="68">
      <t>セイホン</t>
    </rPh>
    <rPh sb="68" eb="70">
      <t>キカイ</t>
    </rPh>
    <rPh sb="71" eb="72">
      <t>カミ</t>
    </rPh>
    <phoneticPr fontId="2"/>
  </si>
  <si>
    <r>
      <t>積算電力計、電流計、電圧計、電圧標準計、電流標準計、回路計、半導体・</t>
    </r>
    <r>
      <rPr>
        <sz val="10.5"/>
        <color theme="1"/>
        <rFont val="ＭＳ Ｐ明朝"/>
        <family val="1"/>
        <charset val="128"/>
      </rPr>
      <t>IC</t>
    </r>
    <r>
      <rPr>
        <sz val="10.5"/>
        <color theme="1"/>
        <rFont val="ＭＳ 明朝"/>
        <family val="1"/>
        <charset val="128"/>
      </rPr>
      <t>測定器、工業計器、医療用計測器</t>
    </r>
    <rPh sb="0" eb="1">
      <t>セキ</t>
    </rPh>
    <rPh sb="1" eb="2">
      <t>ザン</t>
    </rPh>
    <rPh sb="2" eb="5">
      <t>デンリョクケイ</t>
    </rPh>
    <rPh sb="6" eb="9">
      <t>デンリュウケイ</t>
    </rPh>
    <rPh sb="10" eb="13">
      <t>デンアツケイ</t>
    </rPh>
    <rPh sb="14" eb="16">
      <t>デンアツ</t>
    </rPh>
    <rPh sb="16" eb="18">
      <t>ヒョウジュン</t>
    </rPh>
    <rPh sb="18" eb="19">
      <t>ケイ</t>
    </rPh>
    <rPh sb="20" eb="22">
      <t>デンリュウ</t>
    </rPh>
    <rPh sb="22" eb="24">
      <t>ヒョウジュン</t>
    </rPh>
    <rPh sb="24" eb="25">
      <t>ケイ</t>
    </rPh>
    <rPh sb="26" eb="28">
      <t>カイロ</t>
    </rPh>
    <rPh sb="28" eb="29">
      <t>ケイ</t>
    </rPh>
    <rPh sb="30" eb="33">
      <t>ハンドウタイ</t>
    </rPh>
    <rPh sb="36" eb="38">
      <t>ソクテイ</t>
    </rPh>
    <rPh sb="38" eb="39">
      <t>キ</t>
    </rPh>
    <rPh sb="40" eb="42">
      <t>コウギョウ</t>
    </rPh>
    <rPh sb="42" eb="43">
      <t>ケイ</t>
    </rPh>
    <rPh sb="45" eb="48">
      <t>イリョウヨウ</t>
    </rPh>
    <rPh sb="48" eb="51">
      <t>ケイソクキ</t>
    </rPh>
    <phoneticPr fontId="2"/>
  </si>
  <si>
    <t>自動車用ガソリン機関、自動車用ディーゼル機関、二輪自動車・モータスクータ用内燃機関、ラジエータ、オイルストレーナ、オイルフィルタ、ピストン、駆動・電動・操縦装置部品、車体部品、カーエアコン、カーヒータ、座席</t>
    <rPh sb="0" eb="4">
      <t>ジドウシャヨウ</t>
    </rPh>
    <rPh sb="8" eb="10">
      <t>キカン</t>
    </rPh>
    <rPh sb="11" eb="14">
      <t>ジドウシャ</t>
    </rPh>
    <rPh sb="14" eb="15">
      <t>ヨウ</t>
    </rPh>
    <rPh sb="20" eb="22">
      <t>キカン</t>
    </rPh>
    <rPh sb="36" eb="37">
      <t>ヨウ</t>
    </rPh>
    <rPh sb="37" eb="39">
      <t>ナイネン</t>
    </rPh>
    <rPh sb="39" eb="41">
      <t>キカン</t>
    </rPh>
    <rPh sb="70" eb="72">
      <t>クドウ</t>
    </rPh>
    <rPh sb="73" eb="75">
      <t>デンドウ</t>
    </rPh>
    <rPh sb="76" eb="78">
      <t>ソウジュウ</t>
    </rPh>
    <rPh sb="78" eb="80">
      <t>ソウチ</t>
    </rPh>
    <rPh sb="80" eb="82">
      <t>ブヒン</t>
    </rPh>
    <rPh sb="83" eb="85">
      <t>シャタイ</t>
    </rPh>
    <rPh sb="85" eb="87">
      <t>ブヒン</t>
    </rPh>
    <rPh sb="101" eb="103">
      <t>ザセキ</t>
    </rPh>
    <phoneticPr fontId="2"/>
  </si>
  <si>
    <t>航空機、ヘリコプター、グライダ、飛行船、航空機用原動機、プロペラ、回転翼、主翼、胴体、航空機修理</t>
    <rPh sb="0" eb="3">
      <t>コウクウキ</t>
    </rPh>
    <rPh sb="16" eb="19">
      <t>ヒコウセン</t>
    </rPh>
    <rPh sb="20" eb="24">
      <t>コウクウキヨウ</t>
    </rPh>
    <rPh sb="24" eb="27">
      <t>ゲンドウキ</t>
    </rPh>
    <rPh sb="33" eb="35">
      <t>カイテン</t>
    </rPh>
    <rPh sb="35" eb="36">
      <t>ツバサ</t>
    </rPh>
    <rPh sb="37" eb="39">
      <t>シュヨク</t>
    </rPh>
    <rPh sb="40" eb="42">
      <t>ドウタイ</t>
    </rPh>
    <rPh sb="43" eb="46">
      <t>コウクウキ</t>
    </rPh>
    <rPh sb="46" eb="48">
      <t>シュウリ</t>
    </rPh>
    <phoneticPr fontId="2"/>
  </si>
  <si>
    <r>
      <t xml:space="preserve">トランプ、花札、囲碁、将棋、麻雀ぱい、ゲーム盤、家庭用テレビゲーム機、携帯用電子ゲーム機、乳母車、三輪車、縫いぐるみ、人形、野球用具、サッカー用具、釣道具、ぶらんこ、滑り台、空気銃、猟銃、剣道用具、ハングライダー
</t>
    </r>
    <r>
      <rPr>
        <sz val="10.5"/>
        <color theme="5"/>
        <rFont val="ＭＳ 明朝"/>
        <family val="1"/>
        <charset val="128"/>
      </rPr>
      <t>※ゲームソフト記録物は「3919 その他の製造工業製品」</t>
    </r>
    <rPh sb="5" eb="7">
      <t>ハナフダ</t>
    </rPh>
    <rPh sb="8" eb="10">
      <t>イゴ</t>
    </rPh>
    <rPh sb="11" eb="13">
      <t>ショウギ</t>
    </rPh>
    <rPh sb="14" eb="16">
      <t>マージャン</t>
    </rPh>
    <rPh sb="22" eb="23">
      <t>バン</t>
    </rPh>
    <rPh sb="24" eb="27">
      <t>カテイヨウ</t>
    </rPh>
    <rPh sb="33" eb="34">
      <t>キ</t>
    </rPh>
    <rPh sb="35" eb="38">
      <t>ケイタイヨウ</t>
    </rPh>
    <rPh sb="38" eb="40">
      <t>デンシ</t>
    </rPh>
    <rPh sb="43" eb="44">
      <t>キ</t>
    </rPh>
    <rPh sb="45" eb="48">
      <t>ウバグルマ</t>
    </rPh>
    <rPh sb="49" eb="52">
      <t>サンリンシャ</t>
    </rPh>
    <rPh sb="53" eb="54">
      <t>ヌ</t>
    </rPh>
    <rPh sb="59" eb="61">
      <t>ニンギョウ</t>
    </rPh>
    <rPh sb="62" eb="64">
      <t>ヤキュウ</t>
    </rPh>
    <rPh sb="64" eb="66">
      <t>ヨウグ</t>
    </rPh>
    <rPh sb="71" eb="73">
      <t>ヨウグ</t>
    </rPh>
    <rPh sb="74" eb="75">
      <t>ツ</t>
    </rPh>
    <rPh sb="75" eb="77">
      <t>ドウグ</t>
    </rPh>
    <rPh sb="83" eb="84">
      <t>スベ</t>
    </rPh>
    <rPh sb="85" eb="86">
      <t>ダイ</t>
    </rPh>
    <rPh sb="87" eb="90">
      <t>クウキジュウ</t>
    </rPh>
    <rPh sb="91" eb="93">
      <t>リョウジュウ</t>
    </rPh>
    <rPh sb="94" eb="96">
      <t>ケンドウ</t>
    </rPh>
    <rPh sb="96" eb="98">
      <t>ヨウグ</t>
    </rPh>
    <rPh sb="114" eb="116">
      <t>キロク</t>
    </rPh>
    <rPh sb="116" eb="117">
      <t>ブツ</t>
    </rPh>
    <phoneticPr fontId="2"/>
  </si>
  <si>
    <t>鉄道軌道・発送配電施設・電気通信線路施設・上工業用水道に関する構築物、埋立・土地造成等の工事、ガスタンク・駐車場・ゴルフ場・球技場・遊園地・パイプライン等の建設工事及び民間の行う団地内区画道路・さん橋・堤防等の道路、河川等建設工事</t>
    <rPh sb="0" eb="2">
      <t>テツドウ</t>
    </rPh>
    <rPh sb="2" eb="4">
      <t>キドウ</t>
    </rPh>
    <rPh sb="5" eb="6">
      <t>ハツ</t>
    </rPh>
    <rPh sb="6" eb="7">
      <t>ソウ</t>
    </rPh>
    <rPh sb="7" eb="9">
      <t>ハイデン</t>
    </rPh>
    <rPh sb="9" eb="11">
      <t>シセツ</t>
    </rPh>
    <rPh sb="12" eb="14">
      <t>デンキ</t>
    </rPh>
    <rPh sb="14" eb="16">
      <t>ツウシン</t>
    </rPh>
    <rPh sb="16" eb="18">
      <t>センロ</t>
    </rPh>
    <rPh sb="18" eb="20">
      <t>シセツ</t>
    </rPh>
    <rPh sb="21" eb="22">
      <t>ジョウ</t>
    </rPh>
    <rPh sb="22" eb="25">
      <t>コウギョウヨウ</t>
    </rPh>
    <rPh sb="25" eb="27">
      <t>スイドウ</t>
    </rPh>
    <rPh sb="28" eb="29">
      <t>カン</t>
    </rPh>
    <rPh sb="31" eb="34">
      <t>コウチクブツ</t>
    </rPh>
    <rPh sb="35" eb="37">
      <t>ウメタテ</t>
    </rPh>
    <rPh sb="38" eb="40">
      <t>トチ</t>
    </rPh>
    <rPh sb="40" eb="42">
      <t>ゾウセイ</t>
    </rPh>
    <rPh sb="42" eb="43">
      <t>トウ</t>
    </rPh>
    <rPh sb="44" eb="46">
      <t>コウジ</t>
    </rPh>
    <rPh sb="53" eb="56">
      <t>チュウシャジョウ</t>
    </rPh>
    <rPh sb="60" eb="61">
      <t>ジョウ</t>
    </rPh>
    <rPh sb="62" eb="65">
      <t>キュウギジョウ</t>
    </rPh>
    <rPh sb="66" eb="69">
      <t>ユウエンチ</t>
    </rPh>
    <rPh sb="76" eb="77">
      <t>トウ</t>
    </rPh>
    <rPh sb="78" eb="80">
      <t>ケンセツ</t>
    </rPh>
    <rPh sb="80" eb="82">
      <t>コウジ</t>
    </rPh>
    <rPh sb="82" eb="83">
      <t>オヨ</t>
    </rPh>
    <rPh sb="84" eb="86">
      <t>ミンカン</t>
    </rPh>
    <rPh sb="87" eb="88">
      <t>オコナ</t>
    </rPh>
    <rPh sb="89" eb="91">
      <t>ダンチ</t>
    </rPh>
    <rPh sb="91" eb="92">
      <t>ナイ</t>
    </rPh>
    <rPh sb="92" eb="94">
      <t>クカク</t>
    </rPh>
    <rPh sb="94" eb="96">
      <t>ドウロ</t>
    </rPh>
    <rPh sb="99" eb="100">
      <t>ハシ</t>
    </rPh>
    <rPh sb="101" eb="103">
      <t>テイボウ</t>
    </rPh>
    <rPh sb="103" eb="104">
      <t>トウ</t>
    </rPh>
    <rPh sb="105" eb="107">
      <t>ドウロ</t>
    </rPh>
    <rPh sb="108" eb="110">
      <t>カセン</t>
    </rPh>
    <rPh sb="110" eb="111">
      <t>トウ</t>
    </rPh>
    <rPh sb="111" eb="113">
      <t>ケンセツ</t>
    </rPh>
    <rPh sb="113" eb="115">
      <t>コウジ</t>
    </rPh>
    <phoneticPr fontId="2"/>
  </si>
  <si>
    <t>幼稚園、幼保連携型認定こども園、小学校、中学校、高等学校、中等教育学校、特別支援学校、高等専門学校、短期大学、大学、専修学校、各種学校、学校給食</t>
    <rPh sb="0" eb="3">
      <t>ヨウチエン</t>
    </rPh>
    <rPh sb="4" eb="6">
      <t>ヨウホ</t>
    </rPh>
    <rPh sb="6" eb="9">
      <t>レンケイガタ</t>
    </rPh>
    <rPh sb="9" eb="11">
      <t>ニンテイ</t>
    </rPh>
    <rPh sb="14" eb="15">
      <t>エン</t>
    </rPh>
    <rPh sb="16" eb="19">
      <t>ショウガッコウ</t>
    </rPh>
    <rPh sb="20" eb="23">
      <t>チュウガッコウ</t>
    </rPh>
    <rPh sb="24" eb="26">
      <t>コウトウ</t>
    </rPh>
    <rPh sb="26" eb="28">
      <t>ガッコウ</t>
    </rPh>
    <rPh sb="29" eb="31">
      <t>チュウトウ</t>
    </rPh>
    <rPh sb="31" eb="33">
      <t>キョウイク</t>
    </rPh>
    <rPh sb="33" eb="35">
      <t>ガッコウ</t>
    </rPh>
    <rPh sb="36" eb="38">
      <t>トクベツ</t>
    </rPh>
    <rPh sb="38" eb="40">
      <t>シエン</t>
    </rPh>
    <rPh sb="40" eb="42">
      <t>ガッコウ</t>
    </rPh>
    <rPh sb="43" eb="45">
      <t>コウトウ</t>
    </rPh>
    <rPh sb="45" eb="47">
      <t>センモン</t>
    </rPh>
    <rPh sb="47" eb="49">
      <t>ガッコウ</t>
    </rPh>
    <rPh sb="50" eb="52">
      <t>タンキ</t>
    </rPh>
    <rPh sb="52" eb="54">
      <t>ダイガク</t>
    </rPh>
    <rPh sb="55" eb="57">
      <t>ダイガク</t>
    </rPh>
    <rPh sb="58" eb="60">
      <t>センシュウ</t>
    </rPh>
    <rPh sb="60" eb="62">
      <t>ガッコウ</t>
    </rPh>
    <rPh sb="63" eb="65">
      <t>カクシュ</t>
    </rPh>
    <rPh sb="65" eb="67">
      <t>ガッコウ</t>
    </rPh>
    <rPh sb="68" eb="70">
      <t>ガッコウ</t>
    </rPh>
    <rPh sb="70" eb="72">
      <t>キュウショク</t>
    </rPh>
    <phoneticPr fontId="2"/>
  </si>
  <si>
    <t>新聞広告、雑誌広告、インターネット広告、折り込み広告</t>
    <rPh sb="0" eb="2">
      <t>シンブン</t>
    </rPh>
    <rPh sb="2" eb="4">
      <t>コウコク</t>
    </rPh>
    <rPh sb="5" eb="7">
      <t>ザッシ</t>
    </rPh>
    <rPh sb="7" eb="9">
      <t>コウコク</t>
    </rPh>
    <rPh sb="17" eb="19">
      <t>コウコク</t>
    </rPh>
    <rPh sb="20" eb="21">
      <t>オ</t>
    </rPh>
    <rPh sb="22" eb="23">
      <t>コ</t>
    </rPh>
    <rPh sb="24" eb="26">
      <t>コウコク</t>
    </rPh>
    <phoneticPr fontId="2"/>
  </si>
  <si>
    <t>　　２　品目例示のうち、注意したい品目を赤字で記載しています。　　　　　　　　　</t>
    <rPh sb="4" eb="6">
      <t>ヒンモク</t>
    </rPh>
    <rPh sb="6" eb="8">
      <t>レイジ</t>
    </rPh>
    <phoneticPr fontId="2"/>
  </si>
  <si>
    <t>※１　全ての比率は係数表示としています。</t>
    <rPh sb="3" eb="4">
      <t>スベ</t>
    </rPh>
    <rPh sb="6" eb="8">
      <t>ヒリツ</t>
    </rPh>
    <rPh sb="9" eb="11">
      <t>ケイスウ</t>
    </rPh>
    <rPh sb="11" eb="13">
      <t>ヒョウジ</t>
    </rPh>
    <phoneticPr fontId="2"/>
  </si>
  <si>
    <t>・「入力①」シート又は「入力②」シートを用いて需要増加額を入力してください。</t>
    <rPh sb="2" eb="4">
      <t>ニュウリョク</t>
    </rPh>
    <rPh sb="9" eb="10">
      <t>マタ</t>
    </rPh>
    <rPh sb="12" eb="14">
      <t>ニュウリョク</t>
    </rPh>
    <rPh sb="20" eb="21">
      <t>モチ</t>
    </rPh>
    <rPh sb="23" eb="25">
      <t>ジュヨウ</t>
    </rPh>
    <rPh sb="25" eb="27">
      <t>ゾウカ</t>
    </rPh>
    <rPh sb="27" eb="28">
      <t>ガク</t>
    </rPh>
    <rPh sb="29" eb="31">
      <t>ニュウリョク</t>
    </rPh>
    <phoneticPr fontId="2"/>
  </si>
  <si>
    <t>需要増加額一覧</t>
    <rPh sb="0" eb="2">
      <t>ジュヨウ</t>
    </rPh>
    <rPh sb="2" eb="4">
      <t>ゾウカ</t>
    </rPh>
    <rPh sb="4" eb="5">
      <t>ガク</t>
    </rPh>
    <rPh sb="5" eb="7">
      <t>イチラン</t>
    </rPh>
    <phoneticPr fontId="2"/>
  </si>
  <si>
    <t>需要増加</t>
    <rPh sb="0" eb="2">
      <t>ジュヨウ</t>
    </rPh>
    <rPh sb="2" eb="4">
      <t>ゾウカ</t>
    </rPh>
    <phoneticPr fontId="2"/>
  </si>
  <si>
    <t>需要増加額一覧より</t>
    <rPh sb="0" eb="2">
      <t>ジュヨウ</t>
    </rPh>
    <rPh sb="2" eb="4">
      <t>ゾウカ</t>
    </rPh>
    <rPh sb="4" eb="5">
      <t>ガク</t>
    </rPh>
    <rPh sb="5" eb="7">
      <t>イチラン</t>
    </rPh>
    <phoneticPr fontId="2"/>
  </si>
  <si>
    <t>・需要増加費目を利用しない場合、こちらのシートを御利用下さい。</t>
    <rPh sb="1" eb="3">
      <t>ジュヨウ</t>
    </rPh>
    <rPh sb="3" eb="5">
      <t>ゾウカ</t>
    </rPh>
    <rPh sb="5" eb="7">
      <t>ヒモク</t>
    </rPh>
    <rPh sb="8" eb="10">
      <t>リヨウ</t>
    </rPh>
    <rPh sb="13" eb="15">
      <t>バアイ</t>
    </rPh>
    <rPh sb="24" eb="27">
      <t>ゴリヨウ</t>
    </rPh>
    <rPh sb="27" eb="28">
      <t>クダ</t>
    </rPh>
    <phoneticPr fontId="2"/>
  </si>
  <si>
    <t>需要増加　入力欄</t>
    <rPh sb="0" eb="2">
      <t>ジュヨウ</t>
    </rPh>
    <rPh sb="2" eb="4">
      <t>ゾウカ</t>
    </rPh>
    <rPh sb="5" eb="7">
      <t>ニュウリョク</t>
    </rPh>
    <rPh sb="7" eb="8">
      <t>ラン</t>
    </rPh>
    <phoneticPr fontId="11"/>
  </si>
  <si>
    <t>需要増加額
（価格変換後）</t>
    <rPh sb="0" eb="2">
      <t>ジュヨウ</t>
    </rPh>
    <rPh sb="2" eb="4">
      <t>ゾウカ</t>
    </rPh>
    <rPh sb="4" eb="5">
      <t>ガク</t>
    </rPh>
    <rPh sb="7" eb="9">
      <t>カカク</t>
    </rPh>
    <rPh sb="9" eb="11">
      <t>ヘンカン</t>
    </rPh>
    <rPh sb="11" eb="12">
      <t>ゴ</t>
    </rPh>
    <phoneticPr fontId="11"/>
  </si>
  <si>
    <t>分析者の入力用シートです。オレンジ色のセルが入力範囲となっています。
「入力①」シートと「入力②」シートのうち、どちらかのシートを御入力ください。「入力①」シートは、需要増加額を費目ごとに一覧にできます。</t>
    <rPh sb="0" eb="2">
      <t>ブンセキ</t>
    </rPh>
    <rPh sb="2" eb="3">
      <t>シャ</t>
    </rPh>
    <rPh sb="4" eb="6">
      <t>ニュウリョク</t>
    </rPh>
    <rPh sb="6" eb="7">
      <t>ヨウ</t>
    </rPh>
    <rPh sb="17" eb="18">
      <t>イロ</t>
    </rPh>
    <rPh sb="22" eb="24">
      <t>ニュウリョク</t>
    </rPh>
    <rPh sb="24" eb="26">
      <t>ハンイ</t>
    </rPh>
    <rPh sb="36" eb="38">
      <t>ニュウリョク</t>
    </rPh>
    <rPh sb="45" eb="47">
      <t>ニュウリョク</t>
    </rPh>
    <rPh sb="65" eb="68">
      <t>ゴニュウリョク</t>
    </rPh>
    <rPh sb="74" eb="76">
      <t>ニュウリョク</t>
    </rPh>
    <rPh sb="83" eb="85">
      <t>ジュヨウ</t>
    </rPh>
    <rPh sb="89" eb="91">
      <t>ヒモク</t>
    </rPh>
    <rPh sb="94" eb="96">
      <t>イチラン</t>
    </rPh>
    <phoneticPr fontId="2"/>
  </si>
  <si>
    <t>計算準備</t>
    <rPh sb="0" eb="2">
      <t>ケイサン</t>
    </rPh>
    <rPh sb="2" eb="4">
      <t>ジュンビ</t>
    </rPh>
    <phoneticPr fontId="2"/>
  </si>
  <si>
    <t>（単位：百万円）</t>
  </si>
  <si>
    <r>
      <t xml:space="preserve">写真撮影業、写真館、葬儀場、斎場、火葬場、墓地管理業、結婚式場、学習塾、音楽教授業、外国語会話教授業、スポーツ・健康教授業、表具業、家具修理業、時計修理業、楽器修理業、自転車修理業、造園業、家政婦、手荷物預り業、結婚相談業、観光案内業
</t>
    </r>
    <r>
      <rPr>
        <sz val="10.5"/>
        <color theme="5"/>
        <rFont val="ＭＳ 明朝"/>
        <family val="1"/>
        <charset val="128"/>
      </rPr>
      <t>※自動車修理業及び自動車タイヤ修理業は「6631 自動車整備」</t>
    </r>
    <rPh sb="0" eb="2">
      <t>シャシン</t>
    </rPh>
    <rPh sb="2" eb="4">
      <t>サツエイ</t>
    </rPh>
    <rPh sb="4" eb="5">
      <t>ギョウ</t>
    </rPh>
    <rPh sb="6" eb="9">
      <t>シャシンカン</t>
    </rPh>
    <rPh sb="10" eb="12">
      <t>ソウギ</t>
    </rPh>
    <rPh sb="12" eb="13">
      <t>ジョウ</t>
    </rPh>
    <rPh sb="14" eb="16">
      <t>サイジョウ</t>
    </rPh>
    <rPh sb="17" eb="19">
      <t>カソウ</t>
    </rPh>
    <rPh sb="19" eb="20">
      <t>ジョウ</t>
    </rPh>
    <rPh sb="21" eb="23">
      <t>ボチ</t>
    </rPh>
    <rPh sb="23" eb="25">
      <t>カンリ</t>
    </rPh>
    <rPh sb="25" eb="26">
      <t>ギョウ</t>
    </rPh>
    <rPh sb="27" eb="29">
      <t>ケッコン</t>
    </rPh>
    <rPh sb="29" eb="31">
      <t>シキジョウ</t>
    </rPh>
    <rPh sb="32" eb="35">
      <t>ガクシュウジュク</t>
    </rPh>
    <rPh sb="36" eb="38">
      <t>オンガク</t>
    </rPh>
    <rPh sb="38" eb="40">
      <t>キョウジュ</t>
    </rPh>
    <rPh sb="40" eb="41">
      <t>ギョウ</t>
    </rPh>
    <rPh sb="42" eb="45">
      <t>ガイコクゴ</t>
    </rPh>
    <rPh sb="45" eb="47">
      <t>カイワ</t>
    </rPh>
    <rPh sb="47" eb="49">
      <t>キョウジュ</t>
    </rPh>
    <rPh sb="49" eb="50">
      <t>ギョウ</t>
    </rPh>
    <rPh sb="56" eb="58">
      <t>ケンコウ</t>
    </rPh>
    <rPh sb="58" eb="60">
      <t>キョウジュ</t>
    </rPh>
    <rPh sb="60" eb="61">
      <t>ギョウ</t>
    </rPh>
    <rPh sb="62" eb="64">
      <t>ヒョウグ</t>
    </rPh>
    <rPh sb="64" eb="65">
      <t>ギョウ</t>
    </rPh>
    <rPh sb="66" eb="68">
      <t>カグ</t>
    </rPh>
    <rPh sb="68" eb="70">
      <t>シュウリ</t>
    </rPh>
    <rPh sb="70" eb="71">
      <t>ギョウ</t>
    </rPh>
    <rPh sb="72" eb="74">
      <t>トケイ</t>
    </rPh>
    <rPh sb="74" eb="76">
      <t>シュウリ</t>
    </rPh>
    <rPh sb="76" eb="77">
      <t>ギョウ</t>
    </rPh>
    <rPh sb="78" eb="80">
      <t>ガッキ</t>
    </rPh>
    <rPh sb="80" eb="82">
      <t>シュウリ</t>
    </rPh>
    <rPh sb="82" eb="83">
      <t>ギョウ</t>
    </rPh>
    <rPh sb="84" eb="87">
      <t>ジテンシャ</t>
    </rPh>
    <rPh sb="87" eb="89">
      <t>シュウリ</t>
    </rPh>
    <rPh sb="89" eb="90">
      <t>ギョウ</t>
    </rPh>
    <rPh sb="91" eb="94">
      <t>ゾウエンギョウ</t>
    </rPh>
    <rPh sb="95" eb="98">
      <t>カセイフ</t>
    </rPh>
    <rPh sb="99" eb="102">
      <t>テニモツ</t>
    </rPh>
    <rPh sb="102" eb="103">
      <t>アズ</t>
    </rPh>
    <rPh sb="104" eb="105">
      <t>ギョウ</t>
    </rPh>
    <rPh sb="106" eb="108">
      <t>ケッコン</t>
    </rPh>
    <rPh sb="108" eb="110">
      <t>ソウダン</t>
    </rPh>
    <rPh sb="110" eb="111">
      <t>ギョウ</t>
    </rPh>
    <rPh sb="112" eb="114">
      <t>カンコウ</t>
    </rPh>
    <rPh sb="114" eb="116">
      <t>アンナイ</t>
    </rPh>
    <rPh sb="116" eb="117">
      <t>ギョウ</t>
    </rPh>
    <rPh sb="119" eb="122">
      <t>ジドウシャ</t>
    </rPh>
    <rPh sb="122" eb="124">
      <t>シュウリ</t>
    </rPh>
    <rPh sb="124" eb="125">
      <t>ギョウ</t>
    </rPh>
    <rPh sb="125" eb="126">
      <t>オヨ</t>
    </rPh>
    <rPh sb="127" eb="130">
      <t>ジドウシャ</t>
    </rPh>
    <rPh sb="133" eb="135">
      <t>シュウリ</t>
    </rPh>
    <rPh sb="135" eb="136">
      <t>ギョウ</t>
    </rPh>
    <phoneticPr fontId="2"/>
  </si>
  <si>
    <r>
      <t xml:space="preserve">他のいずれの部門にも属さない財・サービスの生産活動
</t>
    </r>
    <r>
      <rPr>
        <sz val="10.5"/>
        <color theme="5"/>
        <rFont val="ＭＳ 明朝"/>
        <family val="1"/>
        <charset val="128"/>
      </rPr>
      <t>※他部門の推計上の誤差の集積部分としての役割を担っているため、原則使用しない</t>
    </r>
    <rPh sb="0" eb="1">
      <t>ホカ</t>
    </rPh>
    <rPh sb="6" eb="8">
      <t>ブモン</t>
    </rPh>
    <rPh sb="10" eb="11">
      <t>ゾク</t>
    </rPh>
    <rPh sb="14" eb="15">
      <t>ザイ</t>
    </rPh>
    <rPh sb="21" eb="23">
      <t>セイサン</t>
    </rPh>
    <rPh sb="23" eb="25">
      <t>カツドウ</t>
    </rPh>
    <rPh sb="27" eb="28">
      <t>ホカ</t>
    </rPh>
    <rPh sb="28" eb="30">
      <t>ブモン</t>
    </rPh>
    <rPh sb="31" eb="33">
      <t>スイケイ</t>
    </rPh>
    <rPh sb="33" eb="34">
      <t>ジョウ</t>
    </rPh>
    <rPh sb="35" eb="37">
      <t>ゴサ</t>
    </rPh>
    <rPh sb="38" eb="40">
      <t>シュウセキ</t>
    </rPh>
    <rPh sb="40" eb="42">
      <t>ブブン</t>
    </rPh>
    <rPh sb="46" eb="48">
      <t>ヤクワリ</t>
    </rPh>
    <rPh sb="49" eb="50">
      <t>ニナ</t>
    </rPh>
    <rPh sb="57" eb="59">
      <t>ゲンソク</t>
    </rPh>
    <rPh sb="59" eb="61">
      <t>シヨウ</t>
    </rPh>
    <phoneticPr fontId="2"/>
  </si>
  <si>
    <t>※　持家の居住者が家賃を払ったと仮定した場合の活動のため、原則使用しない</t>
    <rPh sb="2" eb="4">
      <t>モチイエ</t>
    </rPh>
    <rPh sb="5" eb="8">
      <t>キョジュウシャ</t>
    </rPh>
    <rPh sb="9" eb="11">
      <t>ヤチン</t>
    </rPh>
    <rPh sb="12" eb="13">
      <t>ハラ</t>
    </rPh>
    <rPh sb="16" eb="18">
      <t>カテイ</t>
    </rPh>
    <rPh sb="20" eb="22">
      <t>バアイ</t>
    </rPh>
    <rPh sb="23" eb="25">
      <t>カツドウ</t>
    </rPh>
    <rPh sb="29" eb="31">
      <t>ゲンソク</t>
    </rPh>
    <rPh sb="31" eb="33">
      <t>シヨウ</t>
    </rPh>
    <phoneticPr fontId="2"/>
  </si>
  <si>
    <t>うち</t>
    <phoneticPr fontId="2"/>
  </si>
  <si>
    <t>うち粗付加価値誘発額</t>
    <phoneticPr fontId="2"/>
  </si>
  <si>
    <t>うち直接効果による誘発額</t>
    <rPh sb="2" eb="4">
      <t>チョクセツ</t>
    </rPh>
    <rPh sb="4" eb="6">
      <t>コウカ</t>
    </rPh>
    <rPh sb="9" eb="11">
      <t>ユウハツ</t>
    </rPh>
    <rPh sb="11" eb="12">
      <t>ガク</t>
    </rPh>
    <phoneticPr fontId="2"/>
  </si>
  <si>
    <t>うち粗付加価値誘発額</t>
    <phoneticPr fontId="2"/>
  </si>
  <si>
    <t>分析実施日記載</t>
    <rPh sb="0" eb="2">
      <t>ブンセキ</t>
    </rPh>
    <rPh sb="2" eb="5">
      <t>ジッシビ</t>
    </rPh>
    <rPh sb="5" eb="7">
      <t>キサイ</t>
    </rPh>
    <phoneticPr fontId="2"/>
  </si>
  <si>
    <t>うち中間投入</t>
    <rPh sb="2" eb="4">
      <t>チュウカン</t>
    </rPh>
    <rPh sb="4" eb="6">
      <t>トウニュウ</t>
    </rPh>
    <phoneticPr fontId="2"/>
  </si>
  <si>
    <t>（原材料等）</t>
    <rPh sb="1" eb="4">
      <t>ゲンザイリョウ</t>
    </rPh>
    <rPh sb="4" eb="5">
      <t>トウ</t>
    </rPh>
    <phoneticPr fontId="2"/>
  </si>
  <si>
    <t>中間投入
（原材料等）</t>
    <rPh sb="0" eb="2">
      <t>チュウカン</t>
    </rPh>
    <rPh sb="2" eb="4">
      <t>トウニュウ</t>
    </rPh>
    <rPh sb="6" eb="9">
      <t>ゲンザイリョウ</t>
    </rPh>
    <rPh sb="9" eb="10">
      <t>トウ</t>
    </rPh>
    <phoneticPr fontId="2"/>
  </si>
  <si>
    <t>分析結果が表示されます。A4サイズで印刷することができます。</t>
    <rPh sb="0" eb="2">
      <t>ブンセキ</t>
    </rPh>
    <rPh sb="2" eb="4">
      <t>ケッカ</t>
    </rPh>
    <rPh sb="5" eb="7">
      <t>ヒョウジ</t>
    </rPh>
    <rPh sb="18" eb="20">
      <t>インサツ</t>
    </rPh>
    <phoneticPr fontId="2"/>
  </si>
  <si>
    <t>生産誘発額の部門別内訳を波及効果の大きい順に表しています。
A4サイズで印刷することができます。</t>
    <rPh sb="0" eb="2">
      <t>セイサン</t>
    </rPh>
    <rPh sb="2" eb="4">
      <t>ユウハツ</t>
    </rPh>
    <rPh sb="4" eb="5">
      <t>ガク</t>
    </rPh>
    <rPh sb="6" eb="8">
      <t>ブモン</t>
    </rPh>
    <rPh sb="8" eb="9">
      <t>ベツ</t>
    </rPh>
    <rPh sb="9" eb="11">
      <t>ウチワケ</t>
    </rPh>
    <rPh sb="12" eb="14">
      <t>ハキュウ</t>
    </rPh>
    <rPh sb="14" eb="16">
      <t>コウカ</t>
    </rPh>
    <rPh sb="17" eb="18">
      <t>オオ</t>
    </rPh>
    <rPh sb="20" eb="21">
      <t>ジュン</t>
    </rPh>
    <rPh sb="22" eb="23">
      <t>アラワ</t>
    </rPh>
    <rPh sb="23" eb="24">
      <t>ジョウヒョウ</t>
    </rPh>
    <rPh sb="36" eb="38">
      <t>インサツ</t>
    </rPh>
    <phoneticPr fontId="2"/>
  </si>
  <si>
    <t>経済波及効果の計算の流れをフローチャート形式で表示しています。
A4サイズで印刷することができます。</t>
    <rPh sb="0" eb="2">
      <t>ケイザイ</t>
    </rPh>
    <rPh sb="2" eb="4">
      <t>ハキュウ</t>
    </rPh>
    <rPh sb="4" eb="6">
      <t>コウカ</t>
    </rPh>
    <rPh sb="7" eb="9">
      <t>ケイサン</t>
    </rPh>
    <rPh sb="10" eb="11">
      <t>ナガ</t>
    </rPh>
    <rPh sb="20" eb="22">
      <t>ケイシキ</t>
    </rPh>
    <rPh sb="23" eb="25">
      <t>ヒョウジ</t>
    </rPh>
    <phoneticPr fontId="2"/>
  </si>
  <si>
    <t>　　また、分析実施日記載「する」を選択した場合、「結果」シートに作業当日の日付が入力されます。</t>
    <rPh sb="5" eb="7">
      <t>ブンセキ</t>
    </rPh>
    <rPh sb="7" eb="10">
      <t>ジッシビ</t>
    </rPh>
    <rPh sb="10" eb="12">
      <t>キサイ</t>
    </rPh>
    <rPh sb="17" eb="19">
      <t>センタク</t>
    </rPh>
    <rPh sb="21" eb="23">
      <t>バアイ</t>
    </rPh>
    <rPh sb="25" eb="27">
      <t>ケッカ</t>
    </rPh>
    <rPh sb="32" eb="34">
      <t>サギョウ</t>
    </rPh>
    <rPh sb="34" eb="36">
      <t>トウジツ</t>
    </rPh>
    <rPh sb="37" eb="39">
      <t>ヒヅケ</t>
    </rPh>
    <rPh sb="40" eb="42">
      <t>ニュウリョク</t>
    </rPh>
    <phoneticPr fontId="2"/>
  </si>
  <si>
    <t>トラック運送業、軽車両等による貨物輸送</t>
    <rPh sb="4" eb="6">
      <t>ウンソウ</t>
    </rPh>
    <rPh sb="6" eb="7">
      <t>ギョウ</t>
    </rPh>
    <rPh sb="8" eb="9">
      <t>ケイ</t>
    </rPh>
    <rPh sb="9" eb="11">
      <t>シャリョウ</t>
    </rPh>
    <rPh sb="11" eb="12">
      <t>ナド</t>
    </rPh>
    <rPh sb="15" eb="17">
      <t>カモツ</t>
    </rPh>
    <rPh sb="17" eb="19">
      <t>ユソウ</t>
    </rPh>
    <phoneticPr fontId="2"/>
  </si>
  <si>
    <t>　　　 ×　逆行列係数</t>
    <rPh sb="6" eb="9">
      <t>ギャクギョウレツ</t>
    </rPh>
    <rPh sb="9" eb="11">
      <t>ケイスウ</t>
    </rPh>
    <phoneticPr fontId="2"/>
  </si>
  <si>
    <t>鉱業</t>
    <phoneticPr fontId="2"/>
  </si>
  <si>
    <t>飲食料品</t>
    <phoneticPr fontId="2"/>
  </si>
  <si>
    <t>繊維製品</t>
    <phoneticPr fontId="2"/>
  </si>
  <si>
    <t>パルプ・紙・木製品</t>
    <phoneticPr fontId="2"/>
  </si>
  <si>
    <t>化学製品</t>
    <phoneticPr fontId="2"/>
  </si>
  <si>
    <t>石油・石炭製品</t>
    <phoneticPr fontId="2"/>
  </si>
  <si>
    <t>プラスチック・ゴム製品</t>
    <phoneticPr fontId="2"/>
  </si>
  <si>
    <t>窯業・土石製品</t>
    <phoneticPr fontId="2"/>
  </si>
  <si>
    <t>鉄鋼</t>
    <phoneticPr fontId="2"/>
  </si>
  <si>
    <t>非鉄金属</t>
    <phoneticPr fontId="2"/>
  </si>
  <si>
    <t>金属製品</t>
    <phoneticPr fontId="2"/>
  </si>
  <si>
    <t>はん用機械</t>
    <phoneticPr fontId="2"/>
  </si>
  <si>
    <t>生産用機械</t>
    <phoneticPr fontId="2"/>
  </si>
  <si>
    <t>業務用機械</t>
    <phoneticPr fontId="2"/>
  </si>
  <si>
    <t>電子部品</t>
    <phoneticPr fontId="2"/>
  </si>
  <si>
    <t>電気機械</t>
    <phoneticPr fontId="2"/>
  </si>
  <si>
    <t>情報通信機器</t>
    <phoneticPr fontId="2"/>
  </si>
  <si>
    <t>輸送機械</t>
    <phoneticPr fontId="2"/>
  </si>
  <si>
    <t>建設</t>
    <phoneticPr fontId="2"/>
  </si>
  <si>
    <t>水道</t>
    <phoneticPr fontId="2"/>
  </si>
  <si>
    <t>廃棄物処理</t>
    <phoneticPr fontId="2"/>
  </si>
  <si>
    <t>商業</t>
    <phoneticPr fontId="2"/>
  </si>
  <si>
    <t>不動産</t>
    <phoneticPr fontId="2"/>
  </si>
  <si>
    <t>運輸・郵便</t>
    <phoneticPr fontId="2"/>
  </si>
  <si>
    <t>情報通信</t>
    <phoneticPr fontId="2"/>
  </si>
  <si>
    <t>公務</t>
    <phoneticPr fontId="2"/>
  </si>
  <si>
    <t>教育・研究</t>
    <phoneticPr fontId="2"/>
  </si>
  <si>
    <t>医療・福祉</t>
    <phoneticPr fontId="2"/>
  </si>
  <si>
    <t>他に分類されない会員制団体</t>
    <phoneticPr fontId="2"/>
  </si>
  <si>
    <t>対事業所サービス</t>
    <phoneticPr fontId="2"/>
  </si>
  <si>
    <t>対個人サービス</t>
    <phoneticPr fontId="2"/>
  </si>
  <si>
    <t>大分類</t>
    <rPh sb="0" eb="3">
      <t>ダイブンルイ</t>
    </rPh>
    <phoneticPr fontId="2"/>
  </si>
  <si>
    <t>①　大分類の行を「大分類」として名前の定義を行う</t>
    <rPh sb="2" eb="5">
      <t>ダイブンルイ</t>
    </rPh>
    <rPh sb="6" eb="7">
      <t>ギョウ</t>
    </rPh>
    <rPh sb="9" eb="12">
      <t>ダイブンルイ</t>
    </rPh>
    <rPh sb="16" eb="18">
      <t>ナマエ</t>
    </rPh>
    <rPh sb="19" eb="21">
      <t>テイギ</t>
    </rPh>
    <rPh sb="22" eb="23">
      <t>オコナ</t>
    </rPh>
    <phoneticPr fontId="2"/>
  </si>
  <si>
    <t>「数式」→「定義された名前」→「名前の定義」</t>
    <rPh sb="1" eb="3">
      <t>スウシキ</t>
    </rPh>
    <rPh sb="6" eb="8">
      <t>テイギ</t>
    </rPh>
    <rPh sb="11" eb="13">
      <t>ナマエ</t>
    </rPh>
    <rPh sb="16" eb="18">
      <t>ナマエ</t>
    </rPh>
    <rPh sb="19" eb="21">
      <t>テイギ</t>
    </rPh>
    <phoneticPr fontId="2"/>
  </si>
  <si>
    <t>「データ」→「データツール」→「データの入力規則」→「＝大分類」</t>
    <rPh sb="20" eb="22">
      <t>ニュウリョク</t>
    </rPh>
    <rPh sb="22" eb="24">
      <t>キソク</t>
    </rPh>
    <rPh sb="28" eb="31">
      <t>ダイブンルイ</t>
    </rPh>
    <phoneticPr fontId="2"/>
  </si>
  <si>
    <t>・「需要増加額一覧」に、需要の費目と金額、価格評価と費目に対応する部門分類を入力してください。</t>
    <rPh sb="2" eb="4">
      <t>ジュヨウ</t>
    </rPh>
    <rPh sb="4" eb="6">
      <t>ゾウカ</t>
    </rPh>
    <rPh sb="6" eb="7">
      <t>ガク</t>
    </rPh>
    <rPh sb="7" eb="9">
      <t>イチラン</t>
    </rPh>
    <rPh sb="12" eb="14">
      <t>ジュヨウ</t>
    </rPh>
    <rPh sb="15" eb="17">
      <t>ヒモク</t>
    </rPh>
    <rPh sb="18" eb="20">
      <t>キンガク</t>
    </rPh>
    <rPh sb="21" eb="23">
      <t>カカク</t>
    </rPh>
    <rPh sb="23" eb="25">
      <t>ヒョウカ</t>
    </rPh>
    <rPh sb="26" eb="28">
      <t>ヒモク</t>
    </rPh>
    <rPh sb="29" eb="31">
      <t>タイオウ</t>
    </rPh>
    <rPh sb="33" eb="35">
      <t>ブモン</t>
    </rPh>
    <rPh sb="35" eb="37">
      <t>ブンルイ</t>
    </rPh>
    <rPh sb="38" eb="40">
      <t>ニュウリョク</t>
    </rPh>
    <phoneticPr fontId="2"/>
  </si>
  <si>
    <t>利用方法や免責事項等を記載しています。
分析ツール使用前に必ず確認してください。</t>
    <rPh sb="0" eb="2">
      <t>リヨウ</t>
    </rPh>
    <rPh sb="2" eb="4">
      <t>ホウホウ</t>
    </rPh>
    <rPh sb="5" eb="9">
      <t>メンセキジコウ</t>
    </rPh>
    <rPh sb="9" eb="10">
      <t>ナド</t>
    </rPh>
    <rPh sb="11" eb="13">
      <t>キサイ</t>
    </rPh>
    <rPh sb="20" eb="22">
      <t>ブンセキ</t>
    </rPh>
    <rPh sb="25" eb="27">
      <t>シヨウ</t>
    </rPh>
    <rPh sb="27" eb="28">
      <t>マエ</t>
    </rPh>
    <rPh sb="29" eb="30">
      <t>カナラ</t>
    </rPh>
    <rPh sb="31" eb="33">
      <t>カクニン</t>
    </rPh>
    <phoneticPr fontId="2"/>
  </si>
  <si>
    <t>金額：百万円</t>
  </si>
  <si>
    <t/>
  </si>
  <si>
    <t>価格変換後の需要増加額</t>
    <rPh sb="0" eb="2">
      <t>カカク</t>
    </rPh>
    <rPh sb="2" eb="4">
      <t>ヘンカン</t>
    </rPh>
    <rPh sb="4" eb="5">
      <t>ゴ</t>
    </rPh>
    <rPh sb="6" eb="8">
      <t>ジュヨウ</t>
    </rPh>
    <rPh sb="8" eb="10">
      <t>ゾウカ</t>
    </rPh>
    <rPh sb="10" eb="11">
      <t>ガク</t>
    </rPh>
    <phoneticPr fontId="2"/>
  </si>
  <si>
    <t>入力①（費目ごとに需要増加額を入力）</t>
    <rPh sb="0" eb="2">
      <t>ニュウリョク</t>
    </rPh>
    <rPh sb="4" eb="6">
      <t>ヒモク</t>
    </rPh>
    <rPh sb="9" eb="11">
      <t>ジュヨウ</t>
    </rPh>
    <rPh sb="11" eb="13">
      <t>ゾウカ</t>
    </rPh>
    <rPh sb="13" eb="14">
      <t>ガク</t>
    </rPh>
    <rPh sb="15" eb="17">
      <t>ニュウリョク</t>
    </rPh>
    <phoneticPr fontId="2"/>
  </si>
  <si>
    <t>入力②（部門分類ごとに需要増加額を入力）</t>
    <rPh sb="0" eb="2">
      <t>ニュウリョク</t>
    </rPh>
    <rPh sb="4" eb="6">
      <t>ブモン</t>
    </rPh>
    <rPh sb="6" eb="8">
      <t>ブンルイ</t>
    </rPh>
    <rPh sb="11" eb="13">
      <t>ジュヨウ</t>
    </rPh>
    <rPh sb="13" eb="15">
      <t>ゾウカ</t>
    </rPh>
    <rPh sb="15" eb="16">
      <t>ガク</t>
    </rPh>
    <rPh sb="17" eb="19">
      <t>ニュウリョク</t>
    </rPh>
    <phoneticPr fontId="2"/>
  </si>
  <si>
    <t>事前確認</t>
    <rPh sb="0" eb="2">
      <t>ジゼン</t>
    </rPh>
    <rPh sb="2" eb="4">
      <t>カクニン</t>
    </rPh>
    <phoneticPr fontId="2"/>
  </si>
  <si>
    <t>作業用</t>
    <rPh sb="0" eb="3">
      <t>サギョウヨウ</t>
    </rPh>
    <phoneticPr fontId="2"/>
  </si>
  <si>
    <r>
      <t>・</t>
    </r>
    <r>
      <rPr>
        <u/>
        <sz val="12"/>
        <rFont val="ＭＳ Ｐゴシック"/>
        <family val="3"/>
        <charset val="128"/>
      </rPr>
      <t>オレンジ色のセルが入力範囲です。それ以外のセルには入力しないでください。</t>
    </r>
    <rPh sb="5" eb="6">
      <t>イロ</t>
    </rPh>
    <rPh sb="10" eb="12">
      <t>ニュウリョク</t>
    </rPh>
    <rPh sb="12" eb="14">
      <t>ハンイ</t>
    </rPh>
    <rPh sb="19" eb="21">
      <t>イガイ</t>
    </rPh>
    <rPh sb="26" eb="28">
      <t>ニュウリョク</t>
    </rPh>
    <phoneticPr fontId="2"/>
  </si>
  <si>
    <t>・費目ごとに需要増加額を入力したい場合は、こちらのシートを御利用下さい。</t>
    <rPh sb="1" eb="3">
      <t>ヒモク</t>
    </rPh>
    <rPh sb="6" eb="8">
      <t>ジュヨウ</t>
    </rPh>
    <rPh sb="8" eb="10">
      <t>ゾウカ</t>
    </rPh>
    <rPh sb="10" eb="11">
      <t>ガク</t>
    </rPh>
    <rPh sb="12" eb="14">
      <t>ニュウリョク</t>
    </rPh>
    <rPh sb="17" eb="19">
      <t>バアイ</t>
    </rPh>
    <rPh sb="29" eb="32">
      <t>ゴリヨウ</t>
    </rPh>
    <rPh sb="32" eb="33">
      <t>クダ</t>
    </rPh>
    <phoneticPr fontId="2"/>
  </si>
  <si>
    <t xml:space="preserve"> </t>
    <phoneticPr fontId="2"/>
  </si>
  <si>
    <t>生産者価格</t>
  </si>
  <si>
    <t>鉄道</t>
  </si>
  <si>
    <t>道路</t>
  </si>
  <si>
    <t>沿海</t>
  </si>
  <si>
    <t>港湾</t>
  </si>
  <si>
    <t>航空</t>
  </si>
  <si>
    <t>利用運送</t>
  </si>
  <si>
    <t>購入者価格</t>
  </si>
  <si>
    <t>獣医業</t>
  </si>
  <si>
    <t>内生部門計</t>
  </si>
  <si>
    <t xml:space="preserve"> </t>
  </si>
  <si>
    <t>2</t>
  </si>
  <si>
    <t>4</t>
  </si>
  <si>
    <t>5</t>
  </si>
  <si>
    <t>7</t>
  </si>
  <si>
    <t>粗付加価値部門計</t>
  </si>
  <si>
    <t>675</t>
  </si>
  <si>
    <t>名称</t>
  </si>
  <si>
    <t>家計外消費支出（行）</t>
  </si>
  <si>
    <t>県内生産額</t>
  </si>
  <si>
    <t>県内調達率</t>
  </si>
  <si>
    <t>県内調達率</t>
    <rPh sb="2" eb="4">
      <t>チョウタツ</t>
    </rPh>
    <phoneticPr fontId="11"/>
  </si>
  <si>
    <t>・「需要増加額一覧」入力後、「産業連関表の部門分類への対応」のうち、独自設定したい部門に県内調達率を入力してください。</t>
    <rPh sb="2" eb="4">
      <t>ジュヨウ</t>
    </rPh>
    <rPh sb="4" eb="6">
      <t>ゾウカ</t>
    </rPh>
    <rPh sb="6" eb="7">
      <t>ガク</t>
    </rPh>
    <rPh sb="7" eb="9">
      <t>イチラン</t>
    </rPh>
    <rPh sb="10" eb="12">
      <t>ニュウリョク</t>
    </rPh>
    <rPh sb="12" eb="13">
      <t>ゴ</t>
    </rPh>
    <rPh sb="15" eb="17">
      <t>サンギョウ</t>
    </rPh>
    <rPh sb="17" eb="19">
      <t>レンカン</t>
    </rPh>
    <rPh sb="19" eb="20">
      <t>ヒョウ</t>
    </rPh>
    <rPh sb="21" eb="23">
      <t>ブモン</t>
    </rPh>
    <rPh sb="23" eb="25">
      <t>ブンルイ</t>
    </rPh>
    <rPh sb="27" eb="29">
      <t>タイオウ</t>
    </rPh>
    <rPh sb="34" eb="36">
      <t>ドクジ</t>
    </rPh>
    <rPh sb="36" eb="38">
      <t>セッテイ</t>
    </rPh>
    <rPh sb="41" eb="43">
      <t>ブモン</t>
    </rPh>
    <rPh sb="46" eb="48">
      <t>チョウタツ</t>
    </rPh>
    <rPh sb="50" eb="52">
      <t>ニュウリョク</t>
    </rPh>
    <phoneticPr fontId="2"/>
  </si>
  <si>
    <t>・独自設定した県内調達率を入力した場合、直接効果の算出に入力した値が適用されます。</t>
    <rPh sb="1" eb="3">
      <t>ドクジ</t>
    </rPh>
    <rPh sb="3" eb="5">
      <t>セッテイ</t>
    </rPh>
    <rPh sb="9" eb="11">
      <t>チョウタツ</t>
    </rPh>
    <rPh sb="13" eb="15">
      <t>ニュウリョク</t>
    </rPh>
    <rPh sb="17" eb="19">
      <t>バアイ</t>
    </rPh>
    <rPh sb="20" eb="22">
      <t>チョクセツ</t>
    </rPh>
    <rPh sb="22" eb="24">
      <t>コウカ</t>
    </rPh>
    <rPh sb="25" eb="27">
      <t>サンシュツ</t>
    </rPh>
    <rPh sb="28" eb="30">
      <t>ニュウリョク</t>
    </rPh>
    <rPh sb="32" eb="33">
      <t>アタイ</t>
    </rPh>
    <rPh sb="34" eb="36">
      <t>テキヨウ</t>
    </rPh>
    <phoneticPr fontId="2"/>
  </si>
  <si>
    <t>需要増加額・県内調達率入力欄</t>
    <rPh sb="0" eb="2">
      <t>ジュヨウ</t>
    </rPh>
    <rPh sb="2" eb="4">
      <t>ゾウカ</t>
    </rPh>
    <rPh sb="4" eb="5">
      <t>ガク</t>
    </rPh>
    <rPh sb="11" eb="13">
      <t>ニュウリョク</t>
    </rPh>
    <rPh sb="13" eb="14">
      <t>ラン</t>
    </rPh>
    <phoneticPr fontId="2"/>
  </si>
  <si>
    <t>県内調達率
（独自設定）（％）</t>
    <rPh sb="7" eb="9">
      <t>ドクジ</t>
    </rPh>
    <rPh sb="9" eb="11">
      <t>セッテイ</t>
    </rPh>
    <phoneticPr fontId="11"/>
  </si>
  <si>
    <t>・「需要増加額・県内調達率入力欄」のうち、需要増加額と独自設定する県内調達率を入力してください。</t>
    <rPh sb="2" eb="4">
      <t>ジュヨウ</t>
    </rPh>
    <rPh sb="4" eb="6">
      <t>ゾウカ</t>
    </rPh>
    <rPh sb="6" eb="7">
      <t>ガク</t>
    </rPh>
    <rPh sb="13" eb="15">
      <t>ニュウリョク</t>
    </rPh>
    <rPh sb="15" eb="16">
      <t>ラン</t>
    </rPh>
    <phoneticPr fontId="2"/>
  </si>
  <si>
    <t>・独自設定した県内調達率を入力した場合、直接効果の算出に入力した値が適用されます。</t>
    <rPh sb="1" eb="3">
      <t>ドクジ</t>
    </rPh>
    <rPh sb="3" eb="5">
      <t>セッテイ</t>
    </rPh>
    <rPh sb="13" eb="15">
      <t>ニュウリョク</t>
    </rPh>
    <rPh sb="17" eb="19">
      <t>バアイ</t>
    </rPh>
    <rPh sb="20" eb="22">
      <t>チョクセツ</t>
    </rPh>
    <rPh sb="22" eb="24">
      <t>コウカ</t>
    </rPh>
    <rPh sb="25" eb="27">
      <t>サンシュツ</t>
    </rPh>
    <rPh sb="28" eb="30">
      <t>ニュウリョク</t>
    </rPh>
    <rPh sb="32" eb="33">
      <t>アタイ</t>
    </rPh>
    <rPh sb="34" eb="36">
      <t>テキヨウ</t>
    </rPh>
    <phoneticPr fontId="2"/>
  </si>
  <si>
    <t xml:space="preserve"> ×　県内調達率（与件データ含む）</t>
    <rPh sb="9" eb="11">
      <t>ヨケン</t>
    </rPh>
    <rPh sb="14" eb="15">
      <t>フク</t>
    </rPh>
    <phoneticPr fontId="2"/>
  </si>
  <si>
    <t>需要増加額・県内調達率一覧</t>
    <rPh sb="0" eb="2">
      <t>ジュヨウ</t>
    </rPh>
    <rPh sb="2" eb="4">
      <t>ゾウカ</t>
    </rPh>
    <rPh sb="4" eb="5">
      <t>ガク</t>
    </rPh>
    <rPh sb="11" eb="13">
      <t>イチラン</t>
    </rPh>
    <phoneticPr fontId="2"/>
  </si>
  <si>
    <t>⑤×県内調達率</t>
  </si>
  <si>
    <t>電気・ガス・熱供給</t>
  </si>
  <si>
    <t>勤め先収入</t>
    <phoneticPr fontId="2"/>
  </si>
  <si>
    <t>世帯数分布(抽出率調整)</t>
  </si>
  <si>
    <t>8</t>
  </si>
  <si>
    <t>10</t>
  </si>
  <si>
    <t>家計調査年報（家計収支編）2024年（令和6年）</t>
  </si>
  <si>
    <t>詳細結果表(総世帯)</t>
    <phoneticPr fontId="2"/>
  </si>
  <si>
    <t>第２表都市階級・地方・都道府県庁所在市別１世帯当たり１か月間の収入と支出</t>
  </si>
  <si>
    <t>総世帯のうち勤労者世帯</t>
  </si>
  <si>
    <t>【円】</t>
    <rPh sb="1" eb="2">
      <t>エン</t>
    </rPh>
    <phoneticPr fontId="2"/>
  </si>
  <si>
    <t>【一万分比】</t>
  </si>
  <si>
    <t>①×商業マージン率</t>
    <rPh sb="2" eb="4">
      <t>ショウギョウ</t>
    </rPh>
    <rPh sb="8" eb="9">
      <t>リツ</t>
    </rPh>
    <phoneticPr fontId="2"/>
  </si>
  <si>
    <t>⑨×賃金・俸給比率</t>
    <rPh sb="2" eb="4">
      <t>チンギン</t>
    </rPh>
    <rPh sb="5" eb="7">
      <t>ホウキュウ</t>
    </rPh>
    <rPh sb="7" eb="9">
      <t>ヒリツ</t>
    </rPh>
    <phoneticPr fontId="2"/>
  </si>
  <si>
    <t>賃金・俸給
誘発額</t>
    <rPh sb="0" eb="2">
      <t>チンギン</t>
    </rPh>
    <rPh sb="3" eb="5">
      <t>ホウキュウ</t>
    </rPh>
    <phoneticPr fontId="2"/>
  </si>
  <si>
    <t>うち賃金・俸給
誘発額</t>
  </si>
  <si>
    <t>うち賃金・俸給
誘発額</t>
    <rPh sb="2" eb="4">
      <t>チンギン</t>
    </rPh>
    <rPh sb="5" eb="7">
      <t>ホウキュウ</t>
    </rPh>
    <phoneticPr fontId="2"/>
  </si>
  <si>
    <t>うち賃金・俸給比率</t>
    <rPh sb="2" eb="4">
      <t>チンギン</t>
    </rPh>
    <rPh sb="5" eb="7">
      <t>ホウキュウ</t>
    </rPh>
    <rPh sb="7" eb="9">
      <t>ヒリツ</t>
    </rPh>
    <phoneticPr fontId="2"/>
  </si>
  <si>
    <t>逆行列係数×⑬</t>
    <rPh sb="0" eb="3">
      <t>ギャクギョウレツ</t>
    </rPh>
    <rPh sb="3" eb="5">
      <t>ケイスウ</t>
    </rPh>
    <phoneticPr fontId="2"/>
  </si>
  <si>
    <t>投入係数×⑭</t>
    <rPh sb="0" eb="2">
      <t>トウニュウ</t>
    </rPh>
    <rPh sb="2" eb="4">
      <t>ケイスウ</t>
    </rPh>
    <phoneticPr fontId="2"/>
  </si>
  <si>
    <t>㉟</t>
    <phoneticPr fontId="2"/>
  </si>
  <si>
    <t>㊱</t>
    <phoneticPr fontId="2"/>
  </si>
  <si>
    <t>㊲</t>
    <phoneticPr fontId="2"/>
  </si>
  <si>
    <t>㊳</t>
    <phoneticPr fontId="2"/>
  </si>
  <si>
    <t>⑭×粗付加価値率</t>
    <rPh sb="2" eb="3">
      <t>ソ</t>
    </rPh>
    <rPh sb="3" eb="5">
      <t>フカ</t>
    </rPh>
    <rPh sb="5" eb="7">
      <t>カチ</t>
    </rPh>
    <rPh sb="7" eb="8">
      <t>リツ</t>
    </rPh>
    <phoneticPr fontId="2"/>
  </si>
  <si>
    <t>⑭×雇用者所得率</t>
    <rPh sb="2" eb="5">
      <t>コヨウシャ</t>
    </rPh>
    <rPh sb="5" eb="7">
      <t>ショトク</t>
    </rPh>
    <rPh sb="7" eb="8">
      <t>リツ</t>
    </rPh>
    <phoneticPr fontId="2"/>
  </si>
  <si>
    <t>⑰×賃金・俸給比率</t>
    <phoneticPr fontId="2"/>
  </si>
  <si>
    <t>⑭×就業係数</t>
    <rPh sb="2" eb="4">
      <t>シュウギョウ</t>
    </rPh>
    <rPh sb="4" eb="6">
      <t>ケイスウ</t>
    </rPh>
    <phoneticPr fontId="2"/>
  </si>
  <si>
    <t>⑭×雇用係数</t>
    <rPh sb="2" eb="4">
      <t>コヨウ</t>
    </rPh>
    <rPh sb="4" eb="6">
      <t>ケイスウ</t>
    </rPh>
    <phoneticPr fontId="2"/>
  </si>
  <si>
    <t>㉑×民間消費支出構成比</t>
    <rPh sb="2" eb="4">
      <t>ミンカン</t>
    </rPh>
    <rPh sb="4" eb="6">
      <t>ショウヒ</t>
    </rPh>
    <rPh sb="6" eb="8">
      <t>シシュツ</t>
    </rPh>
    <rPh sb="8" eb="11">
      <t>コウセイヒ</t>
    </rPh>
    <phoneticPr fontId="2"/>
  </si>
  <si>
    <t>逆行列係数×㉓</t>
    <rPh sb="0" eb="3">
      <t>ギャクギョウレツ</t>
    </rPh>
    <rPh sb="3" eb="5">
      <t>ケイスウ</t>
    </rPh>
    <phoneticPr fontId="2"/>
  </si>
  <si>
    <t>投入係数×㉔</t>
    <rPh sb="0" eb="2">
      <t>トウニュウ</t>
    </rPh>
    <rPh sb="2" eb="4">
      <t>ケイスウ</t>
    </rPh>
    <phoneticPr fontId="2"/>
  </si>
  <si>
    <t>㉔×粗付加価値率</t>
    <rPh sb="2" eb="3">
      <t>ソ</t>
    </rPh>
    <rPh sb="3" eb="5">
      <t>フカ</t>
    </rPh>
    <rPh sb="5" eb="7">
      <t>カチ</t>
    </rPh>
    <rPh sb="7" eb="8">
      <t>リツ</t>
    </rPh>
    <phoneticPr fontId="2"/>
  </si>
  <si>
    <t>㉔×雇用者所得率</t>
    <rPh sb="2" eb="5">
      <t>コヨウシャ</t>
    </rPh>
    <rPh sb="5" eb="7">
      <t>ショトク</t>
    </rPh>
    <rPh sb="7" eb="8">
      <t>リツ</t>
    </rPh>
    <phoneticPr fontId="2"/>
  </si>
  <si>
    <t>賃金・俸給誘発額による県内需要額</t>
    <rPh sb="0" eb="2">
      <t>チンギン</t>
    </rPh>
    <rPh sb="3" eb="5">
      <t>ホウキュウ</t>
    </rPh>
    <rPh sb="5" eb="7">
      <t>ユウハツ</t>
    </rPh>
    <rPh sb="7" eb="8">
      <t>ガク</t>
    </rPh>
    <rPh sb="11" eb="13">
      <t>ケンナイ</t>
    </rPh>
    <rPh sb="13" eb="15">
      <t>ジュヨウ</t>
    </rPh>
    <rPh sb="15" eb="16">
      <t>ガク</t>
    </rPh>
    <phoneticPr fontId="2"/>
  </si>
  <si>
    <t>㉗×賃金・俸給比率</t>
    <phoneticPr fontId="2"/>
  </si>
  <si>
    <t>㉔×就業係数</t>
    <rPh sb="2" eb="4">
      <t>シュウギョウ</t>
    </rPh>
    <rPh sb="4" eb="6">
      <t>ケイスウ</t>
    </rPh>
    <phoneticPr fontId="2"/>
  </si>
  <si>
    <t>㉔×雇用係数</t>
    <rPh sb="2" eb="4">
      <t>コヨウ</t>
    </rPh>
    <rPh sb="4" eb="6">
      <t>ケイスウ</t>
    </rPh>
    <phoneticPr fontId="2"/>
  </si>
  <si>
    <t>⑥＋⑭＋㉔</t>
    <phoneticPr fontId="2"/>
  </si>
  <si>
    <t>⑦＋⑮＋㉕</t>
    <phoneticPr fontId="2"/>
  </si>
  <si>
    <t>⑧＋⑯＋㉖</t>
    <phoneticPr fontId="2"/>
  </si>
  <si>
    <t>⑨＋⑰＋㉗</t>
    <phoneticPr fontId="2"/>
  </si>
  <si>
    <t>⑩＋⑱＋㉘</t>
    <phoneticPr fontId="2"/>
  </si>
  <si>
    <t>⑪＋⑲＋㉙</t>
    <phoneticPr fontId="2"/>
  </si>
  <si>
    <t>⑫＋⑳＋㉚</t>
    <phoneticPr fontId="2"/>
  </si>
  <si>
    <t>㉛順位</t>
    <rPh sb="1" eb="3">
      <t>ジュンイ</t>
    </rPh>
    <phoneticPr fontId="2"/>
  </si>
  <si>
    <t>賃金・俸給誘発額</t>
    <rPh sb="0" eb="2">
      <t>チンギン</t>
    </rPh>
    <rPh sb="3" eb="5">
      <t>ホウキュウ</t>
    </rPh>
    <rPh sb="5" eb="7">
      <t>ユウハツ</t>
    </rPh>
    <rPh sb="7" eb="8">
      <t>ガク</t>
    </rPh>
    <phoneticPr fontId="2"/>
  </si>
  <si>
    <t>賃金・俸給誘発額</t>
    <rPh sb="0" eb="2">
      <t>チンギン</t>
    </rPh>
    <rPh sb="3" eb="5">
      <t>ホウキュウ</t>
    </rPh>
    <phoneticPr fontId="2"/>
  </si>
  <si>
    <t>うち賃金・俸給
誘発額</t>
    <phoneticPr fontId="2"/>
  </si>
  <si>
    <t>入力②（部門分類ごとに需要増加額を入力）</t>
  </si>
  <si>
    <t>・「入力①」シート又は「入力②」シートを用いて需要増加額を入力してください。</t>
  </si>
  <si>
    <t>・需要増加費目を利用しない場合、こちらのシートを御利用下さい。</t>
  </si>
  <si>
    <t>・オレンジ色のセルが入力範囲です。それ以外のセルには入力しないでください。</t>
  </si>
  <si>
    <t>・「需要増加額・県内調達率入力欄」のうち、需要増加額と独自設定する県内調達率を入力してください。</t>
  </si>
  <si>
    <t>・「購入者価格」欄に入力すると、国の産業連関表マージン率を利用して自動的に生産者価格に変換されます。</t>
  </si>
  <si>
    <t>・独自設定した県内調達率を入力した場合、直接効果の算出に入力した値が適用されます。</t>
  </si>
  <si>
    <t>需要増加額・県内調達率入力欄</t>
  </si>
  <si>
    <t>N0.</t>
  </si>
  <si>
    <t>需要増加　入力欄</t>
  </si>
  <si>
    <t>県内調達率
（独自設定）（％）</t>
  </si>
  <si>
    <t>需要増加額
（価格変換後）</t>
  </si>
  <si>
    <t>合計</t>
  </si>
  <si>
    <t>　</t>
  </si>
  <si>
    <t>入力①（費目ごとに需要増加額を入力）</t>
  </si>
  <si>
    <t>・「需要増加額一覧」入力後、「産業連関表の部門分類への対応」のうち、独自設定したい部門に県内調達率を入力してください。</t>
  </si>
  <si>
    <t>・費目ごとに需要増加額を入力したい場合は、こちらのシートを御利用下さい。</t>
  </si>
  <si>
    <t>・「需要増加額一覧」に、需要の費目と金額、価格評価と費目に対応する部門分類を入力してください。</t>
  </si>
  <si>
    <t>・「購入者価格」を選択すると、国の産業連関表マージン率を利用して自動的に生産者価格に変換されます。</t>
  </si>
  <si>
    <t>需要増加額一覧</t>
  </si>
  <si>
    <t>価格変換後の需要増加額</t>
  </si>
  <si>
    <t>No.</t>
  </si>
  <si>
    <t>需要増加</t>
  </si>
  <si>
    <t>産業連関表部門分類</t>
  </si>
  <si>
    <t>需要増加額一覧より</t>
  </si>
  <si>
    <t>費目</t>
  </si>
  <si>
    <t>価格評価</t>
  </si>
  <si>
    <t>大分類</t>
  </si>
  <si>
    <t>部門分類</t>
  </si>
  <si>
    <t>14</t>
  </si>
  <si>
    <t>18</t>
  </si>
  <si>
    <t>県内農作物</t>
  </si>
  <si>
    <t>※３　民間消費支出構成比のうち、住宅賃貸料（帰属家賃）は、所得の変化によって増減することは考えにくいため、除外して計算しています（オレンジ色のセル）。</t>
    <rPh sb="3" eb="7">
      <t>ミンカンショウヒ</t>
    </rPh>
    <rPh sb="7" eb="9">
      <t>シシュツ</t>
    </rPh>
    <rPh sb="9" eb="12">
      <t>コウセイヒゼンコクコクナイカモツウンチンヒョウウンユブモンジュヨウゴウケイコウセイヒシヨウ</t>
    </rPh>
    <phoneticPr fontId="2"/>
  </si>
  <si>
    <t>電気</t>
    <rPh sb="1" eb="2">
      <t>キ</t>
    </rPh>
    <phoneticPr fontId="2"/>
  </si>
  <si>
    <t>電気・ガス・熱供給</t>
    <rPh sb="1" eb="2">
      <t>キ</t>
    </rPh>
    <phoneticPr fontId="2"/>
  </si>
  <si>
    <t>電気(火力(バイオマス・廃棄物を含む。))、電気(原子力)、電気(水力、地熱、太陽光、風力等)</t>
  </si>
  <si>
    <t>(注)１　基本分類の部門名欄の★印は、生産活動主体を次のように示しています。　　　</t>
    <rPh sb="31" eb="32">
      <t>シメ</t>
    </rPh>
    <phoneticPr fontId="2"/>
  </si>
  <si>
    <t>飼料作物、種苗、花き・花木類、葉たばこ、生ゴム(輸入)、綿花(輸入)、他に分類されない非食用耕種作物</t>
  </si>
  <si>
    <t>特用林産物(狩猟業を含む。)</t>
  </si>
  <si>
    <t>河川漁業(魚類)、こい、ふな、うなぎ、しじみ、あゆ</t>
    <rPh sb="0" eb="2">
      <t>カセン</t>
    </rPh>
    <rPh sb="2" eb="4">
      <t>ギョギョウ</t>
    </rPh>
    <rPh sb="5" eb="6">
      <t>サカナ</t>
    </rPh>
    <rPh sb="6" eb="7">
      <t>ルイ</t>
    </rPh>
    <phoneticPr fontId="2"/>
  </si>
  <si>
    <t>鉄鉱石、非鉄金属鉱物、石灰石、窯業原料鉱物(石灰石を除く。)、他に分類されない鉱物</t>
  </si>
  <si>
    <t>飼料・有機質肥料
(別掲を除く。)</t>
  </si>
  <si>
    <t>飼料、有機質肥料(別掲を除く。)</t>
  </si>
  <si>
    <t>綿・スフ織物(合繊短繊維織物を含む。)、絹・人絹織物(合繊長繊維織物を含む。)、その他の織物</t>
  </si>
  <si>
    <t>その他の
製造工業製品
(１／３)</t>
  </si>
  <si>
    <t>有機化学工業製品
(石油化学系基礎製品・合成樹脂を除く。)</t>
  </si>
  <si>
    <t>精製メタノール、ホルマリン、酸化メチル、フロンガス、可塑剤、純ベンゼン(非石油系)、ナフタリン、エチルアルコール</t>
    <rPh sb="0" eb="2">
      <t>セイセイ</t>
    </rPh>
    <rPh sb="14" eb="16">
      <t>サンカ</t>
    </rPh>
    <rPh sb="26" eb="28">
      <t>カソ</t>
    </rPh>
    <rPh sb="28" eb="29">
      <t>ザイ</t>
    </rPh>
    <rPh sb="30" eb="31">
      <t>ジュン</t>
    </rPh>
    <rPh sb="36" eb="37">
      <t>ヒ</t>
    </rPh>
    <rPh sb="37" eb="39">
      <t>セキユ</t>
    </rPh>
    <rPh sb="39" eb="40">
      <t>ケイ</t>
    </rPh>
    <phoneticPr fontId="2"/>
  </si>
  <si>
    <t>医薬品製品、医薬品部外品(清涼剤、防虫剤、軟膏剤、ビタミン剤等)、動物用医薬品・医薬部外品</t>
    <rPh sb="0" eb="3">
      <t>イヤクヒン</t>
    </rPh>
    <rPh sb="3" eb="5">
      <t>セイヒン</t>
    </rPh>
    <rPh sb="6" eb="9">
      <t>イヤクヒン</t>
    </rPh>
    <rPh sb="9" eb="12">
      <t>ブガイヒン</t>
    </rPh>
    <rPh sb="13" eb="16">
      <t>セイリョウザイ</t>
    </rPh>
    <rPh sb="17" eb="20">
      <t>ボウチュウザイ</t>
    </rPh>
    <rPh sb="21" eb="23">
      <t>ナンコウ</t>
    </rPh>
    <rPh sb="23" eb="24">
      <t>ザイ</t>
    </rPh>
    <rPh sb="29" eb="30">
      <t>ザイ</t>
    </rPh>
    <rPh sb="30" eb="31">
      <t>ナド</t>
    </rPh>
    <rPh sb="33" eb="36">
      <t>ドウブツヨウ</t>
    </rPh>
    <rPh sb="36" eb="39">
      <t>イヤクヒン</t>
    </rPh>
    <rPh sb="40" eb="42">
      <t>イヤク</t>
    </rPh>
    <rPh sb="42" eb="45">
      <t>ブガイヒン</t>
    </rPh>
    <phoneticPr fontId="2"/>
  </si>
  <si>
    <t>化学最終製品
(医薬品を除く。)</t>
  </si>
  <si>
    <t>油脂加工製品、石けん・合成洗剤、界面活性剤(石けん・合成洗剤を除く。)</t>
  </si>
  <si>
    <t>プラスチック製(フィルム、発泡スチロール、シート、床材、板・棒・管、継手、バンパー、ダッシュボード、飲料用ボトル、洗剤・シャンプー用容器、ゴミ箱、まな板、ボウル、食器、日用雑貨)</t>
    <rPh sb="6" eb="7">
      <t>セイ</t>
    </rPh>
    <rPh sb="13" eb="15">
      <t>ハッポウ</t>
    </rPh>
    <rPh sb="25" eb="27">
      <t>ユカザイ</t>
    </rPh>
    <rPh sb="28" eb="29">
      <t>イタ</t>
    </rPh>
    <rPh sb="30" eb="31">
      <t>ボウ</t>
    </rPh>
    <rPh sb="32" eb="33">
      <t>クダ</t>
    </rPh>
    <rPh sb="34" eb="35">
      <t>ツ</t>
    </rPh>
    <rPh sb="35" eb="36">
      <t>テ</t>
    </rPh>
    <rPh sb="50" eb="53">
      <t>インリョウヨウ</t>
    </rPh>
    <rPh sb="57" eb="59">
      <t>センザイ</t>
    </rPh>
    <rPh sb="65" eb="66">
      <t>ヨウ</t>
    </rPh>
    <rPh sb="66" eb="68">
      <t>ヨウキ</t>
    </rPh>
    <rPh sb="71" eb="72">
      <t>バコ</t>
    </rPh>
    <rPh sb="75" eb="76">
      <t>イタ</t>
    </rPh>
    <rPh sb="81" eb="83">
      <t>ショッキ</t>
    </rPh>
    <rPh sb="84" eb="86">
      <t>ニチヨウ</t>
    </rPh>
    <rPh sb="86" eb="88">
      <t>ザッカ</t>
    </rPh>
    <phoneticPr fontId="2"/>
  </si>
  <si>
    <t>ゴム及びプラスチック製履物・同付属品・同用品(地下足袋、ゴム底布靴、草履、スリッパ、サンダル)、コンベヤベルト、ゴムホース、ゴム製パッキン、ゴム引布、氷のう、ゴム手袋、消しゴム、ゴムバンド</t>
    <rPh sb="2" eb="3">
      <t>オヨ</t>
    </rPh>
    <rPh sb="10" eb="11">
      <t>セイ</t>
    </rPh>
    <rPh sb="11" eb="13">
      <t>ハキモノ</t>
    </rPh>
    <rPh sb="14" eb="15">
      <t>ドウ</t>
    </rPh>
    <rPh sb="15" eb="17">
      <t>フゾク</t>
    </rPh>
    <rPh sb="17" eb="18">
      <t>ヒン</t>
    </rPh>
    <rPh sb="19" eb="20">
      <t>ドウ</t>
    </rPh>
    <rPh sb="20" eb="22">
      <t>ヨウヒン</t>
    </rPh>
    <rPh sb="23" eb="25">
      <t>ジカ</t>
    </rPh>
    <rPh sb="25" eb="27">
      <t>タビ</t>
    </rPh>
    <rPh sb="30" eb="31">
      <t>ゾコ</t>
    </rPh>
    <rPh sb="31" eb="32">
      <t>ヌノ</t>
    </rPh>
    <rPh sb="32" eb="33">
      <t>グツ</t>
    </rPh>
    <rPh sb="34" eb="36">
      <t>ゾウリ</t>
    </rPh>
    <rPh sb="64" eb="65">
      <t>セイ</t>
    </rPh>
    <rPh sb="72" eb="73">
      <t>ヒ</t>
    </rPh>
    <rPh sb="73" eb="74">
      <t>ヌノ</t>
    </rPh>
    <rPh sb="75" eb="76">
      <t>ヒョウ</t>
    </rPh>
    <rPh sb="81" eb="83">
      <t>テブクロ</t>
    </rPh>
    <rPh sb="84" eb="85">
      <t>ケ</t>
    </rPh>
    <phoneticPr fontId="2"/>
  </si>
  <si>
    <t>その他の
製造工業製品
(２／３)</t>
  </si>
  <si>
    <t>なめし革・
革製品・毛皮
(革製履物を除く。)</t>
  </si>
  <si>
    <t>衛生陶器(浴槽、洗面手洗器、便器、水槽)、タイル、電気用陶磁器、陶磁器製食器、陶磁器製台所・調理用品</t>
    <rPh sb="0" eb="2">
      <t>エイセイ</t>
    </rPh>
    <rPh sb="2" eb="4">
      <t>トウキ</t>
    </rPh>
    <rPh sb="5" eb="7">
      <t>ヨクソウ</t>
    </rPh>
    <rPh sb="8" eb="10">
      <t>センメン</t>
    </rPh>
    <rPh sb="10" eb="12">
      <t>テアラ</t>
    </rPh>
    <rPh sb="12" eb="13">
      <t>キ</t>
    </rPh>
    <rPh sb="14" eb="16">
      <t>ベンキ</t>
    </rPh>
    <rPh sb="17" eb="19">
      <t>スイソウ</t>
    </rPh>
    <rPh sb="25" eb="28">
      <t>デンキヨウ</t>
    </rPh>
    <rPh sb="28" eb="31">
      <t>トウジキ</t>
    </rPh>
    <rPh sb="32" eb="35">
      <t>トウジキ</t>
    </rPh>
    <rPh sb="35" eb="36">
      <t>セイ</t>
    </rPh>
    <rPh sb="36" eb="38">
      <t>ショッキ</t>
    </rPh>
    <rPh sb="39" eb="42">
      <t>トウジキ</t>
    </rPh>
    <rPh sb="42" eb="43">
      <t>セイ</t>
    </rPh>
    <rPh sb="43" eb="45">
      <t>ダイドコロ</t>
    </rPh>
    <rPh sb="46" eb="48">
      <t>チョウリ</t>
    </rPh>
    <rPh sb="48" eb="50">
      <t>ヨウヒン</t>
    </rPh>
    <phoneticPr fontId="2"/>
  </si>
  <si>
    <t>銑鉄、フェロアロイ、粗鋼(転炉)、粗鋼(電気炉)</t>
  </si>
  <si>
    <t>鋳鍛造品(鉄)</t>
  </si>
  <si>
    <t>銅、鉛・亜鉛(再生を含む。)、アルミニウム(再生を含む。)、その他の非鉄金属地金</t>
  </si>
  <si>
    <t>プレス用金型、鋳造用金型、真空装置・真空機器(半導体製造装置を除く)、数値制御ロボット、マニュアル・マニピュレータ、ゴム工業用機械器具、ガラス工業用特殊機械</t>
    <rPh sb="3" eb="4">
      <t>ヨウ</t>
    </rPh>
    <rPh sb="4" eb="6">
      <t>カナガタ</t>
    </rPh>
    <rPh sb="7" eb="9">
      <t>チュウゾウ</t>
    </rPh>
    <rPh sb="9" eb="10">
      <t>ヨウ</t>
    </rPh>
    <rPh sb="10" eb="12">
      <t>カナガタ</t>
    </rPh>
    <rPh sb="13" eb="15">
      <t>シンクウ</t>
    </rPh>
    <rPh sb="15" eb="17">
      <t>ソウチ</t>
    </rPh>
    <rPh sb="18" eb="20">
      <t>シンクウ</t>
    </rPh>
    <rPh sb="20" eb="22">
      <t>キキ</t>
    </rPh>
    <rPh sb="23" eb="26">
      <t>ハンドウタイ</t>
    </rPh>
    <rPh sb="26" eb="28">
      <t>セイゾウ</t>
    </rPh>
    <rPh sb="28" eb="30">
      <t>ソウチ</t>
    </rPh>
    <rPh sb="31" eb="32">
      <t>ノゾ</t>
    </rPh>
    <rPh sb="35" eb="37">
      <t>スウチ</t>
    </rPh>
    <rPh sb="37" eb="39">
      <t>セイギョ</t>
    </rPh>
    <rPh sb="60" eb="63">
      <t>コウギョウヨウ</t>
    </rPh>
    <rPh sb="63" eb="65">
      <t>キカイ</t>
    </rPh>
    <rPh sb="65" eb="67">
      <t>キグ</t>
    </rPh>
    <rPh sb="71" eb="74">
      <t>コウギョウヨウ</t>
    </rPh>
    <rPh sb="74" eb="76">
      <t>トクシュ</t>
    </rPh>
    <rPh sb="76" eb="78">
      <t>キカイ</t>
    </rPh>
    <phoneticPr fontId="2"/>
  </si>
  <si>
    <t>民生用エアコンディショナ、民生用電気機器(エアコンを除く。)</t>
  </si>
  <si>
    <t>有線電気通信機器、携帯電話機、無線電気通信機器(携帯電話機を除く。)、ラジオ・テレビ受信機、その他の電気通信機器</t>
  </si>
  <si>
    <t>パーソナルコンピュータ、電子計算機本体(パソコンを除く。)、電子計算機附属装置</t>
  </si>
  <si>
    <t>二輪自動車(原動機付自転車、モータスクータ含む)</t>
    <rPh sb="0" eb="2">
      <t>ニリン</t>
    </rPh>
    <rPh sb="2" eb="5">
      <t>ジドウシャ</t>
    </rPh>
    <rPh sb="6" eb="9">
      <t>ゲンドウキ</t>
    </rPh>
    <rPh sb="9" eb="10">
      <t>ツ</t>
    </rPh>
    <rPh sb="10" eb="13">
      <t>ジテンシャ</t>
    </rPh>
    <rPh sb="21" eb="22">
      <t>フク</t>
    </rPh>
    <phoneticPr fontId="2"/>
  </si>
  <si>
    <t>その他の
製造工業製品
(３／３)</t>
  </si>
  <si>
    <t>住宅建築(木造)、住宅建築(非木造)</t>
  </si>
  <si>
    <t>非住宅建築(木造)、非住宅建築(非木造)</t>
  </si>
  <si>
    <t>工場・倉庫、事務所、学校、病院・店舗(新築・増築・改築工事)</t>
    <rPh sb="0" eb="2">
      <t>コウジョウ</t>
    </rPh>
    <rPh sb="3" eb="5">
      <t>ソウコ</t>
    </rPh>
    <rPh sb="6" eb="8">
      <t>ジム</t>
    </rPh>
    <rPh sb="8" eb="9">
      <t>ショ</t>
    </rPh>
    <rPh sb="10" eb="12">
      <t>ガッコウ</t>
    </rPh>
    <rPh sb="13" eb="15">
      <t>ビョウイン</t>
    </rPh>
    <rPh sb="16" eb="18">
      <t>テンポ</t>
    </rPh>
    <rPh sb="19" eb="21">
      <t>シンチク</t>
    </rPh>
    <rPh sb="22" eb="24">
      <t>ゾウチク</t>
    </rPh>
    <rPh sb="25" eb="27">
      <t>カイチク</t>
    </rPh>
    <rPh sb="27" eb="29">
      <t>コウジ</t>
    </rPh>
    <phoneticPr fontId="2"/>
  </si>
  <si>
    <t>廃棄物処理(公営)★★、廃棄物処理</t>
  </si>
  <si>
    <t>公営・民営(し尿収集・処理、ごみ収集・処理、産業廃棄物収集・処理等の活動)</t>
    <rPh sb="0" eb="2">
      <t>コウエイ</t>
    </rPh>
    <rPh sb="3" eb="5">
      <t>ミンエイ</t>
    </rPh>
    <rPh sb="7" eb="8">
      <t>ニョウ</t>
    </rPh>
    <rPh sb="8" eb="10">
      <t>シュウシュウ</t>
    </rPh>
    <rPh sb="11" eb="13">
      <t>ショリ</t>
    </rPh>
    <rPh sb="16" eb="18">
      <t>シュウシュウ</t>
    </rPh>
    <rPh sb="19" eb="21">
      <t>ショリ</t>
    </rPh>
    <rPh sb="22" eb="24">
      <t>サンギョウ</t>
    </rPh>
    <rPh sb="24" eb="27">
      <t>ハイキブツ</t>
    </rPh>
    <rPh sb="27" eb="29">
      <t>シュウシュウ</t>
    </rPh>
    <rPh sb="30" eb="32">
      <t>ショリ</t>
    </rPh>
    <rPh sb="32" eb="33">
      <t>トウ</t>
    </rPh>
    <rPh sb="34" eb="36">
      <t>カツドウ</t>
    </rPh>
    <phoneticPr fontId="2"/>
  </si>
  <si>
    <t>公的金融(ＦＩＳＩＭ)、民間金融(ＦＩＳＩＭ)、公的金融(手数料)、民間金融(手数料)</t>
  </si>
  <si>
    <t>住宅賃貸料
(帰属家賃)</t>
  </si>
  <si>
    <t>住宅賃貸料(帰属家賃)</t>
  </si>
  <si>
    <t>JR、公・民間の鉄道・軌道(普通鉄道、軌道、地下鉄道、モノレール鉄道)</t>
    <rPh sb="3" eb="4">
      <t>コウ</t>
    </rPh>
    <rPh sb="5" eb="7">
      <t>ミンカン</t>
    </rPh>
    <rPh sb="8" eb="10">
      <t>テツドウ</t>
    </rPh>
    <rPh sb="11" eb="13">
      <t>キドウ</t>
    </rPh>
    <rPh sb="14" eb="16">
      <t>フツウ</t>
    </rPh>
    <rPh sb="16" eb="18">
      <t>テツドウ</t>
    </rPh>
    <rPh sb="19" eb="21">
      <t>キドウ</t>
    </rPh>
    <rPh sb="22" eb="25">
      <t>チカテツ</t>
    </rPh>
    <rPh sb="25" eb="26">
      <t>ドウ</t>
    </rPh>
    <rPh sb="32" eb="34">
      <t>テツドウ</t>
    </rPh>
    <phoneticPr fontId="2"/>
  </si>
  <si>
    <t>道路輸送
(自家輸送を除く。)</t>
  </si>
  <si>
    <t>道路貨物輸送
(自家輸送を除く。)</t>
  </si>
  <si>
    <t>道路貨物輸送(自家輸送を除く。)</t>
  </si>
  <si>
    <t>自家輸送(旅客自動車)</t>
  </si>
  <si>
    <t>自家輸送(貨物自動車)</t>
  </si>
  <si>
    <t>自己の需要に応じて、自家用自動車を使用して貨物の輸送(マイカー輸送を除く。)を行う活動範囲</t>
    <rPh sb="0" eb="2">
      <t>ジコ</t>
    </rPh>
    <rPh sb="3" eb="5">
      <t>ジュヨウ</t>
    </rPh>
    <rPh sb="6" eb="7">
      <t>オウ</t>
    </rPh>
    <rPh sb="10" eb="13">
      <t>ジカヨウ</t>
    </rPh>
    <rPh sb="13" eb="16">
      <t>ジドウシャ</t>
    </rPh>
    <rPh sb="17" eb="19">
      <t>シヨウ</t>
    </rPh>
    <rPh sb="21" eb="23">
      <t>カモツ</t>
    </rPh>
    <rPh sb="24" eb="26">
      <t>ユソウ</t>
    </rPh>
    <rPh sb="31" eb="33">
      <t>ユソウ</t>
    </rPh>
    <rPh sb="34" eb="35">
      <t>ノゾ</t>
    </rPh>
    <rPh sb="39" eb="40">
      <t>オコナ</t>
    </rPh>
    <rPh sb="41" eb="43">
      <t>カツドウ</t>
    </rPh>
    <rPh sb="43" eb="45">
      <t>ハンイ</t>
    </rPh>
    <phoneticPr fontId="2"/>
  </si>
  <si>
    <t>航空運送業による国際・国内の旅客・貨物輸送、航空機使用事業(薬剤散布、航空写真撮影等)</t>
    <rPh sb="0" eb="2">
      <t>コウクウ</t>
    </rPh>
    <rPh sb="2" eb="4">
      <t>ウンソウ</t>
    </rPh>
    <rPh sb="4" eb="5">
      <t>ギョウ</t>
    </rPh>
    <rPh sb="8" eb="10">
      <t>コクサイ</t>
    </rPh>
    <rPh sb="11" eb="13">
      <t>コクナイ</t>
    </rPh>
    <rPh sb="14" eb="16">
      <t>リョカク</t>
    </rPh>
    <rPh sb="17" eb="19">
      <t>カモツ</t>
    </rPh>
    <rPh sb="19" eb="21">
      <t>ユソウ</t>
    </rPh>
    <rPh sb="22" eb="25">
      <t>コウクウキ</t>
    </rPh>
    <rPh sb="25" eb="27">
      <t>シヨウ</t>
    </rPh>
    <rPh sb="27" eb="29">
      <t>ジギョウ</t>
    </rPh>
    <rPh sb="30" eb="32">
      <t>ヤクザイ</t>
    </rPh>
    <rPh sb="32" eb="34">
      <t>サンプ</t>
    </rPh>
    <rPh sb="35" eb="37">
      <t>コウクウ</t>
    </rPh>
    <rPh sb="37" eb="39">
      <t>シャシン</t>
    </rPh>
    <rPh sb="39" eb="41">
      <t>サツエイ</t>
    </rPh>
    <rPh sb="41" eb="42">
      <t>トウ</t>
    </rPh>
    <phoneticPr fontId="2"/>
  </si>
  <si>
    <t>道路輸送施設提供、水運施設管理(国公営)★★、水運施設管理、水運附帯サービス、航空施設管理(公営)★★、航空施設管理、航空附帯サービス、旅行・その他の運輸附帯サービス</t>
  </si>
  <si>
    <t>映像・音声・文字情報制作(新聞・出版を除く。)、新聞、出版</t>
  </si>
  <si>
    <t>公務(中央)</t>
  </si>
  <si>
    <t>公務(中央)★★</t>
  </si>
  <si>
    <t>公務(地方)</t>
  </si>
  <si>
    <t>公務(地方)★★</t>
  </si>
  <si>
    <t>学校教育(国公立)★★、学校教育(私立)★、学校給食(国公立)★★、学校給食(私立)★</t>
  </si>
  <si>
    <t>社会教育(国公立)★★、社会教育(非営利)★、その他の教育訓練機関(国公立)★★、その他の教育訓練機関</t>
  </si>
  <si>
    <t>自然科学研究機関(国公立)★★、人文・社会科学研究機関(国公立)★★、自然科学研究機関(非営利)★、人文・社会科学研究機関(非営利)★、自然科学研究機関、人文・社会科学研究機関</t>
  </si>
  <si>
    <t>国公立・私立大学(研究活動に限る)、理学研究所、工学研究所、農学研究所、医学・薬学研究所、国立教育政策研究所、社会科学研究所、人文科学研究所</t>
    <rPh sb="0" eb="3">
      <t>コッコウリツ</t>
    </rPh>
    <rPh sb="1" eb="3">
      <t>コウリツ</t>
    </rPh>
    <rPh sb="4" eb="6">
      <t>シリツ</t>
    </rPh>
    <rPh sb="6" eb="8">
      <t>ダイガク</t>
    </rPh>
    <rPh sb="9" eb="11">
      <t>ケンキュウ</t>
    </rPh>
    <rPh sb="11" eb="13">
      <t>カツドウ</t>
    </rPh>
    <rPh sb="14" eb="15">
      <t>カギ</t>
    </rPh>
    <rPh sb="18" eb="20">
      <t>リガク</t>
    </rPh>
    <rPh sb="20" eb="23">
      <t>ケンキュウジョ</t>
    </rPh>
    <rPh sb="24" eb="26">
      <t>コウガク</t>
    </rPh>
    <rPh sb="26" eb="29">
      <t>ケンキュウジョ</t>
    </rPh>
    <rPh sb="30" eb="32">
      <t>ノウガク</t>
    </rPh>
    <rPh sb="32" eb="35">
      <t>ケンキュウジョ</t>
    </rPh>
    <rPh sb="36" eb="38">
      <t>イガク</t>
    </rPh>
    <rPh sb="39" eb="41">
      <t>ヤクガク</t>
    </rPh>
    <rPh sb="41" eb="44">
      <t>ケンキュウジョ</t>
    </rPh>
    <rPh sb="45" eb="47">
      <t>コクリツ</t>
    </rPh>
    <rPh sb="47" eb="49">
      <t>キョウイク</t>
    </rPh>
    <rPh sb="49" eb="51">
      <t>セイサク</t>
    </rPh>
    <rPh sb="51" eb="54">
      <t>ケンキュウジョ</t>
    </rPh>
    <rPh sb="55" eb="57">
      <t>シャカイ</t>
    </rPh>
    <rPh sb="57" eb="59">
      <t>カガク</t>
    </rPh>
    <rPh sb="59" eb="62">
      <t>ケンキュウジョ</t>
    </rPh>
    <rPh sb="63" eb="65">
      <t>ジンブン</t>
    </rPh>
    <rPh sb="65" eb="67">
      <t>カガク</t>
    </rPh>
    <rPh sb="67" eb="70">
      <t>ケンキュウジョ</t>
    </rPh>
    <phoneticPr fontId="2"/>
  </si>
  <si>
    <t>一般診療、歯科診療、薬局、調剤薬局及びファーマシーでの調剤行為、助産所、訪問介護ステーション、施術所、アイバンク、骨髄バンク、衛生検査所、滅菌業(医療用器材)、臨床検査業</t>
    <rPh sb="0" eb="2">
      <t>イッパン</t>
    </rPh>
    <rPh sb="2" eb="4">
      <t>シンリョウ</t>
    </rPh>
    <rPh sb="5" eb="7">
      <t>シカ</t>
    </rPh>
    <rPh sb="7" eb="9">
      <t>シンリョウ</t>
    </rPh>
    <rPh sb="10" eb="12">
      <t>ヤッキョク</t>
    </rPh>
    <rPh sb="13" eb="15">
      <t>チョウザイ</t>
    </rPh>
    <rPh sb="15" eb="17">
      <t>ヤッキョク</t>
    </rPh>
    <rPh sb="17" eb="18">
      <t>オヨ</t>
    </rPh>
    <rPh sb="27" eb="29">
      <t>チョウザイ</t>
    </rPh>
    <rPh sb="29" eb="31">
      <t>コウイ</t>
    </rPh>
    <rPh sb="32" eb="35">
      <t>ジョサンジョ</t>
    </rPh>
    <rPh sb="36" eb="38">
      <t>ホウモン</t>
    </rPh>
    <rPh sb="38" eb="40">
      <t>カイゴ</t>
    </rPh>
    <rPh sb="47" eb="49">
      <t>セジュツ</t>
    </rPh>
    <rPh sb="49" eb="50">
      <t>ジョ</t>
    </rPh>
    <rPh sb="57" eb="59">
      <t>コツズイ</t>
    </rPh>
    <rPh sb="63" eb="65">
      <t>エイセイ</t>
    </rPh>
    <rPh sb="65" eb="67">
      <t>ケンサ</t>
    </rPh>
    <rPh sb="67" eb="68">
      <t>ジョ</t>
    </rPh>
    <rPh sb="69" eb="71">
      <t>メッキン</t>
    </rPh>
    <rPh sb="71" eb="72">
      <t>ギョウ</t>
    </rPh>
    <rPh sb="73" eb="76">
      <t>イリョウヨウ</t>
    </rPh>
    <rPh sb="76" eb="78">
      <t>キザイ</t>
    </rPh>
    <rPh sb="80" eb="82">
      <t>リンショウ</t>
    </rPh>
    <rPh sb="82" eb="84">
      <t>ケンサ</t>
    </rPh>
    <rPh sb="84" eb="85">
      <t>ギョウ</t>
    </rPh>
    <phoneticPr fontId="2"/>
  </si>
  <si>
    <t>保健衛生(国公立)★★、保健衛生</t>
  </si>
  <si>
    <t>保健所、健康相談所、検疫所、検査業、食肉衛生検査所、犬管理所、健康相談施設、消毒業(物品、電話機)</t>
    <rPh sb="0" eb="3">
      <t>ホケンジョ</t>
    </rPh>
    <rPh sb="4" eb="6">
      <t>ケンコウ</t>
    </rPh>
    <rPh sb="6" eb="8">
      <t>ソウダン</t>
    </rPh>
    <rPh sb="8" eb="9">
      <t>ジョ</t>
    </rPh>
    <rPh sb="10" eb="13">
      <t>ケンエキジョ</t>
    </rPh>
    <rPh sb="14" eb="16">
      <t>ケンサ</t>
    </rPh>
    <rPh sb="16" eb="17">
      <t>ギョウ</t>
    </rPh>
    <rPh sb="18" eb="20">
      <t>ショクニク</t>
    </rPh>
    <rPh sb="20" eb="22">
      <t>エイセイ</t>
    </rPh>
    <rPh sb="22" eb="24">
      <t>ケンサ</t>
    </rPh>
    <rPh sb="24" eb="25">
      <t>ジョ</t>
    </rPh>
    <rPh sb="26" eb="27">
      <t>イヌ</t>
    </rPh>
    <rPh sb="27" eb="29">
      <t>カンリ</t>
    </rPh>
    <rPh sb="29" eb="30">
      <t>ショ</t>
    </rPh>
    <rPh sb="31" eb="33">
      <t>ケンコウ</t>
    </rPh>
    <rPh sb="33" eb="35">
      <t>ソウダン</t>
    </rPh>
    <rPh sb="35" eb="37">
      <t>シセツ</t>
    </rPh>
    <rPh sb="38" eb="40">
      <t>ショウドク</t>
    </rPh>
    <rPh sb="40" eb="41">
      <t>ギョウ</t>
    </rPh>
    <rPh sb="42" eb="44">
      <t>ブッピン</t>
    </rPh>
    <rPh sb="45" eb="48">
      <t>デンワキ</t>
    </rPh>
    <phoneticPr fontId="2"/>
  </si>
  <si>
    <t>社会保険事業★★、社会福祉(国公立)★★、社会福祉(非営利)★、社会福祉、保育所</t>
  </si>
  <si>
    <t>介護(施設サービス)、介護(施設サービスを除く。)</t>
  </si>
  <si>
    <t>会員制企業団体、対家計民間非営利団体(別掲を除く。)★</t>
  </si>
  <si>
    <t>物品賃貸業
(貸自動車業を除く。)</t>
  </si>
  <si>
    <t>産業用機械器具(建設機械器具を除く。)賃貸業、建設機械器具賃貸業、電子計算機・同関連機器賃貸業、事務用機械器具(電算機等を除く。)賃貸業、スポーツ・娯楽用品・その他の物品賃貸業</t>
  </si>
  <si>
    <t>映画館、興行場(映画館を除く。)・興行団、競輪・競馬等の競走場・競技団、スポーツ施設提供業・公園・遊園地、遊戯場、その他の娯楽</t>
  </si>
  <si>
    <t>映画館、映画劇場、ビデオ・シアター、劇場、歌劇団、ダンシングチーム、寄席、野球場(プロ野球興行用)、劇団、芸能プロダクション、プロ野球団、競輪場、競馬場、体育館、ゴルフ場、ボウリング場、テニス場、公園、遊園地、ビリヤード場、囲碁・将棋所、パチンコホール、ゲームセンター、ダンスホール、遊漁船業、カラオケボックス業、場外馬券場売場、釣堀業、芸術家業</t>
    <rPh sb="0" eb="3">
      <t>エイガカン</t>
    </rPh>
    <rPh sb="4" eb="6">
      <t>エイガ</t>
    </rPh>
    <rPh sb="6" eb="8">
      <t>ゲキジョウ</t>
    </rPh>
    <rPh sb="18" eb="20">
      <t>ゲキジョウ</t>
    </rPh>
    <rPh sb="21" eb="24">
      <t>カゲキダン</t>
    </rPh>
    <rPh sb="34" eb="36">
      <t>ヨセ</t>
    </rPh>
    <rPh sb="37" eb="40">
      <t>ヤキュウジョウ</t>
    </rPh>
    <rPh sb="43" eb="45">
      <t>ヤキュウ</t>
    </rPh>
    <rPh sb="45" eb="48">
      <t>コウギョウヨウ</t>
    </rPh>
    <rPh sb="50" eb="52">
      <t>ゲキダン</t>
    </rPh>
    <rPh sb="53" eb="55">
      <t>ゲイノウ</t>
    </rPh>
    <rPh sb="65" eb="67">
      <t>ヤキュウ</t>
    </rPh>
    <rPh sb="67" eb="68">
      <t>ダン</t>
    </rPh>
    <rPh sb="69" eb="71">
      <t>ケイリン</t>
    </rPh>
    <rPh sb="71" eb="72">
      <t>ジョウ</t>
    </rPh>
    <rPh sb="73" eb="76">
      <t>ケイバジョウ</t>
    </rPh>
    <rPh sb="77" eb="80">
      <t>タイイクカン</t>
    </rPh>
    <rPh sb="84" eb="85">
      <t>ジョウ</t>
    </rPh>
    <rPh sb="91" eb="92">
      <t>ジョウ</t>
    </rPh>
    <rPh sb="96" eb="97">
      <t>ジョウ</t>
    </rPh>
    <rPh sb="98" eb="100">
      <t>コウエン</t>
    </rPh>
    <rPh sb="101" eb="104">
      <t>ユウエンチ</t>
    </rPh>
    <rPh sb="110" eb="111">
      <t>ジョウ</t>
    </rPh>
    <rPh sb="112" eb="114">
      <t>イゴ</t>
    </rPh>
    <rPh sb="115" eb="117">
      <t>ショウギ</t>
    </rPh>
    <rPh sb="117" eb="118">
      <t>ジョ</t>
    </rPh>
    <rPh sb="142" eb="145">
      <t>ユウギョセン</t>
    </rPh>
    <rPh sb="145" eb="146">
      <t>ギョウ</t>
    </rPh>
    <rPh sb="155" eb="156">
      <t>ギョウ</t>
    </rPh>
    <rPh sb="157" eb="159">
      <t>ジョウガイ</t>
    </rPh>
    <rPh sb="159" eb="161">
      <t>バケン</t>
    </rPh>
    <rPh sb="161" eb="162">
      <t>ジョウ</t>
    </rPh>
    <rPh sb="162" eb="163">
      <t>ウ</t>
    </rPh>
    <rPh sb="163" eb="164">
      <t>バ</t>
    </rPh>
    <rPh sb="165" eb="167">
      <t>ツリボリ</t>
    </rPh>
    <rPh sb="167" eb="168">
      <t>ギョウ</t>
    </rPh>
    <rPh sb="169" eb="172">
      <t>ゲイジュツカ</t>
    </rPh>
    <rPh sb="172" eb="173">
      <t>ギョウ</t>
    </rPh>
    <phoneticPr fontId="2"/>
  </si>
  <si>
    <t>写真業、冠婚葬祭業、個人教授業、各種修理業(別掲を除く。)、その他の対個人サービス</t>
  </si>
  <si>
    <t>火力発電所(バイオマス・廃棄物を含む。)、原子力発電所、水力発電所、地熱発電所、太陽光発電所、風力発電所、変電所</t>
    <rPh sb="0" eb="2">
      <t>カリョク</t>
    </rPh>
    <rPh sb="2" eb="4">
      <t>ハツデン</t>
    </rPh>
    <rPh sb="4" eb="5">
      <t>ショ</t>
    </rPh>
    <rPh sb="12" eb="15">
      <t>ハイキブツ</t>
    </rPh>
    <rPh sb="16" eb="17">
      <t>フク</t>
    </rPh>
    <rPh sb="21" eb="24">
      <t>ゲンシリョク</t>
    </rPh>
    <rPh sb="24" eb="26">
      <t>ハツデン</t>
    </rPh>
    <rPh sb="26" eb="27">
      <t>ショ</t>
    </rPh>
    <rPh sb="28" eb="30">
      <t>スイリョク</t>
    </rPh>
    <rPh sb="30" eb="32">
      <t>ハツデン</t>
    </rPh>
    <rPh sb="32" eb="33">
      <t>ショ</t>
    </rPh>
    <rPh sb="34" eb="36">
      <t>チネツ</t>
    </rPh>
    <rPh sb="36" eb="38">
      <t>ハツデン</t>
    </rPh>
    <rPh sb="38" eb="39">
      <t>ショ</t>
    </rPh>
    <rPh sb="40" eb="43">
      <t>タイヨウコウ</t>
    </rPh>
    <rPh sb="43" eb="45">
      <t>ハツデン</t>
    </rPh>
    <rPh sb="45" eb="46">
      <t>ショ</t>
    </rPh>
    <rPh sb="47" eb="49">
      <t>フウリョク</t>
    </rPh>
    <rPh sb="49" eb="51">
      <t>ハツデン</t>
    </rPh>
    <rPh sb="51" eb="52">
      <t>ショ</t>
    </rPh>
    <rPh sb="53" eb="56">
      <t>ヘンデンショ</t>
    </rPh>
    <phoneticPr fontId="2"/>
  </si>
  <si>
    <t>米、稲わら、麦類</t>
    <rPh sb="0" eb="1">
      <t>コメ</t>
    </rPh>
    <rPh sb="7" eb="8">
      <t>ルイ</t>
    </rPh>
    <phoneticPr fontId="11"/>
  </si>
  <si>
    <r>
      <t xml:space="preserve">かんしょ、ばれいしょ、大豆、えんどう、そらまめ、いんげん豆、小豆、ささげ、らっかせい
</t>
    </r>
    <r>
      <rPr>
        <sz val="10.5"/>
        <color theme="5"/>
        <rFont val="ＭＳ 明朝"/>
        <family val="1"/>
        <charset val="128"/>
      </rPr>
      <t>※さといも、やまのいも、未成熟の豆類は「0113 野菜」</t>
    </r>
    <rPh sb="11" eb="13">
      <t>ダイズ</t>
    </rPh>
    <rPh sb="28" eb="29">
      <t>マメ</t>
    </rPh>
    <rPh sb="30" eb="32">
      <t>アズキ</t>
    </rPh>
    <rPh sb="55" eb="58">
      <t>ミセイジュク</t>
    </rPh>
    <rPh sb="59" eb="61">
      <t>マメルイ</t>
    </rPh>
    <rPh sb="68" eb="70">
      <t>ヤサイ</t>
    </rPh>
    <phoneticPr fontId="2"/>
  </si>
  <si>
    <t>いも類、豆類</t>
    <rPh sb="2" eb="3">
      <t>ルイ</t>
    </rPh>
    <phoneticPr fontId="2"/>
  </si>
  <si>
    <t>野菜</t>
    <rPh sb="0" eb="2">
      <t>ヤサイ</t>
    </rPh>
    <phoneticPr fontId="11"/>
  </si>
  <si>
    <t>砂糖原料作物、飲料用作物、その他の食用耕種作物</t>
    <rPh sb="15" eb="16">
      <t>タ</t>
    </rPh>
    <phoneticPr fontId="2"/>
  </si>
  <si>
    <t>農業サービス</t>
    <phoneticPr fontId="2"/>
  </si>
  <si>
    <t>砂利・採石</t>
    <phoneticPr fontId="2"/>
  </si>
  <si>
    <t>食肉、酪農品、その他の畜産食料品</t>
    <rPh sb="3" eb="6">
      <t>ラクノウヒン</t>
    </rPh>
    <phoneticPr fontId="2"/>
  </si>
  <si>
    <t>精穀、製粉</t>
    <phoneticPr fontId="2"/>
  </si>
  <si>
    <t>砂糖、でん粉、ぶどう糖・水あめ・異性化糖、植物油脂、動物油脂、加工油脂、植物原油かす、調味料</t>
    <phoneticPr fontId="2"/>
  </si>
  <si>
    <t>寝具、じゅうたん・床敷物、その他の繊維既製品</t>
    <rPh sb="15" eb="16">
      <t>タ</t>
    </rPh>
    <phoneticPr fontId="2"/>
  </si>
  <si>
    <t>ソーダ灰、か性ソーダ、液体塩素、塩素ガス、塩酸、さらし液、塩素酸ナトリウム</t>
    <rPh sb="16" eb="18">
      <t>エンソ</t>
    </rPh>
    <rPh sb="21" eb="23">
      <t>エンサン</t>
    </rPh>
    <rPh sb="27" eb="28">
      <t>エキ</t>
    </rPh>
    <rPh sb="29" eb="32">
      <t>エンソサン</t>
    </rPh>
    <phoneticPr fontId="2"/>
  </si>
  <si>
    <t>ソーダ工業製品</t>
    <phoneticPr fontId="2"/>
  </si>
  <si>
    <r>
      <t xml:space="preserve">酸化チタン、カーボンブラック、亜鉛華、黄鉛、酸素ガス、窒素、水素、炭酸ガス、塩、食卓塩、にがり、亜硫酸塩、硫化物、活性炭
</t>
    </r>
    <r>
      <rPr>
        <sz val="10.5"/>
        <color theme="5"/>
        <rFont val="ＭＳ 明朝"/>
        <family val="1"/>
        <charset val="128"/>
      </rPr>
      <t>※岩塩は「0629 その他の鉱物」</t>
    </r>
    <rPh sb="15" eb="17">
      <t>アエン</t>
    </rPh>
    <rPh sb="17" eb="18">
      <t>ハナ</t>
    </rPh>
    <rPh sb="19" eb="21">
      <t>オウエン</t>
    </rPh>
    <rPh sb="22" eb="24">
      <t>サンソ</t>
    </rPh>
    <rPh sb="27" eb="29">
      <t>チッソ</t>
    </rPh>
    <rPh sb="30" eb="32">
      <t>スイソ</t>
    </rPh>
    <rPh sb="33" eb="35">
      <t>タンサン</t>
    </rPh>
    <rPh sb="38" eb="39">
      <t>シオ</t>
    </rPh>
    <rPh sb="40" eb="42">
      <t>ショクタク</t>
    </rPh>
    <rPh sb="42" eb="43">
      <t>シオ</t>
    </rPh>
    <rPh sb="48" eb="51">
      <t>アリュウサン</t>
    </rPh>
    <rPh sb="51" eb="52">
      <t>シオ</t>
    </rPh>
    <rPh sb="53" eb="56">
      <t>リュウカブツ</t>
    </rPh>
    <rPh sb="57" eb="60">
      <t>カッセイタン</t>
    </rPh>
    <rPh sb="62" eb="64">
      <t>ガンエン</t>
    </rPh>
    <rPh sb="73" eb="74">
      <t>タ</t>
    </rPh>
    <rPh sb="75" eb="77">
      <t>コウブツ</t>
    </rPh>
    <phoneticPr fontId="2"/>
  </si>
  <si>
    <t>無機顔料、圧縮ガス・液化ガス、原塩、塩、その他の無機化学工業製品</t>
    <phoneticPr fontId="2"/>
  </si>
  <si>
    <t>石油化学基礎製品、石油化学系芳香族製品</t>
    <rPh sb="4" eb="6">
      <t>キソ</t>
    </rPh>
    <phoneticPr fontId="2"/>
  </si>
  <si>
    <t>脂肪族中間物、環式中間物・合成染料・有機顔料</t>
    <phoneticPr fontId="2"/>
  </si>
  <si>
    <t>熱硬化性樹脂、熱可塑性樹脂、高機能性樹脂、その他の合成樹脂</t>
    <phoneticPr fontId="2"/>
  </si>
  <si>
    <t>なめし革・革製品・毛皮(革製履物を除く。)</t>
  </si>
  <si>
    <t>板ガラス・安全ガラス、ガラス繊維・同製品、ガラス製加工素材、他に分類されないガラス製品</t>
    <phoneticPr fontId="2"/>
  </si>
  <si>
    <t>冷間仕上鋼材、めっき鋼材</t>
    <phoneticPr fontId="2"/>
  </si>
  <si>
    <t>鋳鍛鋼、鋳鉄管、鋳鉄品・鍛工品(鉄)</t>
  </si>
  <si>
    <t>ボルト・ナット・リベット・スプリング、金属製容器・製缶板金製品、配管工事附属品、粉末や金製品、刃物・道具類、その他の金属製品</t>
    <rPh sb="56" eb="57">
      <t>タ</t>
    </rPh>
    <phoneticPr fontId="2"/>
  </si>
  <si>
    <t>ベアリング、その他のはん用機械</t>
    <rPh sb="8" eb="9">
      <t>タ</t>
    </rPh>
    <phoneticPr fontId="2"/>
  </si>
  <si>
    <t>化学機械、鋳造装置・プラスチック加工機械</t>
    <phoneticPr fontId="2"/>
  </si>
  <si>
    <t>乗用車(ハイブリッド車)、乗用車(ハイブリッド車を除く。)</t>
  </si>
  <si>
    <t>自転車、その他の輸送機械</t>
    <rPh sb="6" eb="7">
      <t>タ</t>
    </rPh>
    <phoneticPr fontId="2"/>
  </si>
  <si>
    <t>住宅賃貸料
(帰属家賃)</t>
    <rPh sb="0" eb="2">
      <t>ジュウタク</t>
    </rPh>
    <rPh sb="2" eb="5">
      <t>チンタイリョウ</t>
    </rPh>
    <rPh sb="7" eb="9">
      <t>キゾク</t>
    </rPh>
    <rPh sb="9" eb="11">
      <t>ヤチン</t>
    </rPh>
    <phoneticPr fontId="11"/>
  </si>
  <si>
    <t>医療(病院)、医療(一般診療所)、医療(歯科診療)、医療(調剤)、医療(その他の医療サービス)</t>
    <rPh sb="3" eb="5">
      <t>ビョウイン</t>
    </rPh>
    <rPh sb="10" eb="15">
      <t>イッパンシンリョウジョ</t>
    </rPh>
    <phoneticPr fontId="2"/>
  </si>
  <si>
    <t>法務・財務・会計サービス、土木建築サービス、労働者派遣サービス、建物サービス、警備業、と畜場(公営)★★、と畜場、その他の対事業所サービス</t>
  </si>
  <si>
    <t>米、稲わら、小麦、大麦(二条、六条)、裸麦</t>
    <rPh sb="0" eb="1">
      <t>コメ</t>
    </rPh>
    <rPh sb="2" eb="3">
      <t>イネ</t>
    </rPh>
    <rPh sb="6" eb="8">
      <t>コムギ</t>
    </rPh>
    <rPh sb="9" eb="11">
      <t>オオムギ</t>
    </rPh>
    <rPh sb="12" eb="14">
      <t>ニジョウ</t>
    </rPh>
    <rPh sb="15" eb="17">
      <t>ロクジョウ</t>
    </rPh>
    <rPh sb="19" eb="20">
      <t>ラ</t>
    </rPh>
    <rPh sb="20" eb="21">
      <t>ムギ</t>
    </rPh>
    <phoneticPr fontId="2"/>
  </si>
  <si>
    <t>かぼちゃ、ピーマン、きゅうり、メロン、すいか、なす、トマト、いちご、キャベツ、はくさい、ほうれんそう、ねぎ、たまねぎ、にら、みつば、しゅんぎく、にんにく、レタス、セルリー、カリフラワー、ブロッコリー、アスパラガス、たけのこ、もやし、だいこん、かぶ、にんじん、ごぼう、れんこん、しょうが</t>
    <phoneticPr fontId="2"/>
  </si>
  <si>
    <t>さとうきび、てんさい、コーヒー豆、カカオ豆、茶(生葉)、ホップ、そば、とうもろこし、あわ、ひえ、なたね、ごま、オリーブ、こんにゃくいも</t>
    <rPh sb="15" eb="16">
      <t>マメ</t>
    </rPh>
    <rPh sb="20" eb="21">
      <t>マメ</t>
    </rPh>
    <rPh sb="22" eb="23">
      <t>チャ</t>
    </rPh>
    <rPh sb="24" eb="26">
      <t>ナマハ</t>
    </rPh>
    <phoneticPr fontId="2"/>
  </si>
  <si>
    <t>牧草、青刈とうもろこし、ソルゴー、農産物の種子、球根類、苗木類、切り花類、鉢物類、花木(成木)、花壇用苗もの類、芝類、地被植物類、綿花、い草</t>
    <rPh sb="0" eb="2">
      <t>ボクソウ</t>
    </rPh>
    <rPh sb="3" eb="4">
      <t>アオ</t>
    </rPh>
    <rPh sb="4" eb="5">
      <t>カ</t>
    </rPh>
    <rPh sb="17" eb="20">
      <t>ノウサンブツ</t>
    </rPh>
    <rPh sb="21" eb="23">
      <t>シュシ</t>
    </rPh>
    <rPh sb="24" eb="26">
      <t>キュウコン</t>
    </rPh>
    <rPh sb="26" eb="27">
      <t>ルイ</t>
    </rPh>
    <rPh sb="28" eb="30">
      <t>ナエギ</t>
    </rPh>
    <rPh sb="30" eb="31">
      <t>ルイ</t>
    </rPh>
    <rPh sb="32" eb="33">
      <t>キ</t>
    </rPh>
    <rPh sb="34" eb="35">
      <t>バナ</t>
    </rPh>
    <rPh sb="35" eb="36">
      <t>ルイ</t>
    </rPh>
    <rPh sb="37" eb="39">
      <t>ハチモノ</t>
    </rPh>
    <rPh sb="39" eb="40">
      <t>ルイ</t>
    </rPh>
    <rPh sb="41" eb="42">
      <t>ハナ</t>
    </rPh>
    <rPh sb="42" eb="43">
      <t>キ</t>
    </rPh>
    <rPh sb="44" eb="45">
      <t>ナリ</t>
    </rPh>
    <rPh sb="45" eb="46">
      <t>キ</t>
    </rPh>
    <rPh sb="48" eb="51">
      <t>カダンヨウ</t>
    </rPh>
    <rPh sb="51" eb="52">
      <t>ナエ</t>
    </rPh>
    <rPh sb="54" eb="55">
      <t>ルイ</t>
    </rPh>
    <rPh sb="56" eb="57">
      <t>シバ</t>
    </rPh>
    <rPh sb="57" eb="58">
      <t>ルイ</t>
    </rPh>
    <rPh sb="59" eb="61">
      <t>チヒ</t>
    </rPh>
    <rPh sb="61" eb="63">
      <t>ショクブツ</t>
    </rPh>
    <rPh sb="63" eb="64">
      <t>ルイ</t>
    </rPh>
    <rPh sb="65" eb="67">
      <t>メンカ</t>
    </rPh>
    <rPh sb="69" eb="70">
      <t>クサ</t>
    </rPh>
    <phoneticPr fontId="2"/>
  </si>
  <si>
    <t>生乳、乳子牛、と畜向け肉用牛、肥育向け子牛、豚、きゅう肥、鶏卵、成鶏、ブロイラー、鶏ふん、羊毛、馬、やぎ、めん羊、毛皮用動物(ミンク、うさぎ等)、食用鳥類、愛がん動物(昆虫類を含む。)、実験用動物(マウス、モルモット)、養蚕</t>
    <rPh sb="0" eb="2">
      <t>セイニュウ</t>
    </rPh>
    <rPh sb="3" eb="4">
      <t>ニュウ</t>
    </rPh>
    <rPh sb="4" eb="6">
      <t>コウシ</t>
    </rPh>
    <rPh sb="8" eb="9">
      <t>チク</t>
    </rPh>
    <rPh sb="9" eb="10">
      <t>ム</t>
    </rPh>
    <rPh sb="11" eb="14">
      <t>ニクヨウギュウ</t>
    </rPh>
    <rPh sb="15" eb="17">
      <t>ヒイク</t>
    </rPh>
    <rPh sb="17" eb="18">
      <t>ム</t>
    </rPh>
    <rPh sb="19" eb="21">
      <t>コギュウ</t>
    </rPh>
    <rPh sb="22" eb="23">
      <t>ブタ</t>
    </rPh>
    <rPh sb="27" eb="28">
      <t>ヒ</t>
    </rPh>
    <rPh sb="29" eb="31">
      <t>ケイラン</t>
    </rPh>
    <rPh sb="32" eb="34">
      <t>セイケイ</t>
    </rPh>
    <rPh sb="45" eb="47">
      <t>ヨウモウ</t>
    </rPh>
    <rPh sb="48" eb="49">
      <t>ウマ</t>
    </rPh>
    <rPh sb="55" eb="56">
      <t>ヒツジ</t>
    </rPh>
    <rPh sb="57" eb="60">
      <t>ケガワヨウ</t>
    </rPh>
    <rPh sb="60" eb="62">
      <t>ドウブツ</t>
    </rPh>
    <rPh sb="70" eb="71">
      <t>トウ</t>
    </rPh>
    <rPh sb="73" eb="75">
      <t>ショクヨウ</t>
    </rPh>
    <rPh sb="75" eb="77">
      <t>チョウルイ</t>
    </rPh>
    <rPh sb="78" eb="79">
      <t>アイ</t>
    </rPh>
    <rPh sb="81" eb="83">
      <t>ドウブツ</t>
    </rPh>
    <rPh sb="84" eb="87">
      <t>コンチュウルイ</t>
    </rPh>
    <rPh sb="88" eb="89">
      <t>フク</t>
    </rPh>
    <rPh sb="93" eb="96">
      <t>ジッケンヨウ</t>
    </rPh>
    <rPh sb="96" eb="98">
      <t>ドウブツ</t>
    </rPh>
    <rPh sb="110" eb="112">
      <t>ヨウサン</t>
    </rPh>
    <phoneticPr fontId="2"/>
  </si>
  <si>
    <t>カントリーエレベーター、ライスセンター、稲作共同育苗事業、土地改良区、青果物共同選果場、航空防除、稚蚕共同飼育事業、種付業、ふ卵業</t>
    <phoneticPr fontId="2"/>
  </si>
  <si>
    <t>★★・・・非市場生産者(一般政府)　　　　　　　　　　　　　　　　　　　</t>
  </si>
  <si>
    <t>★・・・・非市場生産者(対家計民間非営利団体)　　　　　　　　　　　　　</t>
  </si>
  <si>
    <t>なお、最終需要の発生が想定されない部門は、灰色の塗りつぶしをしています。</t>
    <rPh sb="3" eb="5">
      <t>サイシュウ</t>
    </rPh>
    <rPh sb="5" eb="7">
      <t>ジュヨウ</t>
    </rPh>
    <rPh sb="8" eb="10">
      <t>ハッセイ</t>
    </rPh>
    <rPh sb="11" eb="13">
      <t>ソウテイ</t>
    </rPh>
    <rPh sb="21" eb="23">
      <t>ハイイロ</t>
    </rPh>
    <phoneticPr fontId="2"/>
  </si>
  <si>
    <t>沿岸・沖合・遠洋漁業(魚類、えび類、かに類、いか類、たこ類、貝類、海藻類)</t>
    <rPh sb="0" eb="2">
      <t>エンガン</t>
    </rPh>
    <rPh sb="3" eb="5">
      <t>オキアイ</t>
    </rPh>
    <rPh sb="6" eb="8">
      <t>エンヨウ</t>
    </rPh>
    <rPh sb="8" eb="10">
      <t>ギョギョウ</t>
    </rPh>
    <rPh sb="11" eb="12">
      <t>サカナ</t>
    </rPh>
    <rPh sb="12" eb="13">
      <t>ルイ</t>
    </rPh>
    <rPh sb="16" eb="17">
      <t>ルイ</t>
    </rPh>
    <rPh sb="20" eb="21">
      <t>ルイ</t>
    </rPh>
    <rPh sb="24" eb="25">
      <t>ルイ</t>
    </rPh>
    <rPh sb="28" eb="29">
      <t>ルイ</t>
    </rPh>
    <rPh sb="30" eb="31">
      <t>カイ</t>
    </rPh>
    <rPh sb="31" eb="32">
      <t>ルイ</t>
    </rPh>
    <rPh sb="33" eb="35">
      <t>カイソウ</t>
    </rPh>
    <rPh sb="35" eb="36">
      <t>ルイ</t>
    </rPh>
    <phoneticPr fontId="2"/>
  </si>
  <si>
    <t>石炭・原油・天然ガスの掘採及び選鉱</t>
    <rPh sb="0" eb="2">
      <t>セキタン</t>
    </rPh>
    <rPh sb="3" eb="5">
      <t>ゲンユ</t>
    </rPh>
    <rPh sb="6" eb="8">
      <t>テンネン</t>
    </rPh>
    <rPh sb="11" eb="12">
      <t>クツ</t>
    </rPh>
    <rPh sb="12" eb="13">
      <t>サイ</t>
    </rPh>
    <rPh sb="13" eb="14">
      <t>オヨ</t>
    </rPh>
    <rPh sb="15" eb="17">
      <t>センコウ</t>
    </rPh>
    <phoneticPr fontId="2"/>
  </si>
  <si>
    <t>砂利・砂・かんらん岩・オリビンサンドの掘採、採石及び選鉱</t>
    <rPh sb="0" eb="2">
      <t>ジャリ</t>
    </rPh>
    <rPh sb="3" eb="4">
      <t>スナ</t>
    </rPh>
    <rPh sb="9" eb="10">
      <t>イワ</t>
    </rPh>
    <rPh sb="22" eb="24">
      <t>サイセキ</t>
    </rPh>
    <phoneticPr fontId="2"/>
  </si>
  <si>
    <t>きのこ類(まつたけ、しいたけ、えのきたけ等)、種実(くり、くるみ)、生うるし、木ろう、竹材、薪、木炭、狩猟による野性鳥獣及び動物原皮</t>
    <rPh sb="3" eb="4">
      <t>ルイ</t>
    </rPh>
    <rPh sb="20" eb="21">
      <t>トウ</t>
    </rPh>
    <rPh sb="23" eb="24">
      <t>タネ</t>
    </rPh>
    <rPh sb="24" eb="25">
      <t>ミ</t>
    </rPh>
    <rPh sb="34" eb="35">
      <t>ナマ</t>
    </rPh>
    <rPh sb="39" eb="40">
      <t>キ</t>
    </rPh>
    <rPh sb="43" eb="44">
      <t>タケ</t>
    </rPh>
    <rPh sb="44" eb="45">
      <t>ザイ</t>
    </rPh>
    <rPh sb="46" eb="47">
      <t>マキ</t>
    </rPh>
    <rPh sb="48" eb="50">
      <t>モクタン</t>
    </rPh>
    <rPh sb="51" eb="53">
      <t>シュリョウ</t>
    </rPh>
    <rPh sb="56" eb="58">
      <t>ヤセイ</t>
    </rPh>
    <rPh sb="58" eb="60">
      <t>チョウジュウ</t>
    </rPh>
    <rPh sb="60" eb="61">
      <t>オヨ</t>
    </rPh>
    <rPh sb="62" eb="64">
      <t>ドウブツ</t>
    </rPh>
    <rPh sb="64" eb="65">
      <t>ゲン</t>
    </rPh>
    <rPh sb="65" eb="66">
      <t>カワ</t>
    </rPh>
    <phoneticPr fontId="2"/>
  </si>
  <si>
    <t>金属鉱物(鉄鉱石・銅鉱・鉛鉱・亜鉛鉱・金鉱・銀鉱等)や窯業原料鉱物(石灰石・ドロマイト・粘土等)、他の鉱物(重晶石・ベンナイト等)の掘採及び選鉱</t>
    <rPh sb="0" eb="2">
      <t>キンゾク</t>
    </rPh>
    <rPh sb="2" eb="4">
      <t>コウブツ</t>
    </rPh>
    <rPh sb="5" eb="8">
      <t>テッコウセキ</t>
    </rPh>
    <rPh sb="9" eb="10">
      <t>ドウ</t>
    </rPh>
    <rPh sb="10" eb="11">
      <t>コウ</t>
    </rPh>
    <rPh sb="12" eb="14">
      <t>エンコウ</t>
    </rPh>
    <rPh sb="15" eb="18">
      <t>アエンコウ</t>
    </rPh>
    <rPh sb="19" eb="21">
      <t>キンコウ</t>
    </rPh>
    <rPh sb="22" eb="24">
      <t>ギンコウ</t>
    </rPh>
    <rPh sb="24" eb="25">
      <t>トウ</t>
    </rPh>
    <rPh sb="27" eb="29">
      <t>ヨウギョウ</t>
    </rPh>
    <rPh sb="29" eb="33">
      <t>ゲンリョウコウブツ</t>
    </rPh>
    <rPh sb="34" eb="37">
      <t>セッカイセキ</t>
    </rPh>
    <rPh sb="44" eb="46">
      <t>ネンド</t>
    </rPh>
    <rPh sb="46" eb="47">
      <t>トウ</t>
    </rPh>
    <rPh sb="49" eb="50">
      <t>タ</t>
    </rPh>
    <rPh sb="51" eb="53">
      <t>コウブツ</t>
    </rPh>
    <rPh sb="54" eb="57">
      <t>ジュウショウセキ</t>
    </rPh>
    <rPh sb="63" eb="64">
      <t>トウ</t>
    </rPh>
    <phoneticPr fontId="2"/>
  </si>
  <si>
    <t>冷凍魚介類、魚のあら、煮干し品、素干し品、塩干品、くん製品、水産びん・かん詰、かまぼこ、魚肉ハム・ソーセージ、節類、寒天、焼・味付けのり</t>
    <rPh sb="0" eb="2">
      <t>レイトウ</t>
    </rPh>
    <rPh sb="2" eb="5">
      <t>ギョカイルイ</t>
    </rPh>
    <rPh sb="6" eb="7">
      <t>サカナ</t>
    </rPh>
    <rPh sb="11" eb="13">
      <t>ニボ</t>
    </rPh>
    <rPh sb="14" eb="15">
      <t>ヒン</t>
    </rPh>
    <rPh sb="16" eb="17">
      <t>ス</t>
    </rPh>
    <rPh sb="17" eb="18">
      <t>ボ</t>
    </rPh>
    <rPh sb="19" eb="20">
      <t>ヒン</t>
    </rPh>
    <rPh sb="21" eb="23">
      <t>シオボシ</t>
    </rPh>
    <rPh sb="23" eb="24">
      <t>ヒン</t>
    </rPh>
    <rPh sb="27" eb="29">
      <t>セイヒン</t>
    </rPh>
    <rPh sb="30" eb="32">
      <t>スイサン</t>
    </rPh>
    <rPh sb="37" eb="38">
      <t>ツ</t>
    </rPh>
    <rPh sb="44" eb="46">
      <t>ギョニク</t>
    </rPh>
    <rPh sb="55" eb="56">
      <t>セツ</t>
    </rPh>
    <rPh sb="56" eb="57">
      <t>ルイ</t>
    </rPh>
    <rPh sb="58" eb="60">
      <t>カンテン</t>
    </rPh>
    <rPh sb="61" eb="62">
      <t>ヤ</t>
    </rPh>
    <rPh sb="63" eb="65">
      <t>アジツ</t>
    </rPh>
    <phoneticPr fontId="2"/>
  </si>
  <si>
    <r>
      <t xml:space="preserve">乾燥野菜、冷凍野菜、漬物、ジャム、野菜びん・かん詰、果実びん・かん詰、原料濃縮果汁
</t>
    </r>
    <r>
      <rPr>
        <sz val="10.5"/>
        <color theme="5"/>
        <rFont val="ＭＳ 明朝"/>
        <family val="1"/>
        <charset val="128"/>
      </rPr>
      <t>※原料濃縮果汁以外の果実飲料、野菜ジュースは「1129 その他の飲料」</t>
    </r>
    <rPh sb="0" eb="2">
      <t>カンソウ</t>
    </rPh>
    <rPh sb="2" eb="4">
      <t>ヤサイ</t>
    </rPh>
    <rPh sb="5" eb="7">
      <t>レイトウ</t>
    </rPh>
    <rPh sb="7" eb="9">
      <t>ヤサイ</t>
    </rPh>
    <rPh sb="10" eb="12">
      <t>ツケモノ</t>
    </rPh>
    <rPh sb="17" eb="19">
      <t>ヤサイ</t>
    </rPh>
    <rPh sb="24" eb="25">
      <t>ヅメ</t>
    </rPh>
    <rPh sb="26" eb="28">
      <t>カジツ</t>
    </rPh>
    <rPh sb="33" eb="34">
      <t>ヅメ</t>
    </rPh>
    <rPh sb="35" eb="37">
      <t>ゲンリョウ</t>
    </rPh>
    <rPh sb="37" eb="39">
      <t>ノウシュク</t>
    </rPh>
    <rPh sb="39" eb="41">
      <t>カジュウ</t>
    </rPh>
    <rPh sb="49" eb="51">
      <t>イガイ</t>
    </rPh>
    <rPh sb="52" eb="56">
      <t>カジツインリョウ</t>
    </rPh>
    <rPh sb="57" eb="59">
      <t>ヤサイ</t>
    </rPh>
    <phoneticPr fontId="2"/>
  </si>
  <si>
    <r>
      <t xml:space="preserve">精製糖、含みつ糖、でん粉、コーンスターチ、ぶどう糖、水あめ、食用なたね油、食用大豆油、牛脂、豚脂、魚油、マーガリン、みそ、しょうゆ、ソース、マヨネーズ、即席カレー、香辛料、お茶漬け・ふりかけ類、即席みそ汁・お吸い物
</t>
    </r>
    <r>
      <rPr>
        <sz val="10.5"/>
        <color theme="5"/>
        <rFont val="ＭＳ 明朝"/>
        <family val="1"/>
        <charset val="128"/>
      </rPr>
      <t>※塩は「2029 その他の無機化学工業製品」</t>
    </r>
    <rPh sb="0" eb="2">
      <t>セイセイ</t>
    </rPh>
    <rPh sb="2" eb="3">
      <t>トウ</t>
    </rPh>
    <rPh sb="11" eb="12">
      <t>プン</t>
    </rPh>
    <rPh sb="24" eb="25">
      <t>トウ</t>
    </rPh>
    <rPh sb="26" eb="27">
      <t>ミズ</t>
    </rPh>
    <rPh sb="30" eb="32">
      <t>ショクヨウ</t>
    </rPh>
    <rPh sb="35" eb="36">
      <t>アブラ</t>
    </rPh>
    <rPh sb="37" eb="39">
      <t>ショクヨウ</t>
    </rPh>
    <rPh sb="39" eb="42">
      <t>ダイズアブラ</t>
    </rPh>
    <rPh sb="43" eb="45">
      <t>ギュウシ</t>
    </rPh>
    <rPh sb="46" eb="47">
      <t>ブタ</t>
    </rPh>
    <rPh sb="49" eb="50">
      <t>サカナ</t>
    </rPh>
    <rPh sb="50" eb="51">
      <t>アブラ</t>
    </rPh>
    <rPh sb="76" eb="78">
      <t>ソクセキ</t>
    </rPh>
    <rPh sb="82" eb="85">
      <t>コウシンリョウ</t>
    </rPh>
    <rPh sb="87" eb="89">
      <t>チャヅ</t>
    </rPh>
    <rPh sb="95" eb="96">
      <t>ルイ</t>
    </rPh>
    <rPh sb="97" eb="99">
      <t>ソクセキ</t>
    </rPh>
    <rPh sb="101" eb="102">
      <t>シル</t>
    </rPh>
    <rPh sb="104" eb="105">
      <t>ス</t>
    </rPh>
    <rPh sb="106" eb="107">
      <t>モノ</t>
    </rPh>
    <rPh sb="109" eb="110">
      <t>シオ</t>
    </rPh>
    <rPh sb="119" eb="120">
      <t>タ</t>
    </rPh>
    <rPh sb="121" eb="123">
      <t>ムキ</t>
    </rPh>
    <rPh sb="123" eb="125">
      <t>カガク</t>
    </rPh>
    <rPh sb="125" eb="127">
      <t>コウギョウ</t>
    </rPh>
    <rPh sb="127" eb="129">
      <t>セイヒン</t>
    </rPh>
    <phoneticPr fontId="2"/>
  </si>
  <si>
    <r>
      <t xml:space="preserve">冷凍フライ、冷凍ハンバーグ、レトルト食品、そう菜、すし、弁当、とうふ、油揚、がんもどき、こんにゃく、納豆、麦茶、もち、調理特殊かん詰(カレーかん詰、ミートソース類かん詰、スープ類かん詰等) 
</t>
    </r>
    <r>
      <rPr>
        <sz val="10.5"/>
        <color theme="5"/>
        <rFont val="ＭＳ 明朝"/>
        <family val="1"/>
        <charset val="128"/>
      </rPr>
      <t>※調理パン及びサンドイッチ、即席ココアは「1114 めん・パン・菓子類」</t>
    </r>
    <rPh sb="0" eb="2">
      <t>レイトウ</t>
    </rPh>
    <rPh sb="6" eb="8">
      <t>レイトウ</t>
    </rPh>
    <rPh sb="18" eb="20">
      <t>ショクヒン</t>
    </rPh>
    <rPh sb="23" eb="24">
      <t>ナ</t>
    </rPh>
    <rPh sb="28" eb="30">
      <t>ベントウ</t>
    </rPh>
    <rPh sb="35" eb="37">
      <t>アブラアゲ</t>
    </rPh>
    <rPh sb="50" eb="52">
      <t>ナットウ</t>
    </rPh>
    <rPh sb="53" eb="55">
      <t>ムギチャ</t>
    </rPh>
    <rPh sb="97" eb="99">
      <t>チョウリ</t>
    </rPh>
    <rPh sb="101" eb="102">
      <t>オヨ</t>
    </rPh>
    <rPh sb="110" eb="112">
      <t>ソクセキ</t>
    </rPh>
    <rPh sb="128" eb="131">
      <t>カシルイ</t>
    </rPh>
    <phoneticPr fontId="2"/>
  </si>
  <si>
    <r>
      <t xml:space="preserve">緑茶、紅茶、ウーロン茶、コーヒー、炭酸飲料、果実飲料、ミネラルウォーター、スポーツドリンク、野菜ジュース、販売用氷
</t>
    </r>
    <r>
      <rPr>
        <sz val="10.5"/>
        <color theme="5"/>
        <rFont val="ＭＳ 明朝"/>
        <family val="1"/>
        <charset val="128"/>
      </rPr>
      <t>※発酵乳及び乳酸菌飲料は「1111 畜産食料品」、濃縮果汁及び天然果汁は「1115 農産保存食料品」</t>
    </r>
    <rPh sb="0" eb="2">
      <t>リョクチャ</t>
    </rPh>
    <rPh sb="3" eb="5">
      <t>コウチャ</t>
    </rPh>
    <rPh sb="10" eb="11">
      <t>チャ</t>
    </rPh>
    <rPh sb="17" eb="19">
      <t>タンサン</t>
    </rPh>
    <rPh sb="19" eb="21">
      <t>インリョウ</t>
    </rPh>
    <rPh sb="22" eb="24">
      <t>カジツ</t>
    </rPh>
    <rPh sb="24" eb="26">
      <t>インリョウ</t>
    </rPh>
    <rPh sb="46" eb="48">
      <t>ヤサイ</t>
    </rPh>
    <rPh sb="53" eb="56">
      <t>ハンバイヨウ</t>
    </rPh>
    <rPh sb="56" eb="57">
      <t>コオリ</t>
    </rPh>
    <rPh sb="59" eb="62">
      <t>ハッコウニュウ</t>
    </rPh>
    <rPh sb="62" eb="63">
      <t>オヨ</t>
    </rPh>
    <rPh sb="64" eb="67">
      <t>ニュウサンキン</t>
    </rPh>
    <rPh sb="76" eb="81">
      <t>チクサンショクリョウヒン</t>
    </rPh>
    <rPh sb="83" eb="87">
      <t>ノウシュクカジュウ</t>
    </rPh>
    <rPh sb="87" eb="88">
      <t>オヨ</t>
    </rPh>
    <rPh sb="89" eb="91">
      <t>テンネン</t>
    </rPh>
    <rPh sb="91" eb="93">
      <t>カジュウ</t>
    </rPh>
    <phoneticPr fontId="2"/>
  </si>
  <si>
    <t>紙巻たばこ、葉巻たばこ、きざみたばこ、パイプたばこ、加熱式たばこ</t>
    <rPh sb="0" eb="2">
      <t>カミマキ</t>
    </rPh>
    <rPh sb="6" eb="8">
      <t>ハマキ</t>
    </rPh>
    <rPh sb="26" eb="29">
      <t>カネツシキ</t>
    </rPh>
    <phoneticPr fontId="2"/>
  </si>
  <si>
    <r>
      <t xml:space="preserve">シャツ、スポーツ用衣服、学校服、下着、寝着類、和装製品(既製和服・帯、ショール、足袋類)、アウターシャツ類、セーター類、補整着
</t>
    </r>
    <r>
      <rPr>
        <sz val="10.5"/>
        <color theme="5"/>
        <rFont val="ＭＳ 明朝"/>
        <family val="1"/>
        <charset val="128"/>
      </rPr>
      <t>※縫いぐるみは「3911 がん具・運動用品」</t>
    </r>
    <rPh sb="8" eb="9">
      <t>ヨウ</t>
    </rPh>
    <rPh sb="9" eb="11">
      <t>イフク</t>
    </rPh>
    <rPh sb="12" eb="14">
      <t>ガッコウ</t>
    </rPh>
    <rPh sb="14" eb="15">
      <t>フク</t>
    </rPh>
    <rPh sb="16" eb="18">
      <t>シタギ</t>
    </rPh>
    <rPh sb="19" eb="20">
      <t>ネ</t>
    </rPh>
    <rPh sb="20" eb="21">
      <t>キ</t>
    </rPh>
    <rPh sb="21" eb="22">
      <t>ルイ</t>
    </rPh>
    <rPh sb="23" eb="25">
      <t>ワソウ</t>
    </rPh>
    <rPh sb="25" eb="27">
      <t>セイヒン</t>
    </rPh>
    <rPh sb="28" eb="30">
      <t>キセイ</t>
    </rPh>
    <rPh sb="30" eb="32">
      <t>ワフク</t>
    </rPh>
    <rPh sb="33" eb="34">
      <t>タイ</t>
    </rPh>
    <rPh sb="40" eb="42">
      <t>タビ</t>
    </rPh>
    <rPh sb="42" eb="43">
      <t>ルイ</t>
    </rPh>
    <rPh sb="52" eb="53">
      <t>ルイ</t>
    </rPh>
    <rPh sb="58" eb="59">
      <t>ルイ</t>
    </rPh>
    <rPh sb="60" eb="62">
      <t>ホセイ</t>
    </rPh>
    <rPh sb="62" eb="63">
      <t>ギ</t>
    </rPh>
    <rPh sb="65" eb="66">
      <t>ヌ</t>
    </rPh>
    <rPh sb="79" eb="80">
      <t>グ</t>
    </rPh>
    <phoneticPr fontId="2"/>
  </si>
  <si>
    <t>ふとん、タオルケット、枕、クッション、毛布、じゅうたん、ガーゼ、包帯、衛生マスク、タオル、カーテン</t>
    <rPh sb="11" eb="12">
      <t>マクラ</t>
    </rPh>
    <rPh sb="19" eb="21">
      <t>モウフ</t>
    </rPh>
    <rPh sb="32" eb="34">
      <t>ホウタイ</t>
    </rPh>
    <rPh sb="35" eb="37">
      <t>エイセイ</t>
    </rPh>
    <phoneticPr fontId="2"/>
  </si>
  <si>
    <t>板材、単板、普通合板、特殊合板、集成材、木材チップ</t>
    <rPh sb="0" eb="1">
      <t>イタ</t>
    </rPh>
    <rPh sb="1" eb="2">
      <t>ザイ</t>
    </rPh>
    <rPh sb="3" eb="4">
      <t>タン</t>
    </rPh>
    <rPh sb="4" eb="5">
      <t>イタ</t>
    </rPh>
    <rPh sb="6" eb="8">
      <t>フツウ</t>
    </rPh>
    <rPh sb="8" eb="10">
      <t>ゴウバン</t>
    </rPh>
    <rPh sb="11" eb="13">
      <t>トクシュ</t>
    </rPh>
    <rPh sb="13" eb="15">
      <t>ゴウバン</t>
    </rPh>
    <rPh sb="16" eb="19">
      <t>シュウセイザイ</t>
    </rPh>
    <rPh sb="20" eb="22">
      <t>モクザイ</t>
    </rPh>
    <phoneticPr fontId="2"/>
  </si>
  <si>
    <t>造作材、パーティクルボード、繊維板、銘板、銘木、床柱、床板、経木、木毛、たる・おけ材、木箱、コルク製品、はし、げた、せいろ</t>
    <rPh sb="0" eb="2">
      <t>ゾウサ</t>
    </rPh>
    <rPh sb="2" eb="3">
      <t>ザイ</t>
    </rPh>
    <rPh sb="14" eb="16">
      <t>センイ</t>
    </rPh>
    <rPh sb="16" eb="17">
      <t>イタ</t>
    </rPh>
    <rPh sb="18" eb="20">
      <t>メイバン</t>
    </rPh>
    <rPh sb="21" eb="23">
      <t>メイモク</t>
    </rPh>
    <rPh sb="24" eb="26">
      <t>ユカハシラ</t>
    </rPh>
    <rPh sb="27" eb="29">
      <t>ユカイタ</t>
    </rPh>
    <rPh sb="30" eb="31">
      <t>ケイ</t>
    </rPh>
    <rPh sb="31" eb="32">
      <t>キ</t>
    </rPh>
    <rPh sb="33" eb="34">
      <t>キ</t>
    </rPh>
    <rPh sb="34" eb="35">
      <t>ケ</t>
    </rPh>
    <rPh sb="41" eb="42">
      <t>ザイ</t>
    </rPh>
    <rPh sb="43" eb="45">
      <t>キバコ</t>
    </rPh>
    <rPh sb="49" eb="51">
      <t>セイヒン</t>
    </rPh>
    <phoneticPr fontId="2"/>
  </si>
  <si>
    <t>机、テーブル、いす、流し台、調理台、たんす、棚、雨戸、格子、障子、ふすま、ベッド用マットレス、宗教用具、すだれ、つい立、鏡縁、額縁、プラスチック製家具、窯業・土石製家具</t>
    <rPh sb="0" eb="1">
      <t>ツクエ</t>
    </rPh>
    <rPh sb="10" eb="11">
      <t>ナガ</t>
    </rPh>
    <rPh sb="12" eb="13">
      <t>ダイ</t>
    </rPh>
    <rPh sb="14" eb="16">
      <t>チョウリ</t>
    </rPh>
    <rPh sb="16" eb="17">
      <t>ダイ</t>
    </rPh>
    <rPh sb="22" eb="23">
      <t>タナ</t>
    </rPh>
    <rPh sb="24" eb="26">
      <t>アマド</t>
    </rPh>
    <rPh sb="27" eb="29">
      <t>コウシ</t>
    </rPh>
    <rPh sb="30" eb="32">
      <t>ショウジ</t>
    </rPh>
    <rPh sb="40" eb="41">
      <t>ヨウ</t>
    </rPh>
    <rPh sb="47" eb="51">
      <t>シュウキョウヨウグ</t>
    </rPh>
    <rPh sb="58" eb="59">
      <t>タテ</t>
    </rPh>
    <rPh sb="72" eb="73">
      <t>セイ</t>
    </rPh>
    <rPh sb="73" eb="75">
      <t>カグ</t>
    </rPh>
    <rPh sb="76" eb="78">
      <t>ヨウギョウ</t>
    </rPh>
    <rPh sb="79" eb="81">
      <t>ドセキ</t>
    </rPh>
    <rPh sb="81" eb="82">
      <t>セイ</t>
    </rPh>
    <rPh sb="82" eb="84">
      <t>カグ</t>
    </rPh>
    <phoneticPr fontId="2"/>
  </si>
  <si>
    <t>窒素質・りん酸質肥料、複合肥料</t>
    <rPh sb="0" eb="2">
      <t>チッソ</t>
    </rPh>
    <rPh sb="2" eb="3">
      <t>シツ</t>
    </rPh>
    <rPh sb="6" eb="7">
      <t>サン</t>
    </rPh>
    <rPh sb="7" eb="8">
      <t>シツ</t>
    </rPh>
    <rPh sb="8" eb="10">
      <t>ヒリョウ</t>
    </rPh>
    <rPh sb="11" eb="13">
      <t>フクゴウ</t>
    </rPh>
    <rPh sb="13" eb="15">
      <t>ヒリョウ</t>
    </rPh>
    <phoneticPr fontId="2"/>
  </si>
  <si>
    <t>合成オクタノール、合成ブタノール、酢酸、二塩化エチレン、アクリロニトリル、エチレングリコール、酢酸ビニル(モノマー)、イソプロピルアルコール、酸化エチレン、塩化ビニル(モノマー)、合成染料、有機顔料、スチレンモノマー、合成石炭酸、テレフタル酸、カプロラクタム、無水フタル酸、トルイレンジイソシアネート、ジフェニルメタンジイソシアネート、シクロヘキサン、アニリン、ニトロベンゼン、クロルベンゼン</t>
    <rPh sb="9" eb="11">
      <t>ゴウセイ</t>
    </rPh>
    <rPh sb="71" eb="73">
      <t>サンカ</t>
    </rPh>
    <rPh sb="78" eb="80">
      <t>エンカ</t>
    </rPh>
    <rPh sb="109" eb="114">
      <t>ゴウセイセキタンサン</t>
    </rPh>
    <rPh sb="120" eb="121">
      <t>サン</t>
    </rPh>
    <rPh sb="130" eb="132">
      <t>ムスイ</t>
    </rPh>
    <rPh sb="135" eb="136">
      <t>サン</t>
    </rPh>
    <phoneticPr fontId="2"/>
  </si>
  <si>
    <t>フェノール樹脂、メラミン樹脂、ポリエチレン、ポリスチレン、ポリプロピレン、塩化ビニル樹脂、ポリアミド系樹脂、石油系樹脂、メタクリル樹脂</t>
    <rPh sb="5" eb="7">
      <t>ジュシ</t>
    </rPh>
    <rPh sb="12" eb="14">
      <t>ジュシ</t>
    </rPh>
    <rPh sb="37" eb="39">
      <t>エンカ</t>
    </rPh>
    <rPh sb="42" eb="44">
      <t>ジュシ</t>
    </rPh>
    <rPh sb="50" eb="51">
      <t>ケイ</t>
    </rPh>
    <rPh sb="51" eb="53">
      <t>ジュシ</t>
    </rPh>
    <rPh sb="54" eb="56">
      <t>セキユ</t>
    </rPh>
    <rPh sb="56" eb="57">
      <t>ケイ</t>
    </rPh>
    <rPh sb="57" eb="59">
      <t>ジュシ</t>
    </rPh>
    <rPh sb="65" eb="67">
      <t>ジュシ</t>
    </rPh>
    <phoneticPr fontId="2"/>
  </si>
  <si>
    <t>硬化油(工業用)、脂肪酸、グリセリン、石けん、合成洗剤、界面活性剤、柔軟仕上げ剤</t>
    <rPh sb="0" eb="2">
      <t>コウカ</t>
    </rPh>
    <rPh sb="2" eb="3">
      <t>アブラ</t>
    </rPh>
    <rPh sb="4" eb="6">
      <t>コウギョウ</t>
    </rPh>
    <rPh sb="6" eb="7">
      <t>ヨウ</t>
    </rPh>
    <rPh sb="9" eb="12">
      <t>シボウサン</t>
    </rPh>
    <rPh sb="19" eb="20">
      <t>セッ</t>
    </rPh>
    <rPh sb="23" eb="25">
      <t>ゴウセイ</t>
    </rPh>
    <rPh sb="25" eb="27">
      <t>センザイ</t>
    </rPh>
    <rPh sb="28" eb="30">
      <t>カイメン</t>
    </rPh>
    <rPh sb="30" eb="33">
      <t>カッセイザイ</t>
    </rPh>
    <rPh sb="34" eb="36">
      <t>ジュウナン</t>
    </rPh>
    <rPh sb="36" eb="38">
      <t>シア</t>
    </rPh>
    <rPh sb="39" eb="40">
      <t>ザイ</t>
    </rPh>
    <phoneticPr fontId="2"/>
  </si>
  <si>
    <t>香水、オーデコロン、シャンプー、ヘアリンス、養毛料、整髪料、乳液、化粧水、ファンデーション、口紅、日やけ止め、歯磨</t>
    <rPh sb="0" eb="2">
      <t>コウスイ</t>
    </rPh>
    <rPh sb="30" eb="32">
      <t>ニュウエキ</t>
    </rPh>
    <rPh sb="33" eb="36">
      <t>ケショウスイ</t>
    </rPh>
    <rPh sb="46" eb="48">
      <t>クチベニ</t>
    </rPh>
    <rPh sb="49" eb="50">
      <t>ヒ</t>
    </rPh>
    <rPh sb="52" eb="53">
      <t>ド</t>
    </rPh>
    <rPh sb="55" eb="57">
      <t>ハミガキ</t>
    </rPh>
    <phoneticPr fontId="2"/>
  </si>
  <si>
    <t xml:space="preserve">油性塗料、ラッカー、電気絶縁塗料、合成樹脂塗料、シンナー類、一般インキ、新聞インキ、補助剤、印刷インキ用ワニス </t>
    <rPh sb="0" eb="2">
      <t>ユセイ</t>
    </rPh>
    <rPh sb="2" eb="4">
      <t>トリョウ</t>
    </rPh>
    <rPh sb="28" eb="29">
      <t>ルイ</t>
    </rPh>
    <rPh sb="30" eb="32">
      <t>イッパン</t>
    </rPh>
    <rPh sb="36" eb="38">
      <t>シンブン</t>
    </rPh>
    <phoneticPr fontId="2"/>
  </si>
  <si>
    <r>
      <t xml:space="preserve">殺虫剤、殺菌剤、除草剤、殺そ(鼠)剤、植物成長調整剤
</t>
    </r>
    <r>
      <rPr>
        <sz val="10.5"/>
        <color theme="5"/>
        <rFont val="ＭＳ 明朝"/>
        <family val="1"/>
        <charset val="128"/>
      </rPr>
      <t>※農薬を除く殺虫、殺菌・消毒剤は「2071 医薬品」</t>
    </r>
    <rPh sb="0" eb="3">
      <t>サッチュウザイ</t>
    </rPh>
    <rPh sb="4" eb="7">
      <t>サッキンザイ</t>
    </rPh>
    <rPh sb="8" eb="11">
      <t>ジョソウザイ</t>
    </rPh>
    <rPh sb="12" eb="13">
      <t>サツ</t>
    </rPh>
    <rPh sb="15" eb="16">
      <t>ネズミ</t>
    </rPh>
    <rPh sb="17" eb="18">
      <t>ザイ</t>
    </rPh>
    <rPh sb="19" eb="21">
      <t>ショクブツ</t>
    </rPh>
    <rPh sb="21" eb="23">
      <t>セイチョウ</t>
    </rPh>
    <rPh sb="23" eb="26">
      <t>チョウセイザイ</t>
    </rPh>
    <rPh sb="28" eb="30">
      <t>ノウヤク</t>
    </rPh>
    <rPh sb="31" eb="32">
      <t>ノゾ</t>
    </rPh>
    <rPh sb="33" eb="35">
      <t>サッチュウ</t>
    </rPh>
    <rPh sb="36" eb="38">
      <t>サッキン</t>
    </rPh>
    <rPh sb="39" eb="41">
      <t>ショウドク</t>
    </rPh>
    <rPh sb="41" eb="42">
      <t>ザイ</t>
    </rPh>
    <rPh sb="49" eb="52">
      <t>イヤクヒン</t>
    </rPh>
    <phoneticPr fontId="2"/>
  </si>
  <si>
    <t>ゼラチン、接着剤、フィルム、感光紙、製版用感光材料、写真用化学薬品、触媒、洗浄剤・磨用剤、ろうそく、香料、修正液</t>
    <rPh sb="5" eb="8">
      <t>セッチャクザイ</t>
    </rPh>
    <rPh sb="14" eb="16">
      <t>カンコウ</t>
    </rPh>
    <rPh sb="16" eb="17">
      <t>シ</t>
    </rPh>
    <rPh sb="37" eb="40">
      <t>センジョウザイ</t>
    </rPh>
    <rPh sb="41" eb="42">
      <t>ミガ</t>
    </rPh>
    <rPh sb="42" eb="43">
      <t>ヨウ</t>
    </rPh>
    <rPh sb="43" eb="44">
      <t>ザイ</t>
    </rPh>
    <rPh sb="50" eb="52">
      <t>コウリョウ</t>
    </rPh>
    <rPh sb="53" eb="56">
      <t>シュウセイエキ</t>
    </rPh>
    <phoneticPr fontId="2"/>
  </si>
  <si>
    <t>ガソリン、ジェット燃料油、灯油、軽油、Ａ重油、Ｂ重油・Ｃ重油、ナフサ、液化石油ガス、グリース、潤滑油、パラフィン、石油ガス</t>
    <rPh sb="47" eb="50">
      <t>ジュンカツユ</t>
    </rPh>
    <rPh sb="57" eb="59">
      <t>セキユ</t>
    </rPh>
    <phoneticPr fontId="2"/>
  </si>
  <si>
    <t>コークス、練炭、豆炭、コールタール、アスファルト舗装混合材、タール舗装混合材</t>
    <rPh sb="5" eb="7">
      <t>レンタン</t>
    </rPh>
    <rPh sb="8" eb="9">
      <t>マメ</t>
    </rPh>
    <rPh sb="9" eb="10">
      <t>スミ</t>
    </rPh>
    <phoneticPr fontId="2"/>
  </si>
  <si>
    <t>令和2（2020）年神奈川県産業連関表</t>
  </si>
  <si>
    <t>普通鋼鋼管、特殊鋼鋼管</t>
    <rPh sb="0" eb="2">
      <t>フツウ</t>
    </rPh>
    <rPh sb="2" eb="3">
      <t>ハガネ</t>
    </rPh>
    <rPh sb="3" eb="4">
      <t>ハガネ</t>
    </rPh>
    <rPh sb="4" eb="5">
      <t>カン</t>
    </rPh>
    <rPh sb="6" eb="8">
      <t>トクシュ</t>
    </rPh>
    <rPh sb="8" eb="9">
      <t>ハガネ</t>
    </rPh>
    <rPh sb="9" eb="10">
      <t>ハガネ</t>
    </rPh>
    <rPh sb="10" eb="11">
      <t>クダ</t>
    </rPh>
    <phoneticPr fontId="2"/>
  </si>
  <si>
    <t>産業用電気機器</t>
    <phoneticPr fontId="2"/>
  </si>
  <si>
    <r>
      <t xml:space="preserve">ポンプ・同装置、空気圧縮機・ガス圧縮機・送風機
</t>
    </r>
    <r>
      <rPr>
        <sz val="10.5"/>
        <color theme="5"/>
        <rFont val="ＭＳ 明朝"/>
        <family val="1"/>
        <charset val="128"/>
      </rPr>
      <t>※真空ポンプは「3019 その他の生産用機械」、自動車用燃料ポンプは「3531 自動車部品・同附属品」、航空機の原動機用ポンプは「3592 航空機・同修理」、計量ポンプは「3113 計測機器」</t>
    </r>
    <rPh sb="4" eb="7">
      <t>ドウソウチ</t>
    </rPh>
    <rPh sb="8" eb="10">
      <t>クウキ</t>
    </rPh>
    <rPh sb="10" eb="13">
      <t>アッシュクキ</t>
    </rPh>
    <rPh sb="16" eb="19">
      <t>アッシュクキ</t>
    </rPh>
    <rPh sb="20" eb="23">
      <t>ソウフウキ</t>
    </rPh>
    <rPh sb="25" eb="27">
      <t>シンクウ</t>
    </rPh>
    <rPh sb="39" eb="40">
      <t>タ</t>
    </rPh>
    <rPh sb="41" eb="44">
      <t>セイサンヨウ</t>
    </rPh>
    <rPh sb="44" eb="46">
      <t>キカイ</t>
    </rPh>
    <rPh sb="48" eb="52">
      <t>ジドウシャヨウ</t>
    </rPh>
    <rPh sb="52" eb="54">
      <t>ネンリョウ</t>
    </rPh>
    <rPh sb="76" eb="79">
      <t>コウクウキ</t>
    </rPh>
    <rPh sb="80" eb="84">
      <t>ゲンドウキヨウ</t>
    </rPh>
    <rPh sb="103" eb="105">
      <t>ケイリョウ</t>
    </rPh>
    <phoneticPr fontId="2"/>
  </si>
  <si>
    <r>
      <t xml:space="preserve">煙管ボイラ、水管ボイラ、蒸気タービン、水力タービン、ガスタービン、はん用ガソリン機関、はん用石油機関
</t>
    </r>
    <r>
      <rPr>
        <sz val="10.5"/>
        <color theme="5"/>
        <rFont val="ＭＳ 明朝"/>
        <family val="1"/>
        <charset val="128"/>
      </rPr>
      <t>※航空機用のタービンは「3592 航空機・同修理」、内燃機関の電装品は「3311 産業用電気機器」
また、本部門は舶用、航空機用、自動車用、二輪自動車用の内燃機関を含めない</t>
    </r>
    <rPh sb="0" eb="2">
      <t>エンカン</t>
    </rPh>
    <rPh sb="6" eb="8">
      <t>スイカン</t>
    </rPh>
    <rPh sb="12" eb="14">
      <t>ジョウキ</t>
    </rPh>
    <rPh sb="19" eb="21">
      <t>スイリョク</t>
    </rPh>
    <rPh sb="35" eb="36">
      <t>ヨウ</t>
    </rPh>
    <rPh sb="40" eb="42">
      <t>キカン</t>
    </rPh>
    <rPh sb="45" eb="46">
      <t>ヨウ</t>
    </rPh>
    <rPh sb="46" eb="48">
      <t>セキユ</t>
    </rPh>
    <rPh sb="48" eb="50">
      <t>キカン</t>
    </rPh>
    <rPh sb="52" eb="56">
      <t>コウクウキヨウ</t>
    </rPh>
    <rPh sb="68" eb="71">
      <t>コウクウキ</t>
    </rPh>
    <phoneticPr fontId="2"/>
  </si>
  <si>
    <r>
      <t xml:space="preserve">旋盤、ボール盤、中ぐり盤、フライス盤、研削盤、マシニングセンタ、圧延機械、精整仕上装置、ベンディングマシン、特殊鋼切削工具、超硬工具、ダイヤモンド工具、電動工具
</t>
    </r>
    <r>
      <rPr>
        <sz val="10.5"/>
        <color theme="5"/>
        <rFont val="ＭＳ 明朝"/>
        <family val="1"/>
        <charset val="128"/>
      </rPr>
      <t>※超硬工具(粉末や金製品)は「2899 その他の金属製品」</t>
    </r>
    <rPh sb="0" eb="2">
      <t>センバン</t>
    </rPh>
    <rPh sb="6" eb="7">
      <t>バン</t>
    </rPh>
    <rPh sb="8" eb="9">
      <t>チュウ</t>
    </rPh>
    <rPh sb="11" eb="12">
      <t>バン</t>
    </rPh>
    <rPh sb="17" eb="18">
      <t>バン</t>
    </rPh>
    <rPh sb="19" eb="22">
      <t>ケンサクバン</t>
    </rPh>
    <rPh sb="32" eb="34">
      <t>アツエン</t>
    </rPh>
    <rPh sb="34" eb="36">
      <t>キカイ</t>
    </rPh>
    <rPh sb="37" eb="39">
      <t>セイセイ</t>
    </rPh>
    <rPh sb="39" eb="41">
      <t>シアゲ</t>
    </rPh>
    <rPh sb="41" eb="43">
      <t>ソウチ</t>
    </rPh>
    <rPh sb="54" eb="56">
      <t>トクシュ</t>
    </rPh>
    <rPh sb="56" eb="57">
      <t>コウ</t>
    </rPh>
    <rPh sb="57" eb="58">
      <t>キ</t>
    </rPh>
    <rPh sb="59" eb="61">
      <t>コウグ</t>
    </rPh>
    <rPh sb="62" eb="66">
      <t>チョウコウコウグ</t>
    </rPh>
    <rPh sb="73" eb="75">
      <t>コウグ</t>
    </rPh>
    <rPh sb="76" eb="78">
      <t>デンドウ</t>
    </rPh>
    <rPh sb="78" eb="80">
      <t>コウグ</t>
    </rPh>
    <rPh sb="82" eb="83">
      <t>チョウ</t>
    </rPh>
    <rPh sb="83" eb="84">
      <t>カタ</t>
    </rPh>
    <rPh sb="84" eb="86">
      <t>コウグ</t>
    </rPh>
    <rPh sb="87" eb="89">
      <t>フンマツ</t>
    </rPh>
    <rPh sb="90" eb="91">
      <t>キン</t>
    </rPh>
    <rPh sb="91" eb="93">
      <t>セイヒン</t>
    </rPh>
    <rPh sb="103" eb="104">
      <t>タ</t>
    </rPh>
    <rPh sb="105" eb="107">
      <t>キンゾク</t>
    </rPh>
    <rPh sb="107" eb="109">
      <t>セイヒン</t>
    </rPh>
    <phoneticPr fontId="2"/>
  </si>
  <si>
    <t>電子計算機・同附属装置</t>
    <phoneticPr fontId="2"/>
  </si>
  <si>
    <r>
      <t xml:space="preserve">複写機、金銭登録機(レジスタ)、ワードプロセッサ、タイプライタ、タイムレコーダ、タイムスタンプ、あて名印刷機、事務用シュレッダ
</t>
    </r>
    <r>
      <rPr>
        <sz val="10.5"/>
        <color theme="5"/>
        <rFont val="ＭＳ 明朝"/>
        <family val="1"/>
        <charset val="128"/>
      </rPr>
      <t>※電子計算機は「3421 電子計算機・同附属装置」、計算尺・謄写版・図案・製図用具などの事務用具は「3919 その他の製造工業製品」</t>
    </r>
    <rPh sb="0" eb="3">
      <t>フクシャキ</t>
    </rPh>
    <rPh sb="4" eb="6">
      <t>キンセン</t>
    </rPh>
    <rPh sb="6" eb="8">
      <t>トウロク</t>
    </rPh>
    <rPh sb="8" eb="9">
      <t>キ</t>
    </rPh>
    <rPh sb="50" eb="51">
      <t>ナ</t>
    </rPh>
    <rPh sb="51" eb="53">
      <t>インサツ</t>
    </rPh>
    <rPh sb="53" eb="54">
      <t>キ</t>
    </rPh>
    <rPh sb="55" eb="58">
      <t>ジムヨウ</t>
    </rPh>
    <rPh sb="65" eb="70">
      <t>デンシケイサンキ</t>
    </rPh>
    <phoneticPr fontId="2"/>
  </si>
  <si>
    <r>
      <t xml:space="preserve">飲料・食品自動販売機、たばこ自動販売機、きっぷ自動販売機、パチンコ・スロットマシーン、ゲームセンター用娯楽機器、遊園地用娯楽機器、業務用洗濯装置、自動車整備・サービス機器
</t>
    </r>
    <r>
      <rPr>
        <sz val="10.5"/>
        <color theme="5"/>
        <rFont val="ＭＳ 明朝"/>
        <family val="1"/>
        <charset val="128"/>
      </rPr>
      <t>※家庭用エレベータは「2913 運搬機械」</t>
    </r>
    <rPh sb="0" eb="2">
      <t>インリョウ</t>
    </rPh>
    <rPh sb="3" eb="5">
      <t>ショクヒン</t>
    </rPh>
    <rPh sb="5" eb="7">
      <t>ジドウ</t>
    </rPh>
    <rPh sb="7" eb="10">
      <t>ハンバイキ</t>
    </rPh>
    <rPh sb="14" eb="16">
      <t>ジドウ</t>
    </rPh>
    <rPh sb="16" eb="19">
      <t>ハンバイキ</t>
    </rPh>
    <rPh sb="23" eb="25">
      <t>ジドウ</t>
    </rPh>
    <rPh sb="25" eb="28">
      <t>ハンバイキ</t>
    </rPh>
    <rPh sb="50" eb="51">
      <t>ヨウ</t>
    </rPh>
    <rPh sb="51" eb="53">
      <t>ゴラク</t>
    </rPh>
    <rPh sb="53" eb="55">
      <t>キキ</t>
    </rPh>
    <rPh sb="56" eb="59">
      <t>ユウエンチ</t>
    </rPh>
    <rPh sb="59" eb="60">
      <t>ヨウ</t>
    </rPh>
    <rPh sb="60" eb="62">
      <t>ゴラク</t>
    </rPh>
    <rPh sb="62" eb="64">
      <t>キキ</t>
    </rPh>
    <rPh sb="65" eb="68">
      <t>ギョウムヨウ</t>
    </rPh>
    <rPh sb="68" eb="70">
      <t>センタク</t>
    </rPh>
    <rPh sb="70" eb="72">
      <t>ソウチ</t>
    </rPh>
    <rPh sb="73" eb="76">
      <t>ジドウシャ</t>
    </rPh>
    <rPh sb="76" eb="78">
      <t>セイビ</t>
    </rPh>
    <rPh sb="83" eb="85">
      <t>キキ</t>
    </rPh>
    <phoneticPr fontId="2"/>
  </si>
  <si>
    <r>
      <t xml:space="preserve">ダイオード、トランジスタ、線形回路、バイポーラ型集積回路、液晶パネル、液晶モジュール、液晶素子、電子管、プラズマディスプレイパネル
</t>
    </r>
    <r>
      <rPr>
        <sz val="10.5"/>
        <color theme="5"/>
        <rFont val="ＭＳ 明朝"/>
        <family val="1"/>
        <charset val="128"/>
      </rPr>
      <t>※半導体素子、集積回路及び電子管の部品は「3299 その他の電子部品」</t>
    </r>
    <rPh sb="13" eb="15">
      <t>センケイ</t>
    </rPh>
    <rPh sb="15" eb="17">
      <t>カイロ</t>
    </rPh>
    <rPh sb="23" eb="24">
      <t>ガタ</t>
    </rPh>
    <rPh sb="24" eb="26">
      <t>シュウセキ</t>
    </rPh>
    <rPh sb="26" eb="28">
      <t>カイロ</t>
    </rPh>
    <rPh sb="29" eb="31">
      <t>エキショウ</t>
    </rPh>
    <rPh sb="35" eb="37">
      <t>エキショウ</t>
    </rPh>
    <rPh sb="43" eb="45">
      <t>エキショウ</t>
    </rPh>
    <rPh sb="45" eb="47">
      <t>ソシ</t>
    </rPh>
    <rPh sb="48" eb="50">
      <t>デンシ</t>
    </rPh>
    <rPh sb="50" eb="51">
      <t>カン</t>
    </rPh>
    <rPh sb="67" eb="70">
      <t>ハンドウタイ</t>
    </rPh>
    <rPh sb="70" eb="72">
      <t>ソシ</t>
    </rPh>
    <rPh sb="73" eb="75">
      <t>シュウセキ</t>
    </rPh>
    <rPh sb="75" eb="77">
      <t>カイロ</t>
    </rPh>
    <rPh sb="77" eb="78">
      <t>オヨ</t>
    </rPh>
    <rPh sb="79" eb="81">
      <t>デンシ</t>
    </rPh>
    <rPh sb="81" eb="82">
      <t>カン</t>
    </rPh>
    <rPh sb="83" eb="85">
      <t>ブヒン</t>
    </rPh>
    <rPh sb="94" eb="95">
      <t>タ</t>
    </rPh>
    <rPh sb="96" eb="98">
      <t>デンシ</t>
    </rPh>
    <rPh sb="98" eb="100">
      <t>ブヒン</t>
    </rPh>
    <phoneticPr fontId="2"/>
  </si>
  <si>
    <r>
      <rPr>
        <sz val="10.5"/>
        <color theme="1"/>
        <rFont val="ＭＳ Ｐ明朝"/>
        <family val="1"/>
        <charset val="128"/>
      </rPr>
      <t>SD</t>
    </r>
    <r>
      <rPr>
        <sz val="10.5"/>
        <color theme="1"/>
        <rFont val="ＭＳ 明朝"/>
        <family val="1"/>
        <charset val="128"/>
      </rPr>
      <t>メモリカード、</t>
    </r>
    <r>
      <rPr>
        <sz val="10.5"/>
        <color theme="1"/>
        <rFont val="ＭＳ Ｐ明朝"/>
        <family val="1"/>
        <charset val="128"/>
      </rPr>
      <t>CD</t>
    </r>
    <r>
      <rPr>
        <sz val="10.5"/>
        <color theme="1"/>
        <rFont val="ＭＳ 明朝"/>
        <family val="1"/>
        <charset val="128"/>
      </rPr>
      <t>、</t>
    </r>
    <r>
      <rPr>
        <sz val="10.5"/>
        <color theme="1"/>
        <rFont val="ＭＳ Ｐ明朝"/>
        <family val="1"/>
        <charset val="128"/>
      </rPr>
      <t>DVD</t>
    </r>
    <r>
      <rPr>
        <sz val="10.5"/>
        <color theme="1"/>
        <rFont val="ＭＳ 明朝"/>
        <family val="1"/>
        <charset val="128"/>
      </rPr>
      <t xml:space="preserve">、光ディスク、磁気ディスク、リジッドプリント配線板、フレキシブルプリント配線板、抵抗器、コンデンサ、変成器、コネクタ、シリコンウエハ
</t>
    </r>
    <rPh sb="16" eb="17">
      <t>ヒカリ</t>
    </rPh>
    <rPh sb="22" eb="24">
      <t>ジキ</t>
    </rPh>
    <rPh sb="37" eb="40">
      <t>ハイセンバン</t>
    </rPh>
    <rPh sb="51" eb="54">
      <t>ハイセンバン</t>
    </rPh>
    <rPh sb="55" eb="58">
      <t>テイコウキ</t>
    </rPh>
    <rPh sb="65" eb="68">
      <t>ヘンセイキ</t>
    </rPh>
    <phoneticPr fontId="2"/>
  </si>
  <si>
    <r>
      <t xml:space="preserve">タービン発電機、エンジン発電機、直流電動機、単相誘導電動機、標準変圧器、非標準変圧器、リアクトル、電力開閉装置、配電盤・電力制御装置、小形開閉器、点滅器、接続器、充電発電機、始動電動機、磁石発電機、電気溶接機、コンデンサ、電気炉、電力変換装置
</t>
    </r>
    <r>
      <rPr>
        <sz val="10.5"/>
        <color theme="5"/>
        <rFont val="ＭＳ 明朝"/>
        <family val="1"/>
        <charset val="128"/>
      </rPr>
      <t>※超小形電動機（３Ｗ未満）は「3299 その他の電子部品」</t>
    </r>
    <rPh sb="4" eb="7">
      <t>ハツデンキ</t>
    </rPh>
    <rPh sb="12" eb="15">
      <t>ハツデンキ</t>
    </rPh>
    <rPh sb="16" eb="18">
      <t>チョクリュウ</t>
    </rPh>
    <rPh sb="18" eb="21">
      <t>デンドウキ</t>
    </rPh>
    <rPh sb="22" eb="23">
      <t>タン</t>
    </rPh>
    <rPh sb="23" eb="24">
      <t>ソウ</t>
    </rPh>
    <rPh sb="24" eb="26">
      <t>ユウドウ</t>
    </rPh>
    <rPh sb="26" eb="29">
      <t>デンドウキ</t>
    </rPh>
    <rPh sb="30" eb="32">
      <t>ヒョウジュン</t>
    </rPh>
    <rPh sb="32" eb="35">
      <t>ヘンアツキ</t>
    </rPh>
    <rPh sb="36" eb="37">
      <t>ヒ</t>
    </rPh>
    <rPh sb="37" eb="39">
      <t>ヒョウジュン</t>
    </rPh>
    <rPh sb="39" eb="42">
      <t>ヘンアツキ</t>
    </rPh>
    <rPh sb="49" eb="51">
      <t>デンリョク</t>
    </rPh>
    <rPh sb="51" eb="53">
      <t>カイヘイ</t>
    </rPh>
    <rPh sb="53" eb="55">
      <t>ソウチ</t>
    </rPh>
    <rPh sb="56" eb="59">
      <t>ハイデンバン</t>
    </rPh>
    <rPh sb="60" eb="62">
      <t>デンリョク</t>
    </rPh>
    <rPh sb="62" eb="64">
      <t>セイギョ</t>
    </rPh>
    <rPh sb="64" eb="66">
      <t>ソウチ</t>
    </rPh>
    <rPh sb="67" eb="69">
      <t>コガタ</t>
    </rPh>
    <rPh sb="69" eb="72">
      <t>カイヘイキ</t>
    </rPh>
    <rPh sb="73" eb="76">
      <t>テンメツキ</t>
    </rPh>
    <rPh sb="77" eb="79">
      <t>セツゾク</t>
    </rPh>
    <rPh sb="79" eb="80">
      <t>キ</t>
    </rPh>
    <rPh sb="81" eb="83">
      <t>ジュウデン</t>
    </rPh>
    <rPh sb="83" eb="86">
      <t>ハツデンキ</t>
    </rPh>
    <rPh sb="87" eb="89">
      <t>シドウ</t>
    </rPh>
    <rPh sb="89" eb="92">
      <t>デンドウキ</t>
    </rPh>
    <rPh sb="93" eb="95">
      <t>ジシャク</t>
    </rPh>
    <rPh sb="95" eb="98">
      <t>ハツデンキ</t>
    </rPh>
    <rPh sb="99" eb="101">
      <t>デンキ</t>
    </rPh>
    <rPh sb="101" eb="103">
      <t>ヨウセツ</t>
    </rPh>
    <rPh sb="103" eb="104">
      <t>キ</t>
    </rPh>
    <rPh sb="111" eb="114">
      <t>デンキロ</t>
    </rPh>
    <rPh sb="115" eb="117">
      <t>デンリョク</t>
    </rPh>
    <rPh sb="117" eb="119">
      <t>ヘンカン</t>
    </rPh>
    <rPh sb="119" eb="121">
      <t>ソウチ</t>
    </rPh>
    <rPh sb="144" eb="145">
      <t>タ</t>
    </rPh>
    <rPh sb="146" eb="150">
      <t>デンシブヒン</t>
    </rPh>
    <phoneticPr fontId="2"/>
  </si>
  <si>
    <r>
      <t xml:space="preserve">一般照明用電力、豆電球、白熱電灯器具、蛍光灯器具、懐中電灯、自動車用ウィンカ、蓄電池、一次電池、導入線、太陽電池モジュール
</t>
    </r>
    <r>
      <rPr>
        <sz val="10.5"/>
        <color theme="5"/>
        <rFont val="ＭＳ 明朝"/>
        <family val="1"/>
        <charset val="128"/>
      </rPr>
      <t>※ＬＥＤランプは「3299 その他の電子部品」</t>
    </r>
    <rPh sb="0" eb="2">
      <t>イッパン</t>
    </rPh>
    <rPh sb="2" eb="5">
      <t>ショウメイヨウ</t>
    </rPh>
    <rPh sb="5" eb="7">
      <t>デンリョク</t>
    </rPh>
    <rPh sb="8" eb="9">
      <t>マメ</t>
    </rPh>
    <rPh sb="9" eb="11">
      <t>デンキュウ</t>
    </rPh>
    <rPh sb="12" eb="14">
      <t>ハクネツ</t>
    </rPh>
    <rPh sb="14" eb="16">
      <t>デントウ</t>
    </rPh>
    <rPh sb="16" eb="18">
      <t>キグ</t>
    </rPh>
    <rPh sb="19" eb="22">
      <t>ケイコウトウ</t>
    </rPh>
    <rPh sb="22" eb="24">
      <t>キグ</t>
    </rPh>
    <rPh sb="25" eb="27">
      <t>カイチュウ</t>
    </rPh>
    <rPh sb="27" eb="29">
      <t>デントウ</t>
    </rPh>
    <rPh sb="30" eb="34">
      <t>ジドウシャヨウ</t>
    </rPh>
    <rPh sb="39" eb="42">
      <t>チクデンチ</t>
    </rPh>
    <rPh sb="43" eb="45">
      <t>イチジ</t>
    </rPh>
    <rPh sb="45" eb="47">
      <t>デンチ</t>
    </rPh>
    <rPh sb="48" eb="50">
      <t>ドウニュウ</t>
    </rPh>
    <rPh sb="50" eb="51">
      <t>セン</t>
    </rPh>
    <rPh sb="52" eb="54">
      <t>タイヨウ</t>
    </rPh>
    <rPh sb="54" eb="56">
      <t>デンチ</t>
    </rPh>
    <rPh sb="78" eb="79">
      <t>タ</t>
    </rPh>
    <rPh sb="80" eb="82">
      <t>デンシ</t>
    </rPh>
    <rPh sb="82" eb="84">
      <t>ブヒン</t>
    </rPh>
    <phoneticPr fontId="2"/>
  </si>
  <si>
    <r>
      <t xml:space="preserve">装身具・装飾品、首飾り、指輪、造花、クリップ、安全ピン、かつら、時計、ピアノ、ギター、管楽器、弦楽器、万年筆、シャープペンシル、スタンプ、定規、筆箱、畳、ござ、麦わら帽子、オーディオディスク、レコード、ビデオディスクレコード、ゲームソフト記録物、漆器、うちわ、扇子、歯ブラシ、たわし、モップ、たばこ用ライター、傘、看板、マネキン人形、眼鏡、煙火
</t>
    </r>
    <r>
      <rPr>
        <sz val="10.5"/>
        <color theme="5"/>
        <rFont val="ＭＳ 明朝"/>
        <family val="1"/>
        <charset val="128"/>
      </rPr>
      <t>※未記録の媒体(半導体メモリメディア、光テープ、磁気テープ等)は「3299 その他の電子部品」
　ゲームソフト、映像ソフト及び音楽ソフトの情報制作分は「5931 情報サービス」並びに「5951 映像・音声・文字情報制作」、本部門は情報の価値は含めずメディアの生産活動分のみ</t>
    </r>
    <rPh sb="0" eb="3">
      <t>ソウシング</t>
    </rPh>
    <rPh sb="4" eb="7">
      <t>ソウショクヒン</t>
    </rPh>
    <rPh sb="8" eb="10">
      <t>クビカザ</t>
    </rPh>
    <rPh sb="12" eb="14">
      <t>ユビワ</t>
    </rPh>
    <rPh sb="15" eb="17">
      <t>ゾウカ</t>
    </rPh>
    <rPh sb="23" eb="25">
      <t>アンゼン</t>
    </rPh>
    <rPh sb="32" eb="34">
      <t>トケイ</t>
    </rPh>
    <rPh sb="43" eb="46">
      <t>カンガッキ</t>
    </rPh>
    <rPh sb="47" eb="50">
      <t>ゲンガッキ</t>
    </rPh>
    <rPh sb="51" eb="54">
      <t>マンネンヒツ</t>
    </rPh>
    <rPh sb="69" eb="71">
      <t>ジョウギ</t>
    </rPh>
    <rPh sb="72" eb="74">
      <t>フデバコ</t>
    </rPh>
    <rPh sb="75" eb="76">
      <t>タタミ</t>
    </rPh>
    <rPh sb="80" eb="81">
      <t>ムギ</t>
    </rPh>
    <rPh sb="83" eb="85">
      <t>ボウシ</t>
    </rPh>
    <rPh sb="119" eb="121">
      <t>キロク</t>
    </rPh>
    <rPh sb="121" eb="122">
      <t>ブツ</t>
    </rPh>
    <rPh sb="123" eb="125">
      <t>シッキ</t>
    </rPh>
    <rPh sb="130" eb="132">
      <t>センス</t>
    </rPh>
    <rPh sb="133" eb="134">
      <t>ハ</t>
    </rPh>
    <rPh sb="149" eb="150">
      <t>ヨウ</t>
    </rPh>
    <rPh sb="155" eb="156">
      <t>カサ</t>
    </rPh>
    <rPh sb="157" eb="159">
      <t>カンバン</t>
    </rPh>
    <rPh sb="164" eb="166">
      <t>ニンギョウ</t>
    </rPh>
    <rPh sb="167" eb="169">
      <t>メガネ</t>
    </rPh>
    <rPh sb="170" eb="172">
      <t>エンカ</t>
    </rPh>
    <rPh sb="174" eb="175">
      <t>ミ</t>
    </rPh>
    <rPh sb="175" eb="177">
      <t>キロク</t>
    </rPh>
    <rPh sb="178" eb="180">
      <t>バイタイ</t>
    </rPh>
    <rPh sb="181" eb="184">
      <t>ハンドウタイ</t>
    </rPh>
    <rPh sb="192" eb="193">
      <t>ヒカリ</t>
    </rPh>
    <rPh sb="197" eb="199">
      <t>ジキ</t>
    </rPh>
    <rPh sb="202" eb="203">
      <t>トウ</t>
    </rPh>
    <rPh sb="229" eb="231">
      <t>エイゾウ</t>
    </rPh>
    <rPh sb="234" eb="235">
      <t>オヨ</t>
    </rPh>
    <rPh sb="236" eb="238">
      <t>オンガク</t>
    </rPh>
    <rPh sb="242" eb="244">
      <t>ジョウホウ</t>
    </rPh>
    <rPh sb="244" eb="246">
      <t>セイサク</t>
    </rPh>
    <rPh sb="246" eb="247">
      <t>ブン</t>
    </rPh>
    <rPh sb="254" eb="256">
      <t>ジョウホウ</t>
    </rPh>
    <rPh sb="261" eb="262">
      <t>ナラ</t>
    </rPh>
    <rPh sb="306" eb="307">
      <t>ブン</t>
    </rPh>
    <phoneticPr fontId="2"/>
  </si>
  <si>
    <r>
      <t xml:space="preserve">専用住宅、産業併用住宅のうち居住の用に供せられる部分(新築・増築・改築工事)
</t>
    </r>
    <r>
      <rPr>
        <sz val="10.5"/>
        <color theme="5"/>
        <rFont val="ＭＳ 明朝"/>
        <family val="1"/>
        <charset val="128"/>
      </rPr>
      <t>※土地の取得は所有権の移転に過ぎず、生産活動ではないため、経済波及効果の対象外</t>
    </r>
    <rPh sb="0" eb="2">
      <t>センヨウ</t>
    </rPh>
    <rPh sb="2" eb="4">
      <t>ジュウタク</t>
    </rPh>
    <rPh sb="5" eb="7">
      <t>サンギョウ</t>
    </rPh>
    <rPh sb="7" eb="9">
      <t>ヘイヨウ</t>
    </rPh>
    <rPh sb="9" eb="11">
      <t>ジュウタク</t>
    </rPh>
    <rPh sb="14" eb="16">
      <t>キョジュウ</t>
    </rPh>
    <rPh sb="17" eb="18">
      <t>ヨウ</t>
    </rPh>
    <rPh sb="19" eb="20">
      <t>キョウ</t>
    </rPh>
    <rPh sb="24" eb="26">
      <t>ブブン</t>
    </rPh>
    <rPh sb="27" eb="29">
      <t>シンチク</t>
    </rPh>
    <rPh sb="30" eb="32">
      <t>ゾウチク</t>
    </rPh>
    <rPh sb="33" eb="35">
      <t>カイチク</t>
    </rPh>
    <rPh sb="35" eb="37">
      <t>コウジ</t>
    </rPh>
    <phoneticPr fontId="2"/>
  </si>
  <si>
    <r>
      <t xml:space="preserve">卸売業
</t>
    </r>
    <r>
      <rPr>
        <sz val="10.5"/>
        <color theme="5"/>
        <rFont val="ＭＳ 明朝"/>
        <family val="1"/>
        <charset val="128"/>
      </rPr>
      <t>※再生資源卸売業は「3921 再生資源回収・加工処理」</t>
    </r>
    <rPh sb="0" eb="3">
      <t>オロシウリギョウ</t>
    </rPh>
    <rPh sb="5" eb="7">
      <t>サイセイ</t>
    </rPh>
    <rPh sb="7" eb="9">
      <t>シゲン</t>
    </rPh>
    <rPh sb="9" eb="12">
      <t>オロシウリギョウ</t>
    </rPh>
    <rPh sb="19" eb="21">
      <t>サイセイ</t>
    </rPh>
    <rPh sb="21" eb="23">
      <t>シゲン</t>
    </rPh>
    <rPh sb="23" eb="25">
      <t>カイシュウ</t>
    </rPh>
    <rPh sb="26" eb="28">
      <t>カコウ</t>
    </rPh>
    <rPh sb="28" eb="30">
      <t>ショリ</t>
    </rPh>
    <phoneticPr fontId="2"/>
  </si>
  <si>
    <r>
      <t>電話、電信、電報、</t>
    </r>
    <r>
      <rPr>
        <sz val="10.5"/>
        <color theme="1"/>
        <rFont val="ＭＳ Ｐ明朝"/>
        <family val="1"/>
        <charset val="128"/>
      </rPr>
      <t>ISP（インターネット・サービス・プロバイダ）</t>
    </r>
    <r>
      <rPr>
        <sz val="10.5"/>
        <color theme="1"/>
        <rFont val="ＭＳ 明朝"/>
        <family val="1"/>
        <charset val="128"/>
      </rPr>
      <t>、</t>
    </r>
    <r>
      <rPr>
        <sz val="10.5"/>
        <color theme="1"/>
        <rFont val="ＭＳ Ｐ明朝"/>
        <family val="1"/>
        <charset val="128"/>
      </rPr>
      <t>IX（インターネット・エクスチェンジ）</t>
    </r>
    <r>
      <rPr>
        <sz val="10.5"/>
        <color theme="1"/>
        <rFont val="ＭＳ 明朝"/>
        <family val="1"/>
        <charset val="128"/>
      </rPr>
      <t>業、IDC（インターネット・データ・センター）業、電気通信によるインターネット接続サービス、電気通信業務委託、携帯電話取扱店、空港無線電話業務受託</t>
    </r>
    <rPh sb="0" eb="2">
      <t>デンワ</t>
    </rPh>
    <rPh sb="3" eb="5">
      <t>デンシン</t>
    </rPh>
    <rPh sb="6" eb="8">
      <t>デンポウ</t>
    </rPh>
    <rPh sb="52" eb="53">
      <t>ギョウ</t>
    </rPh>
    <rPh sb="77" eb="81">
      <t>デンキツウシン</t>
    </rPh>
    <rPh sb="91" eb="93">
      <t>セツゾク</t>
    </rPh>
    <rPh sb="98" eb="100">
      <t>デンキ</t>
    </rPh>
    <rPh sb="100" eb="102">
      <t>ツウシン</t>
    </rPh>
    <rPh sb="102" eb="104">
      <t>ギョウム</t>
    </rPh>
    <rPh sb="104" eb="106">
      <t>イタク</t>
    </rPh>
    <rPh sb="107" eb="109">
      <t>ケイタイ</t>
    </rPh>
    <rPh sb="109" eb="111">
      <t>デンワ</t>
    </rPh>
    <rPh sb="111" eb="113">
      <t>トリアツカイ</t>
    </rPh>
    <rPh sb="113" eb="114">
      <t>テン</t>
    </rPh>
    <rPh sb="115" eb="117">
      <t>クウコウ</t>
    </rPh>
    <rPh sb="117" eb="119">
      <t>ムセン</t>
    </rPh>
    <rPh sb="119" eb="121">
      <t>デンワ</t>
    </rPh>
    <rPh sb="121" eb="123">
      <t>ギョウム</t>
    </rPh>
    <rPh sb="123" eb="125">
      <t>ジュタク</t>
    </rPh>
    <phoneticPr fontId="2"/>
  </si>
  <si>
    <r>
      <rPr>
        <sz val="10.5"/>
        <color theme="1"/>
        <rFont val="ＭＳ Ｐ明朝"/>
        <family val="1"/>
        <charset val="128"/>
      </rPr>
      <t>ASP（アプリケーション・サービス・プロバイダ）</t>
    </r>
    <r>
      <rPr>
        <sz val="10.5"/>
        <color theme="1"/>
        <rFont val="ＭＳ 明朝"/>
        <family val="1"/>
        <charset val="128"/>
      </rPr>
      <t xml:space="preserve">、電子認証、情報ネットワーク・セキュリティ・サービス、ポータルサイト運営
</t>
    </r>
    <r>
      <rPr>
        <sz val="10.5"/>
        <color theme="5"/>
        <rFont val="ＭＳ 明朝"/>
        <family val="1"/>
        <charset val="128"/>
      </rPr>
      <t>※サーバ・ハウジング・サービス、サーバ・ホスティング・サービスは「5911 通信」</t>
    </r>
    <rPh sb="25" eb="27">
      <t>デンシ</t>
    </rPh>
    <rPh sb="27" eb="29">
      <t>ニンショウ</t>
    </rPh>
    <rPh sb="30" eb="32">
      <t>ジョウホウ</t>
    </rPh>
    <rPh sb="99" eb="101">
      <t>ツウシン</t>
    </rPh>
    <phoneticPr fontId="2"/>
  </si>
  <si>
    <t>衆議院、参議院、裁判所、中央官庁</t>
    <rPh sb="0" eb="3">
      <t>シュウギイン</t>
    </rPh>
    <rPh sb="4" eb="7">
      <t>サンギイン</t>
    </rPh>
    <rPh sb="8" eb="11">
      <t>サイバンショ</t>
    </rPh>
    <rPh sb="12" eb="14">
      <t>チュウオウ</t>
    </rPh>
    <rPh sb="14" eb="16">
      <t>カンチョウ</t>
    </rPh>
    <phoneticPr fontId="2"/>
  </si>
  <si>
    <t>自動車の整備、修理、検査、登録</t>
    <rPh sb="0" eb="3">
      <t>ジドウシャ</t>
    </rPh>
    <rPh sb="4" eb="6">
      <t>セイビ</t>
    </rPh>
    <rPh sb="7" eb="9">
      <t>シュウリ</t>
    </rPh>
    <rPh sb="10" eb="12">
      <t>ケンサ</t>
    </rPh>
    <rPh sb="13" eb="15">
      <t>トウロク</t>
    </rPh>
    <phoneticPr fontId="2"/>
  </si>
  <si>
    <r>
      <t xml:space="preserve">法律事務所、特許事務所、税理士事務所、設計監督業、建設コンサルタント業、測量業、労働者派遣サービス、ビルメンテナンス業、ガラスふき業、害虫駆除業、施設警備、身辺警備業務、と畜解体サービス、速記業、複写業、プラントエンジニアリング業、デザイン業、経営コンサルタント業、通訳業、興信所
</t>
    </r>
    <r>
      <rPr>
        <sz val="10.5"/>
        <color theme="5"/>
        <rFont val="ＭＳ 明朝"/>
        <family val="1"/>
        <charset val="128"/>
      </rPr>
      <t>※レッカー車業は「6631 自動車整備」</t>
    </r>
    <rPh sb="0" eb="2">
      <t>ホウリツ</t>
    </rPh>
    <rPh sb="2" eb="4">
      <t>ジム</t>
    </rPh>
    <rPh sb="4" eb="5">
      <t>ショ</t>
    </rPh>
    <rPh sb="6" eb="8">
      <t>トッキョ</t>
    </rPh>
    <rPh sb="8" eb="10">
      <t>ジム</t>
    </rPh>
    <rPh sb="10" eb="11">
      <t>ショ</t>
    </rPh>
    <rPh sb="12" eb="15">
      <t>ゼイリシ</t>
    </rPh>
    <rPh sb="15" eb="17">
      <t>ジム</t>
    </rPh>
    <rPh sb="17" eb="18">
      <t>ショ</t>
    </rPh>
    <rPh sb="19" eb="21">
      <t>セッケイ</t>
    </rPh>
    <rPh sb="21" eb="24">
      <t>カントクギョウ</t>
    </rPh>
    <rPh sb="25" eb="27">
      <t>ケンセツ</t>
    </rPh>
    <rPh sb="34" eb="35">
      <t>ギョウ</t>
    </rPh>
    <rPh sb="36" eb="38">
      <t>ソクリョウ</t>
    </rPh>
    <rPh sb="38" eb="39">
      <t>ギョウ</t>
    </rPh>
    <rPh sb="40" eb="43">
      <t>ロウドウシャ</t>
    </rPh>
    <rPh sb="43" eb="45">
      <t>ハケン</t>
    </rPh>
    <rPh sb="58" eb="59">
      <t>ギョウ</t>
    </rPh>
    <rPh sb="65" eb="66">
      <t>ギョウ</t>
    </rPh>
    <rPh sb="67" eb="69">
      <t>ガイチュウ</t>
    </rPh>
    <rPh sb="69" eb="71">
      <t>クジョ</t>
    </rPh>
    <rPh sb="71" eb="72">
      <t>ギョウ</t>
    </rPh>
    <rPh sb="73" eb="75">
      <t>シセツ</t>
    </rPh>
    <rPh sb="75" eb="77">
      <t>ケイビ</t>
    </rPh>
    <rPh sb="78" eb="80">
      <t>シンペン</t>
    </rPh>
    <rPh sb="80" eb="82">
      <t>ケイビ</t>
    </rPh>
    <rPh sb="82" eb="84">
      <t>ギョウム</t>
    </rPh>
    <rPh sb="94" eb="96">
      <t>ソッキ</t>
    </rPh>
    <rPh sb="96" eb="97">
      <t>ギョウ</t>
    </rPh>
    <rPh sb="98" eb="100">
      <t>フクシャ</t>
    </rPh>
    <rPh sb="100" eb="101">
      <t>ギョウ</t>
    </rPh>
    <rPh sb="114" eb="115">
      <t>ギョウ</t>
    </rPh>
    <rPh sb="120" eb="121">
      <t>ギョウ</t>
    </rPh>
    <rPh sb="122" eb="124">
      <t>ケイエイ</t>
    </rPh>
    <rPh sb="131" eb="132">
      <t>ギョウ</t>
    </rPh>
    <rPh sb="133" eb="135">
      <t>ツウヤク</t>
    </rPh>
    <rPh sb="135" eb="136">
      <t>ギョウ</t>
    </rPh>
    <rPh sb="137" eb="140">
      <t>コウシンジョ</t>
    </rPh>
    <rPh sb="155" eb="160">
      <t>ジドウシャセイビ</t>
    </rPh>
    <phoneticPr fontId="2"/>
  </si>
  <si>
    <t>家畜診療所、動物病院、ペットクリニック</t>
    <phoneticPr fontId="2"/>
  </si>
  <si>
    <t>「計算準備」シートで与えられたデータと、各係数表を用いた計算過程です。
計算の流れが「フローチャート」シートと対応しています。</t>
    <rPh sb="1" eb="5">
      <t>ケイサンジュンビ</t>
    </rPh>
    <rPh sb="10" eb="11">
      <t>アタ</t>
    </rPh>
    <rPh sb="20" eb="21">
      <t>カク</t>
    </rPh>
    <rPh sb="21" eb="23">
      <t>ケイスウ</t>
    </rPh>
    <rPh sb="23" eb="24">
      <t>ヒョウ</t>
    </rPh>
    <rPh sb="25" eb="26">
      <t>モチ</t>
    </rPh>
    <rPh sb="28" eb="30">
      <t>ケイサン</t>
    </rPh>
    <rPh sb="30" eb="32">
      <t>カテイ</t>
    </rPh>
    <rPh sb="55" eb="57">
      <t>タイオウ</t>
    </rPh>
    <phoneticPr fontId="2"/>
  </si>
  <si>
    <t>このツールは、「令和2（2020）年神奈川県産業連関表」を利用して</t>
  </si>
  <si>
    <t>　　空欄の場合、令和2（2020）年神奈川県産業連関表により算出された県内調達率によって自動的に計算されます。</t>
  </si>
  <si>
    <t>70</t>
  </si>
  <si>
    <t>2桁</t>
    <phoneticPr fontId="2"/>
  </si>
  <si>
    <t>71</t>
  </si>
  <si>
    <t>91</t>
  </si>
  <si>
    <t>92</t>
  </si>
  <si>
    <t>93</t>
  </si>
  <si>
    <t>94</t>
  </si>
  <si>
    <t>95</t>
  </si>
  <si>
    <t>96</t>
  </si>
  <si>
    <t>97</t>
  </si>
  <si>
    <t>2桁</t>
    <phoneticPr fontId="48" alignment="center"/>
  </si>
  <si>
    <t>電力・ガス・熱供給</t>
  </si>
  <si>
    <r>
      <t>開放型（［Ｉ－（Ｉ－Ｍ）Ａ］</t>
    </r>
    <r>
      <rPr>
        <vertAlign val="superscript"/>
        <sz val="10"/>
        <rFont val="ＭＳ Ｐゴシック"/>
        <family val="3"/>
        <charset val="128"/>
      </rPr>
      <t>－１</t>
    </r>
    <r>
      <rPr>
        <sz val="10"/>
        <rFont val="ＭＳ Ｐゴシック"/>
        <family val="3"/>
        <charset val="128"/>
      </rPr>
      <t>型）逆行列係数表（統合大分類）</t>
    </r>
    <rPh sb="10" eb="11">
      <t>∧</t>
    </rPh>
    <phoneticPr fontId="48" alignment="center"/>
  </si>
  <si>
    <t>投入係数表（統合大分類）</t>
    <rPh sb="8" eb="9">
      <t>ダイ</t>
    </rPh>
    <phoneticPr fontId="2"/>
  </si>
  <si>
    <t>部門分類（大分類）</t>
    <rPh sb="0" eb="2">
      <t>ブモン</t>
    </rPh>
    <rPh sb="2" eb="4">
      <t>ブンルイ</t>
    </rPh>
    <rPh sb="5" eb="6">
      <t>ダイ</t>
    </rPh>
    <rPh sb="6" eb="8">
      <t>ブンルイ</t>
    </rPh>
    <phoneticPr fontId="2"/>
  </si>
  <si>
    <t>　入力した需要増加額は、部門分類（大分類）ごとの需要増加額に変換されます。</t>
    <rPh sb="1" eb="3">
      <t>ニュウリョク</t>
    </rPh>
    <rPh sb="5" eb="7">
      <t>ジュヨウ</t>
    </rPh>
    <rPh sb="7" eb="9">
      <t>ゾウカ</t>
    </rPh>
    <rPh sb="9" eb="10">
      <t>ガク</t>
    </rPh>
    <rPh sb="12" eb="14">
      <t>ブモン</t>
    </rPh>
    <rPh sb="14" eb="16">
      <t>ブンルイ</t>
    </rPh>
    <rPh sb="17" eb="18">
      <t>ダイ</t>
    </rPh>
    <rPh sb="18" eb="20">
      <t>ブンルイ</t>
    </rPh>
    <rPh sb="24" eb="26">
      <t>ジュヨウ</t>
    </rPh>
    <rPh sb="26" eb="28">
      <t>ゾウカ</t>
    </rPh>
    <rPh sb="28" eb="29">
      <t>ガク</t>
    </rPh>
    <rPh sb="30" eb="32">
      <t>ヘンカン</t>
    </rPh>
    <phoneticPr fontId="2"/>
  </si>
  <si>
    <t>部門分類（大分類）</t>
    <rPh sb="0" eb="2">
      <t>ブモン</t>
    </rPh>
    <rPh sb="2" eb="4">
      <t>ブンルイ</t>
    </rPh>
    <rPh sb="3" eb="4">
      <t>ブブン</t>
    </rPh>
    <rPh sb="5" eb="6">
      <t>ダイ</t>
    </rPh>
    <phoneticPr fontId="11"/>
  </si>
  <si>
    <t>部門分類（統合大分類）</t>
    <rPh sb="0" eb="2">
      <t>ブモン</t>
    </rPh>
    <rPh sb="2" eb="4">
      <t>ブンルイ</t>
    </rPh>
    <rPh sb="5" eb="7">
      <t>トウゴウ</t>
    </rPh>
    <rPh sb="7" eb="8">
      <t>ダイ</t>
    </rPh>
    <rPh sb="8" eb="10">
      <t>ブンルイ</t>
    </rPh>
    <phoneticPr fontId="2"/>
  </si>
  <si>
    <t>５　生産誘発額上位10部門内訳（統合大分類）</t>
    <rPh sb="2" eb="4">
      <t>セイサン</t>
    </rPh>
    <rPh sb="4" eb="6">
      <t>ユウハツ</t>
    </rPh>
    <rPh sb="6" eb="7">
      <t>ガク</t>
    </rPh>
    <rPh sb="7" eb="9">
      <t>ジョウイ</t>
    </rPh>
    <rPh sb="11" eb="13">
      <t>ブモン</t>
    </rPh>
    <rPh sb="13" eb="15">
      <t>ウチワケ</t>
    </rPh>
    <rPh sb="16" eb="18">
      <t>トウゴウ</t>
    </rPh>
    <rPh sb="18" eb="19">
      <t>ダイ</t>
    </rPh>
    <rPh sb="19" eb="21">
      <t>ブンルイ</t>
    </rPh>
    <phoneticPr fontId="2"/>
  </si>
  <si>
    <t>②「入力①」シートの産業大分類（F列）のプルダウンを「大分類」とする</t>
    <rPh sb="2" eb="4">
      <t>ニュウリョク</t>
    </rPh>
    <rPh sb="10" eb="12">
      <t>サンギョウ</t>
    </rPh>
    <rPh sb="12" eb="15">
      <t>ダイブンルイ</t>
    </rPh>
    <rPh sb="17" eb="18">
      <t>レツ</t>
    </rPh>
    <rPh sb="27" eb="30">
      <t>ダイブンルイ</t>
    </rPh>
    <phoneticPr fontId="2"/>
  </si>
  <si>
    <t>　入力した需要増加額は、部門分類（大分類）ごとの需要増加額に変換されます。</t>
  </si>
  <si>
    <t>部門分類（大分類）</t>
  </si>
  <si>
    <t>6751</t>
  </si>
  <si>
    <t>経済波及効果分析ツール（需要増加）</t>
  </si>
  <si>
    <t>【はじめに】</t>
  </si>
  <si>
    <t>・</t>
  </si>
  <si>
    <t>経済波及効果等を分析するツール（以下、「分析ツール」という。）です。</t>
  </si>
  <si>
    <t>最終需要の増加額から、経済波及効果（生産誘発額）や雇用創出効果を算出できます。</t>
  </si>
  <si>
    <t>分析ツール上の「はじめに」シートと「前提」シートには、分析における留意点や免責事項を記載しています。</t>
  </si>
  <si>
    <t>分析ツールを御利用の際には、必ず内容を御確認下さい。</t>
  </si>
  <si>
    <t>分析ツールでは、入力を行うセルをオレンジ色としています。それ以外のセルへの入力は行わないようお願いします。</t>
  </si>
  <si>
    <t>分析ツールで算出される結果は、いくつかの前提条件（「前提」シート参照）に基づいているため、</t>
  </si>
  <si>
    <t>得られる結果はこうした前提条件に基づく推計値となります。</t>
  </si>
  <si>
    <t>本県HPで公開している「神奈川県経済波及効果分析ツール　利用の手引き」を御覧いただくと、</t>
  </si>
  <si>
    <t>本ツールへの理解が深まります。分析ツールの利用前に御確認いただくことを推奨します。</t>
  </si>
  <si>
    <t>【手引き】</t>
  </si>
  <si>
    <t>神奈川県経済波及効果分析ツール　利用の手引き</t>
  </si>
  <si>
    <t>最終需要の増加額を該当する部門に入力し、簡単な設定を行うことで分析することができます。</t>
  </si>
  <si>
    <t>　最終需要は、最終的に消費される財・サービスとして産出（販売）された分に対応する需要を指します。</t>
  </si>
  <si>
    <t>「基本設定」シートのオレンジ色のセルに必要事項を入力・設定してください。</t>
  </si>
  <si>
    <t>「入力①」シートまたは「入力②」シートに分析内容を入力してください。</t>
  </si>
  <si>
    <t>「基本設定」シートで選択したシートのみ結果に反映されます。どちらかのシートを御利用下さい。</t>
  </si>
  <si>
    <t>●　需要増加費目を一覧として入力する場合は「入力①」シートを、</t>
  </si>
  <si>
    <t>　　部門分類に直接数値を入力する場合は「入力②」シートを御利用下さい。</t>
  </si>
  <si>
    <t>●　需要増加額に対する部門分類の設定を行う際には、「部門分類」シートを参考にしてください。</t>
  </si>
  <si>
    <t>　　例外的に、生産者価格（出荷価格）が分かる場合は、生産者価格を選択してください。</t>
  </si>
  <si>
    <t>●　県内調達率は、把握できる場合のみ入力してください。</t>
  </si>
  <si>
    <t>分析の結果は「結果」シートに出力されます。</t>
  </si>
  <si>
    <t>「部門別内訳」シート及び「フローチャート」シートも併せて御確認下さい。</t>
  </si>
  <si>
    <t>【著作権・免責事項等】</t>
  </si>
  <si>
    <t>分析ツールを利用した分析結果は一つの計算例であり、その結果を神奈川県が保証するものではありません。</t>
  </si>
  <si>
    <t>分析者の責任において御利用ください。</t>
  </si>
  <si>
    <t>分析方法の見直しやデータの更新等により、利用者の皆様に通知することなく、内容を変更することがあります。</t>
  </si>
  <si>
    <t>変更した場合、Verナンバーを更新します。</t>
  </si>
  <si>
    <t>利活用状況の把握のため、分析結果を公表された場合は、</t>
  </si>
  <si>
    <t>お手数ですが、公表資料等を下記担当まで御提供下されば幸いです。</t>
  </si>
  <si>
    <t>営業余剰については基礎資料の不足等によって転換比率がないため、分析ツールでは雇用者のみを対象としています。</t>
  </si>
  <si>
    <t>経済波及効果分析ツールの留意点・用語一覧</t>
  </si>
  <si>
    <t>産業連関表による経済波及効果の分析は、あくまでも経済モデル分析の一つであり、</t>
  </si>
  <si>
    <t>分析には、いくつかの基本的仮定・前提条件等の留意点があります。</t>
  </si>
  <si>
    <t>【分析における基本仮定・前提条件】</t>
  </si>
  <si>
    <t>分析ツールでは、直接効果、間接１次波及効果及び間接２次波及効果を算出しています。</t>
  </si>
  <si>
    <t>令和2（2020）年神奈川県産業連関表から分析ツールを作成しているため、</t>
  </si>
  <si>
    <t>分析対象年が異なる場合、投入構造や価格等の変動について考慮していません。</t>
  </si>
  <si>
    <t>全ての生産は、最終需要を満たすために行われると仮定します。</t>
  </si>
  <si>
    <t>生産を行う上での制約条件は一切無いものとします。例えば、県内の生産能力を上回る需要が発生した場合、</t>
  </si>
  <si>
    <t>実際は超過分を県外及び国外にも依存する可能性がありますが、分析上では全て県内で生産できると仮定しています。</t>
  </si>
  <si>
    <t>需要に対し、生産ではなく在庫を処分して対応した場合、生産波及効果が中断することがありますが、</t>
  </si>
  <si>
    <t>分析上では新たな生産が発生することを前提に計算されます。</t>
  </si>
  <si>
    <t>分析ツールでは、「線形的な比例関係」を仮定しており、「規模の経済性」は考慮していません。</t>
  </si>
  <si>
    <t>生産量の増大に伴い、原材料や労働力に必要なコストが減少する場合がありますが、</t>
  </si>
  <si>
    <t>分析上では生産水準が２倍になれば、使用される原材料等の投入量も２倍になるという仮定のもとで分析しています。</t>
  </si>
  <si>
    <t>間接２次波及効果の対象は雇用者所得（賃金・俸給）のみとしています。</t>
  </si>
  <si>
    <t>個人業主等の所得は産業連関表では営業余剰に含まれているため、本来、これらも含めて波及効果の計算をすべきですが、</t>
  </si>
  <si>
    <t>就業誘発者数及び雇用誘発者数は、生産誘発額を満たすために理論上必要となる労働力であり、</t>
  </si>
  <si>
    <t>新たに雇用者を雇わずに時間外労働で対応したり、機械の稼働率を上げて対応する等については考慮していません。</t>
  </si>
  <si>
    <t>分析ツールでは、「外部経済」及び「外部不経済」は考慮していません。</t>
  </si>
  <si>
    <t>たとえば、果樹農家に養蜂家が隣接しており、ミツバチが果樹の受粉を促してくれる時、</t>
  </si>
  <si>
    <t>果樹農家は無料で生産を増やすことができます。</t>
  </si>
  <si>
    <t>また、ある産業の生産増加により、環境被害等によって他産業が生産低下の被害を受ける場合があります。</t>
  </si>
  <si>
    <t>このような外部要因によるプラス（マイナス）の経済効果は考慮していません。</t>
  </si>
  <si>
    <t>分析ツールでは、「はね返り需要」を考慮していません。県内の需要増加に伴って県外及び国外への波及が発生した場合、</t>
  </si>
  <si>
    <t>再び県内の生産を誘発する可能性がありますが、分析の対象としていません。</t>
  </si>
  <si>
    <t>産業連関表を用いた分析に時間的な概念はなく、経済波及効果がいつの時点で達成されるかまでは明確にされません。</t>
  </si>
  <si>
    <t>【用語一覧】</t>
  </si>
  <si>
    <t>分析ツールを利用する上で必要な用語について一覧としています。</t>
  </si>
  <si>
    <t>用語</t>
  </si>
  <si>
    <t>内容</t>
  </si>
  <si>
    <t>令和2（2020）年神の神奈川県における生産活動を通じた
産業相互間や産業と家計間等の経済取引を金額で表した表</t>
  </si>
  <si>
    <t>最終需要</t>
  </si>
  <si>
    <t>各産業部門が生産した財・サービスのうち、原材料等と異なり
最終的に消費される財・サービスとして産出（販売）された分に対応する需要</t>
  </si>
  <si>
    <t>波及効果</t>
  </si>
  <si>
    <t>最終需要が新たに発生することにより、自ら又は他の産業の生産活動に与える効果のこと</t>
  </si>
  <si>
    <t>投入係数</t>
  </si>
  <si>
    <t>産業ごとの、生産額を１単位とした場合の原材料等の割合を表す係数</t>
  </si>
  <si>
    <t>逆行列係数表</t>
  </si>
  <si>
    <t>ある産業に対して新たな最終需要が１単位発生した場合に、
各産業の生産が究極的にどれだけ必要になるかという生産波及の大きさを示す係数</t>
  </si>
  <si>
    <t>工場からの出荷額等、財・サービスの生産者が出荷する時点の価格</t>
  </si>
  <si>
    <t>県内の民間企業や政府等において雇用されているものに対して、
労働の報酬として支払われる現金や現物</t>
  </si>
  <si>
    <t>賃金・俸給比率</t>
  </si>
  <si>
    <t>雇用者所得のうち、労働者賃金や役員俸給が占める割合</t>
  </si>
  <si>
    <t>消費転換率</t>
  </si>
  <si>
    <t>所得のうち消費に回る割合</t>
  </si>
  <si>
    <t>中間投入額</t>
  </si>
  <si>
    <t>最終需要を生産するうえで、財・サービスが原材料や燃料等の中間財として取引される額</t>
  </si>
  <si>
    <t>粗付加価値誘発額</t>
  </si>
  <si>
    <t>給料・儲け等、産業ごとの生産活動によって新たに生み出された額</t>
  </si>
  <si>
    <t>雇用者所得誘発額</t>
  </si>
  <si>
    <t>粗付加価値誘発額のうち、雇用者所得の増加額</t>
  </si>
  <si>
    <t>賃金・俸給誘発額</t>
  </si>
  <si>
    <t>雇用者所得誘発額のうち、賃金・俸給の増加額</t>
  </si>
  <si>
    <t>生産誘発額</t>
  </si>
  <si>
    <t>需要の増加に伴い、直接的・間接的に必要となる県内生産額の合計
生産誘発額　＝　中間投入額　＋　粗付加価値誘発額</t>
  </si>
  <si>
    <t>就業者</t>
  </si>
  <si>
    <t>個人業主、家族従業者、有給役員、雇用者の合計</t>
  </si>
  <si>
    <t>就業誘発者数</t>
  </si>
  <si>
    <t>需要の増加に伴い増加する就業者の人数</t>
  </si>
  <si>
    <t>雇用者</t>
  </si>
  <si>
    <t>常用雇用者（正社員・正職員、正社員・正職員以外）、臨時雇用者の合計</t>
  </si>
  <si>
    <t>雇用誘発者数</t>
  </si>
  <si>
    <t>需要の増加に伴い増加する雇用者の人数</t>
  </si>
  <si>
    <t>需要の増加分から、県外・国外で賄われた需要（移輸入額）を除いた、県内産に対する需要増加額</t>
  </si>
  <si>
    <t>間接１次波及効果</t>
  </si>
  <si>
    <t>直接効果に伴う原材料や燃料等の中間投入によって誘発される生産額</t>
  </si>
  <si>
    <t>間接２次波及効果</t>
  </si>
  <si>
    <t>直接効果・間接１次波及効果による賃金・俸給誘発額の一部が消費として支出され
新たな需要となって再び県内に誘発される生産額</t>
  </si>
  <si>
    <t>総合効果</t>
  </si>
  <si>
    <t>直接効果、間接１次波及効果、間接２次波及効果の合計</t>
  </si>
  <si>
    <t>民間消費支出構成比</t>
  </si>
  <si>
    <t>令和2（2020）年神奈川県産業連関表における民間消費支出の合計に占める各産業の割合</t>
  </si>
  <si>
    <t>間接１次波及効果</t>
    <phoneticPr fontId="2"/>
  </si>
  <si>
    <t>間接２次波及効果</t>
    <phoneticPr fontId="2"/>
  </si>
  <si>
    <t>・③消費転換率　は間接２次波及効果の計算に用いる消費転換率の入力欄です。入力しない場合、</t>
    <rPh sb="2" eb="4">
      <t>ショウヒ</t>
    </rPh>
    <rPh sb="4" eb="6">
      <t>テンカン</t>
    </rPh>
    <rPh sb="6" eb="7">
      <t>リツ</t>
    </rPh>
    <rPh sb="18" eb="20">
      <t>ケイサン</t>
    </rPh>
    <rPh sb="21" eb="22">
      <t>モチ</t>
    </rPh>
    <rPh sb="24" eb="26">
      <t>ショウヒ</t>
    </rPh>
    <rPh sb="26" eb="28">
      <t>テンカン</t>
    </rPh>
    <rPh sb="28" eb="29">
      <t>リツ</t>
    </rPh>
    <rPh sb="30" eb="32">
      <t>ニュウリョク</t>
    </rPh>
    <rPh sb="32" eb="33">
      <t>ラン</t>
    </rPh>
    <rPh sb="36" eb="38">
      <t>ニュウリョク</t>
    </rPh>
    <rPh sb="41" eb="43">
      <t>バアイ</t>
    </rPh>
    <phoneticPr fontId="2"/>
  </si>
  <si>
    <t>間接２次波及効果の計算に用いる消費転換率（％）</t>
    <rPh sb="12" eb="13">
      <t>モチ</t>
    </rPh>
    <rPh sb="15" eb="17">
      <t>ショウヒ</t>
    </rPh>
    <rPh sb="17" eb="19">
      <t>テンカン</t>
    </rPh>
    <rPh sb="19" eb="20">
      <t>リツ</t>
    </rPh>
    <phoneticPr fontId="11"/>
  </si>
  <si>
    <t>間接１次
波及効果</t>
    <rPh sb="0" eb="2">
      <t>カンセツ</t>
    </rPh>
    <rPh sb="5" eb="7">
      <t>ハキュウ</t>
    </rPh>
    <rPh sb="7" eb="9">
      <t>コウカ</t>
    </rPh>
    <phoneticPr fontId="2"/>
  </si>
  <si>
    <t>間接２次
波及効果</t>
    <rPh sb="0" eb="2">
      <t>カンセツ</t>
    </rPh>
    <rPh sb="5" eb="7">
      <t>ハキュウ</t>
    </rPh>
    <rPh sb="7" eb="9">
      <t>コウカ</t>
    </rPh>
    <phoneticPr fontId="2"/>
  </si>
  <si>
    <t>うち間接１次波及効果による誘発額</t>
    <rPh sb="2" eb="4">
      <t>カンセツ</t>
    </rPh>
    <rPh sb="5" eb="6">
      <t>ジ</t>
    </rPh>
    <rPh sb="6" eb="8">
      <t>ハキュウ</t>
    </rPh>
    <rPh sb="8" eb="10">
      <t>コウカ</t>
    </rPh>
    <rPh sb="13" eb="15">
      <t>ユウハツ</t>
    </rPh>
    <rPh sb="15" eb="16">
      <t>ガク</t>
    </rPh>
    <phoneticPr fontId="2"/>
  </si>
  <si>
    <r>
      <t xml:space="preserve">自己の需要に応じて、自家用自動車を使用して人の輸送(マイカー輸送を除く。)を行う活動範囲
</t>
    </r>
    <r>
      <rPr>
        <sz val="10.5"/>
        <color theme="5"/>
        <rFont val="ＭＳ 明朝"/>
        <family val="1"/>
        <charset val="128"/>
      </rPr>
      <t>※貨物車を使用した旅客輸送も本部門に含める</t>
    </r>
    <rPh sb="0" eb="2">
      <t>ジコ</t>
    </rPh>
    <rPh sb="3" eb="5">
      <t>ジュヨウ</t>
    </rPh>
    <rPh sb="6" eb="7">
      <t>オウ</t>
    </rPh>
    <rPh sb="10" eb="13">
      <t>ジカヨウ</t>
    </rPh>
    <rPh sb="13" eb="16">
      <t>ジドウシャ</t>
    </rPh>
    <rPh sb="17" eb="19">
      <t>シヨウ</t>
    </rPh>
    <rPh sb="21" eb="22">
      <t>ヒト</t>
    </rPh>
    <rPh sb="23" eb="25">
      <t>ユソウ</t>
    </rPh>
    <rPh sb="30" eb="32">
      <t>ユソウ</t>
    </rPh>
    <rPh sb="33" eb="34">
      <t>ノゾ</t>
    </rPh>
    <rPh sb="38" eb="39">
      <t>オコナ</t>
    </rPh>
    <rPh sb="40" eb="42">
      <t>カツドウ</t>
    </rPh>
    <rPh sb="42" eb="44">
      <t>ハンイ</t>
    </rPh>
    <rPh sb="46" eb="49">
      <t>カモツシャ</t>
    </rPh>
    <rPh sb="50" eb="52">
      <t>シヨウ</t>
    </rPh>
    <rPh sb="54" eb="56">
      <t>リョカク</t>
    </rPh>
    <rPh sb="56" eb="58">
      <t>ユソウ</t>
    </rPh>
    <rPh sb="59" eb="60">
      <t>ホン</t>
    </rPh>
    <rPh sb="60" eb="62">
      <t>ブモン</t>
    </rPh>
    <rPh sb="63" eb="64">
      <t>フク</t>
    </rPh>
    <phoneticPr fontId="2"/>
  </si>
  <si>
    <r>
      <t xml:space="preserve">とじひも、コピー用紙、伝票類、封筒、事務用紙、消しごむ、ハサミ、朱肉、穴あけ、クリップ
</t>
    </r>
    <r>
      <rPr>
        <sz val="10.5"/>
        <color theme="5"/>
        <rFont val="ＭＳ 明朝"/>
        <family val="1"/>
        <charset val="128"/>
      </rPr>
      <t>※産業連関表の作成・利用上の便宜等を考慮して「仮設部門」として設けたものであり、付加価値を発生させる部門ではないため、原則使用しない</t>
    </r>
    <rPh sb="8" eb="10">
      <t>ヨウシ</t>
    </rPh>
    <rPh sb="11" eb="13">
      <t>デンピョウ</t>
    </rPh>
    <rPh sb="13" eb="14">
      <t>ルイ</t>
    </rPh>
    <rPh sb="15" eb="17">
      <t>フウトウ</t>
    </rPh>
    <rPh sb="18" eb="20">
      <t>ジム</t>
    </rPh>
    <rPh sb="20" eb="22">
      <t>ヨウシ</t>
    </rPh>
    <rPh sb="23" eb="24">
      <t>ケ</t>
    </rPh>
    <rPh sb="32" eb="34">
      <t>シュニク</t>
    </rPh>
    <rPh sb="35" eb="36">
      <t>アナ</t>
    </rPh>
    <phoneticPr fontId="2"/>
  </si>
  <si>
    <t>生産者価格に卸売・小売業者や運送業者の流通コスト（商業マージン・運賃）を含めた
消費者が店頭で購入する時点での価格</t>
    <rPh sb="32" eb="34">
      <t>ウンチン</t>
    </rPh>
    <phoneticPr fontId="2"/>
  </si>
  <si>
    <t>①×運賃率</t>
    <rPh sb="2" eb="4">
      <t>ウンチン</t>
    </rPh>
    <rPh sb="4" eb="5">
      <t>リツ</t>
    </rPh>
    <phoneticPr fontId="2"/>
  </si>
  <si>
    <t>運賃率</t>
    <rPh sb="0" eb="2">
      <t>ウンチン</t>
    </rPh>
    <phoneticPr fontId="2"/>
  </si>
  <si>
    <t>※２　商業マージン率及び運賃率は、全国表によるものを使用しています。</t>
    <rPh sb="3" eb="5">
      <t>ショウギョウ</t>
    </rPh>
    <rPh sb="9" eb="10">
      <t>リツ</t>
    </rPh>
    <rPh sb="10" eb="11">
      <t>オヨ</t>
    </rPh>
    <rPh sb="12" eb="14">
      <t>ウンチン</t>
    </rPh>
    <rPh sb="14" eb="15">
      <t>リツ</t>
    </rPh>
    <rPh sb="19" eb="20">
      <t>ヒョウ</t>
    </rPh>
    <rPh sb="26" eb="28">
      <t>シヨウ</t>
    </rPh>
    <phoneticPr fontId="2"/>
  </si>
  <si>
    <t>●　原則購入者価格（生産者価格＋商業マージン＋運賃）を選択し、</t>
    <rPh sb="23" eb="25">
      <t>ウンチン</t>
    </rPh>
    <phoneticPr fontId="2"/>
  </si>
  <si>
    <t>自給率</t>
    <rPh sb="0" eb="3">
      <t>ジキュウリツ</t>
    </rPh>
    <phoneticPr fontId="2"/>
  </si>
  <si>
    <t>神奈川県産業連関表より算出した令和２年１年間における平均的な調達率（県内需要のうち、県内で生産された財・サービスで賄われる割合）</t>
    <rPh sb="4" eb="9">
      <t>サンギョウレンカンヒョウ</t>
    </rPh>
    <rPh sb="11" eb="13">
      <t>サンシュツ</t>
    </rPh>
    <rPh sb="15" eb="17">
      <t>レイワ</t>
    </rPh>
    <rPh sb="18" eb="19">
      <t>ネン</t>
    </rPh>
    <phoneticPr fontId="2"/>
  </si>
  <si>
    <t>県内調達率</t>
    <rPh sb="0" eb="5">
      <t>ケンナイチョウタツリツ</t>
    </rPh>
    <phoneticPr fontId="2"/>
  </si>
  <si>
    <t>需要増加額のうち、県産品が占める割合</t>
    <rPh sb="2" eb="5">
      <t>ゾウカガク</t>
    </rPh>
    <phoneticPr fontId="2"/>
  </si>
  <si>
    <t>　なお、直接効果（独自設定未入力部門）及び間接波及効果の算出には、神奈川県産業連関表の自給率が適用されます。</t>
    <rPh sb="4" eb="6">
      <t>チョクセツ</t>
    </rPh>
    <rPh sb="6" eb="8">
      <t>コウカ</t>
    </rPh>
    <rPh sb="9" eb="11">
      <t>ドクジ</t>
    </rPh>
    <rPh sb="11" eb="13">
      <t>セッテイ</t>
    </rPh>
    <rPh sb="13" eb="16">
      <t>ミニュウリョク</t>
    </rPh>
    <rPh sb="16" eb="18">
      <t>ブモン</t>
    </rPh>
    <rPh sb="19" eb="20">
      <t>オヨ</t>
    </rPh>
    <rPh sb="21" eb="27">
      <t>カンセツハキュウコウカ</t>
    </rPh>
    <rPh sb="28" eb="30">
      <t>サンシュツ</t>
    </rPh>
    <rPh sb="33" eb="37">
      <t>カナガワケン</t>
    </rPh>
    <rPh sb="37" eb="39">
      <t>サンギョウ</t>
    </rPh>
    <rPh sb="39" eb="41">
      <t>レンカン</t>
    </rPh>
    <rPh sb="41" eb="42">
      <t>ヒョウ</t>
    </rPh>
    <rPh sb="43" eb="46">
      <t>ジキュウリツ</t>
    </rPh>
    <rPh sb="47" eb="49">
      <t>テキヨウ</t>
    </rPh>
    <phoneticPr fontId="2"/>
  </si>
  <si>
    <t>・直接効果（独自設定未入力部門）及び間接波及効果の算出には、神奈川県産業連関表の自給率が適用されます。</t>
    <rPh sb="1" eb="3">
      <t>チョクセツ</t>
    </rPh>
    <rPh sb="3" eb="5">
      <t>コウカ</t>
    </rPh>
    <rPh sb="6" eb="8">
      <t>ドクジ</t>
    </rPh>
    <rPh sb="8" eb="10">
      <t>セッテイ</t>
    </rPh>
    <rPh sb="10" eb="13">
      <t>ミニュウリョク</t>
    </rPh>
    <rPh sb="13" eb="15">
      <t>ブモン</t>
    </rPh>
    <rPh sb="16" eb="17">
      <t>オヨ</t>
    </rPh>
    <rPh sb="18" eb="24">
      <t>カンセツハキュウコウカ</t>
    </rPh>
    <rPh sb="25" eb="27">
      <t>サンシュツ</t>
    </rPh>
    <rPh sb="30" eb="34">
      <t>カナガワケン</t>
    </rPh>
    <rPh sb="34" eb="36">
      <t>サンギョウ</t>
    </rPh>
    <rPh sb="36" eb="38">
      <t>レンカン</t>
    </rPh>
    <rPh sb="38" eb="39">
      <t>ヒョウ</t>
    </rPh>
    <rPh sb="40" eb="43">
      <t>ジキュウリツ</t>
    </rPh>
    <rPh sb="44" eb="46">
      <t>テキヨウ</t>
    </rPh>
    <phoneticPr fontId="2"/>
  </si>
  <si>
    <t xml:space="preserve"> ×　自給率</t>
    <rPh sb="3" eb="6">
      <t>ジキュウリツ</t>
    </rPh>
    <phoneticPr fontId="2"/>
  </si>
  <si>
    <t>　　　 ×　消費転換率</t>
    <rPh sb="6" eb="8">
      <t>ショウヒ</t>
    </rPh>
    <rPh sb="8" eb="10">
      <t>テンカン</t>
    </rPh>
    <rPh sb="10" eb="11">
      <t>リツ</t>
    </rPh>
    <phoneticPr fontId="2"/>
  </si>
  <si>
    <t>　　　 ×　自給率</t>
    <rPh sb="6" eb="9">
      <t>ジキュウリツ</t>
    </rPh>
    <phoneticPr fontId="2"/>
  </si>
  <si>
    <t>⑦×自給率</t>
    <rPh sb="2" eb="5">
      <t>ジキュウリツ</t>
    </rPh>
    <phoneticPr fontId="2"/>
  </si>
  <si>
    <t>（⑩＋⑱）×消費転換率</t>
    <rPh sb="6" eb="8">
      <t>ショウヒ</t>
    </rPh>
    <rPh sb="8" eb="10">
      <t>テンカン</t>
    </rPh>
    <rPh sb="10" eb="11">
      <t>リツ</t>
    </rPh>
    <phoneticPr fontId="2"/>
  </si>
  <si>
    <t>㉒×自給率</t>
    <rPh sb="2" eb="5">
      <t>ジキュウリツ</t>
    </rPh>
    <phoneticPr fontId="2"/>
  </si>
  <si>
    <t>【利用方法：汎用（需要増加）ツール】</t>
    <rPh sb="6" eb="8">
      <t>ハンヨウ</t>
    </rPh>
    <phoneticPr fontId="2"/>
  </si>
  <si>
    <t>　汎用（需要増加）ツールは、県内の消費や投資等の需要増加がもたらす県内への経済波及効果を分析するための分析ツールです。</t>
    <rPh sb="1" eb="3">
      <t>ハンヨウ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</si>
</sst>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0000"/>
    <numFmt numFmtId="177" formatCode="0.000000_ ;[Red]\-0.000000\ "/>
    <numFmt numFmtId="178" formatCode="0.000000_);[Red]\(0.000000\)"/>
    <numFmt numFmtId="179" formatCode="#,##0.000000;[Red]\-#,##0.000000"/>
    <numFmt numFmtId="180" formatCode="0.000000"/>
    <numFmt numFmtId="181" formatCode="#,##0_ ;[Red]\-#,##0\ "/>
    <numFmt numFmtId="182" formatCode="0.0%"/>
    <numFmt numFmtId="183" formatCode="#,##0.00_ ;[Red]\-#,##0.00\ "/>
    <numFmt numFmtId="184" formatCode="#,##0.000000;&quot;△ &quot;#,##0.000000"/>
    <numFmt numFmtId="185" formatCode="#,##0;&quot;△ &quot;#,##0"/>
    <numFmt numFmtId="186" formatCode="0.000000;&quot;△ &quot;0.000000"/>
    <numFmt numFmtId="187" formatCode="#,##0.00;&quot;△ &quot;#,##0.00"/>
  </numFmts>
  <fonts count="66" x14ac:knownFonts="1">
    <font>
      <sz val="11"/>
      <color theme="1"/>
      <name val="ＭＳ Ｐゴシック"/>
      <family val="2"/>
      <scheme val="minor"/>
    </font>
    <font>
      <sz val="11"/>
      <color theme="1"/>
      <name val="Meiryo UI"/>
      <family val="2"/>
      <charset val="128"/>
    </font>
    <font>
      <sz val="6"/>
      <name val="ＭＳ Ｐゴシック"/>
      <family val="3"/>
      <charset val="128"/>
      <scheme val="minor"/>
    </font>
    <font>
      <sz val="11"/>
      <color theme="1"/>
      <name val="ＭＳ 明朝"/>
      <family val="1"/>
      <charset val="128"/>
    </font>
    <font>
      <sz val="11"/>
      <color theme="1"/>
      <name val="ＭＳ Ｐゴシック"/>
      <family val="3"/>
      <charset val="128"/>
    </font>
    <font>
      <sz val="12"/>
      <color theme="1"/>
      <name val="ＭＳ Ｐゴシック"/>
      <family val="3"/>
      <charset val="128"/>
      <scheme val="minor"/>
    </font>
    <font>
      <b/>
      <sz val="18"/>
      <color theme="1"/>
      <name val="ＭＳ Ｐゴシック"/>
      <family val="3"/>
      <charset val="128"/>
    </font>
    <font>
      <sz val="9"/>
      <color theme="1"/>
      <name val="ＭＳ Ｐゴシック"/>
      <family val="3"/>
      <charset val="128"/>
      <scheme val="minor"/>
    </font>
    <font>
      <b/>
      <sz val="11"/>
      <color theme="1"/>
      <name val="ＭＳ 明朝"/>
      <family val="1"/>
      <charset val="128"/>
    </font>
    <font>
      <b/>
      <sz val="14"/>
      <color theme="1"/>
      <name val="ＭＳ 明朝"/>
      <family val="1"/>
      <charset val="128"/>
    </font>
    <font>
      <sz val="11"/>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2"/>
      <charset val="128"/>
      <scheme val="minor"/>
    </font>
    <font>
      <sz val="9"/>
      <name val="ＭＳ Ｐゴシック"/>
      <family val="3"/>
      <charset val="128"/>
    </font>
    <font>
      <sz val="11"/>
      <name val="ＭＳ Ｐ明朝"/>
      <family val="1"/>
      <charset val="128"/>
    </font>
    <font>
      <sz val="10"/>
      <color rgb="FF000000"/>
      <name val="ＭＳ 明朝"/>
      <family val="1"/>
      <charset val="128"/>
    </font>
    <font>
      <sz val="10"/>
      <name val="ＭＳ Ｐ明朝"/>
      <family val="1"/>
      <charset val="128"/>
    </font>
    <font>
      <sz val="12"/>
      <name val="ＭＳ Ｐ明朝"/>
      <family val="1"/>
      <charset val="128"/>
    </font>
    <font>
      <sz val="11"/>
      <color theme="1"/>
      <name val="ＭＳ Ｐ明朝"/>
      <family val="1"/>
      <charset val="128"/>
    </font>
    <font>
      <b/>
      <sz val="11"/>
      <color theme="1"/>
      <name val="ＭＳ Ｐゴシック"/>
      <family val="3"/>
      <charset val="128"/>
      <scheme val="minor"/>
    </font>
    <font>
      <b/>
      <sz val="11"/>
      <name val="ＭＳ Ｐゴシック"/>
      <family val="3"/>
      <charset val="128"/>
    </font>
    <font>
      <sz val="14"/>
      <color theme="1"/>
      <name val="ＭＳ 明朝"/>
      <family val="1"/>
      <charset val="128"/>
    </font>
    <font>
      <sz val="16"/>
      <name val="ＭＳ Ｐゴシック"/>
      <family val="3"/>
      <charset val="128"/>
    </font>
    <font>
      <sz val="9"/>
      <name val="ＭＳ Ｐ明朝"/>
      <family val="1"/>
      <charset val="128"/>
    </font>
    <font>
      <sz val="10"/>
      <color theme="1"/>
      <name val="ＭＳ Ｐ明朝"/>
      <family val="1"/>
      <charset val="128"/>
    </font>
    <font>
      <sz val="12"/>
      <color theme="1"/>
      <name val="ＭＳ Ｐゴシック"/>
      <family val="2"/>
      <scheme val="minor"/>
    </font>
    <font>
      <b/>
      <sz val="20"/>
      <color theme="0"/>
      <name val="ＭＳ Ｐゴシック"/>
      <family val="3"/>
      <charset val="128"/>
    </font>
    <font>
      <b/>
      <sz val="18"/>
      <color theme="0"/>
      <name val="ＭＳ Ｐゴシック"/>
      <family val="3"/>
      <charset val="128"/>
    </font>
    <font>
      <sz val="22"/>
      <color theme="0"/>
      <name val="ＭＳ Ｐゴシック"/>
      <family val="3"/>
      <charset val="128"/>
    </font>
    <font>
      <sz val="11"/>
      <color theme="0"/>
      <name val="ＭＳ Ｐゴシック"/>
      <family val="2"/>
      <scheme val="minor"/>
    </font>
    <font>
      <b/>
      <sz val="18"/>
      <color theme="0"/>
      <name val="ＭＳ Ｐゴシック"/>
      <family val="2"/>
    </font>
    <font>
      <sz val="11"/>
      <color theme="0"/>
      <name val="ＭＳ Ｐゴシック"/>
      <family val="3"/>
      <charset val="128"/>
      <scheme val="minor"/>
    </font>
    <font>
      <sz val="11"/>
      <color theme="0"/>
      <name val="ＭＳ Ｐゴシック"/>
      <family val="3"/>
      <charset val="128"/>
    </font>
    <font>
      <b/>
      <sz val="11"/>
      <color theme="0"/>
      <name val="ＭＳ Ｐゴシック"/>
      <family val="3"/>
      <charset val="128"/>
    </font>
    <font>
      <b/>
      <sz val="14"/>
      <color theme="0"/>
      <name val="ＭＳ Ｐゴシック"/>
      <family val="3"/>
      <charset val="128"/>
    </font>
    <font>
      <sz val="12"/>
      <color theme="0"/>
      <name val="ＭＳ Ｐゴシック"/>
      <family val="3"/>
      <charset val="128"/>
      <scheme val="minor"/>
    </font>
    <font>
      <sz val="10"/>
      <color theme="1"/>
      <name val="ＭＳ Ｐゴシック"/>
      <family val="2"/>
      <scheme val="minor"/>
    </font>
    <font>
      <sz val="10"/>
      <color theme="1"/>
      <name val="ＭＳ 明朝"/>
      <family val="1"/>
      <charset val="128"/>
    </font>
    <font>
      <sz val="10"/>
      <color theme="1"/>
      <name val="ＭＳ ゴシック"/>
      <family val="3"/>
      <charset val="128"/>
    </font>
    <font>
      <sz val="11"/>
      <color theme="0"/>
      <name val="ＭＳ ゴシック"/>
      <family val="3"/>
      <charset val="128"/>
    </font>
    <font>
      <sz val="10"/>
      <color theme="0"/>
      <name val="ＭＳ ゴシック"/>
      <family val="3"/>
      <charset val="128"/>
    </font>
    <font>
      <i/>
      <sz val="12"/>
      <color theme="0"/>
      <name val="ＭＳ ゴシック"/>
      <family val="3"/>
      <charset val="128"/>
    </font>
    <font>
      <sz val="12"/>
      <color theme="0"/>
      <name val="ＭＳ ゴシック"/>
      <family val="3"/>
      <charset val="128"/>
    </font>
    <font>
      <sz val="10.5"/>
      <color theme="1"/>
      <name val="ＭＳ 明朝"/>
      <family val="1"/>
      <charset val="128"/>
    </font>
    <font>
      <sz val="10.5"/>
      <color theme="5"/>
      <name val="ＭＳ 明朝"/>
      <family val="1"/>
      <charset val="128"/>
    </font>
    <font>
      <sz val="10.5"/>
      <color theme="5"/>
      <name val="ＭＳ Ｐ明朝"/>
      <family val="1"/>
      <charset val="128"/>
    </font>
    <font>
      <sz val="10.5"/>
      <color theme="1"/>
      <name val="ＭＳ Ｐ明朝"/>
      <family val="1"/>
      <charset val="128"/>
    </font>
    <font>
      <sz val="8"/>
      <name val="ＭＳ Ｐゴシック"/>
      <family val="3"/>
      <charset val="128"/>
      <scheme val="minor"/>
    </font>
    <font>
      <sz val="11"/>
      <color rgb="FFFF0000"/>
      <name val="ＭＳ Ｐ明朝"/>
      <family val="1"/>
      <charset val="128"/>
    </font>
    <font>
      <b/>
      <sz val="11"/>
      <color theme="0"/>
      <name val="ＭＳ ゴシック"/>
      <family val="3"/>
      <charset val="128"/>
    </font>
    <font>
      <sz val="11"/>
      <color rgb="FFFF0000"/>
      <name val="ＭＳ Ｐゴシック"/>
      <family val="3"/>
      <charset val="128"/>
    </font>
    <font>
      <u/>
      <sz val="11"/>
      <color theme="10"/>
      <name val="ＭＳ Ｐゴシック"/>
      <family val="2"/>
      <scheme val="minor"/>
    </font>
    <font>
      <u/>
      <sz val="12"/>
      <name val="ＭＳ Ｐゴシック"/>
      <family val="3"/>
      <charset val="128"/>
    </font>
    <font>
      <sz val="11"/>
      <color theme="1"/>
      <name val="ＭＳ Ｐゴシック"/>
      <family val="2"/>
      <scheme val="minor"/>
    </font>
    <font>
      <sz val="11"/>
      <color theme="1"/>
      <name val="ＭＳ Ｐゴシック"/>
      <family val="2"/>
      <charset val="128"/>
    </font>
    <font>
      <sz val="10"/>
      <color theme="1"/>
      <name val="ＭＳ Ｐゴシック"/>
      <family val="3"/>
      <charset val="128"/>
      <scheme val="minor"/>
    </font>
    <font>
      <sz val="11"/>
      <color theme="1"/>
      <name val="ＭＳ Ｐゴシック"/>
      <family val="3"/>
      <charset val="128"/>
      <scheme val="minor"/>
    </font>
    <font>
      <sz val="11"/>
      <name val="ＭＳ 明朝"/>
      <family val="1"/>
      <charset val="128"/>
    </font>
    <font>
      <sz val="9"/>
      <color theme="1"/>
      <name val="ＭＳ Ｐゴシック"/>
      <family val="2"/>
      <charset val="128"/>
    </font>
    <font>
      <sz val="10"/>
      <name val="ＭＳ Ｐゴシック"/>
      <family val="3"/>
      <charset val="128"/>
    </font>
    <font>
      <vertAlign val="superscript"/>
      <sz val="10"/>
      <name val="ＭＳ Ｐゴシック"/>
      <family val="3"/>
      <charset val="128"/>
    </font>
    <font>
      <b/>
      <sz val="10"/>
      <color theme="1"/>
      <name val="ＭＳ Ｐゴシック"/>
      <family val="3"/>
      <charset val="128"/>
      <scheme val="minor"/>
    </font>
    <font>
      <b/>
      <sz val="10"/>
      <color theme="0"/>
      <name val="ＭＳ Ｐゴシック"/>
      <family val="3"/>
      <charset val="128"/>
    </font>
    <font>
      <b/>
      <sz val="10"/>
      <color theme="1"/>
      <name val="ＭＳ Ｐ明朝"/>
      <family val="1"/>
      <charset val="128"/>
    </font>
    <font>
      <sz val="10.5"/>
      <name val="ＭＳ 明朝"/>
      <family val="1"/>
      <charset val="128"/>
    </font>
  </fonts>
  <fills count="20">
    <fill>
      <patternFill patternType="none"/>
    </fill>
    <fill>
      <patternFill patternType="gray125"/>
    </fill>
    <fill>
      <patternFill patternType="solid">
        <fgColor indexed="47"/>
        <bgColor indexed="64"/>
      </patternFill>
    </fill>
    <fill>
      <patternFill patternType="solid">
        <fgColor theme="5" tint="0.59999389629810485"/>
        <bgColor indexed="64"/>
      </patternFill>
    </fill>
    <fill>
      <patternFill patternType="solid">
        <fgColor rgb="FFFFCC99"/>
        <bgColor indexed="64"/>
      </patternFill>
    </fill>
    <fill>
      <patternFill patternType="solid">
        <fgColor rgb="FFFFC000"/>
        <bgColor indexed="64"/>
      </patternFill>
    </fill>
    <fill>
      <patternFill patternType="darkGray"/>
    </fill>
    <fill>
      <patternFill patternType="solid">
        <fgColor theme="3"/>
        <bgColor indexed="64"/>
      </patternFill>
    </fill>
    <fill>
      <patternFill patternType="darkTrellis">
        <fgColor theme="6" tint="0.59996337778862885"/>
        <bgColor theme="0"/>
      </patternFill>
    </fill>
    <fill>
      <patternFill patternType="darkUp">
        <fgColor theme="0"/>
        <bgColor theme="3" tint="0.79995117038483843"/>
      </patternFill>
    </fill>
    <fill>
      <patternFill patternType="darkUp">
        <fgColor theme="0"/>
        <bgColor theme="3" tint="0.79998168889431442"/>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79998168889431442"/>
        <bgColor indexed="64"/>
      </patternFill>
    </fill>
    <fill>
      <patternFill patternType="solid">
        <fgColor theme="7" tint="-0.249977111117893"/>
        <bgColor indexed="64"/>
      </patternFill>
    </fill>
    <fill>
      <patternFill patternType="solid">
        <fgColor theme="9" tint="0.79998168889431442"/>
        <bgColor indexed="64"/>
      </patternFill>
    </fill>
    <fill>
      <patternFill patternType="solid">
        <fgColor rgb="FFFFFF99"/>
        <bgColor indexed="64"/>
      </patternFill>
    </fill>
    <fill>
      <patternFill patternType="solid">
        <fgColor theme="0" tint="-0.249977111117893"/>
        <bgColor indexed="64"/>
      </patternFill>
    </fill>
    <fill>
      <patternFill patternType="solid">
        <fgColor theme="0"/>
        <bgColor indexed="64"/>
      </patternFill>
    </fill>
    <fill>
      <patternFill patternType="solid">
        <fgColor theme="9"/>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top/>
      <bottom style="thin">
        <color rgb="FFFF0000"/>
      </bottom>
      <diagonal/>
    </border>
    <border>
      <left/>
      <right style="thin">
        <color rgb="FFFF0000"/>
      </right>
      <top/>
      <bottom style="thin">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rgb="FFFF0000"/>
      </left>
      <right/>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right style="thin">
        <color rgb="FF0070C0"/>
      </right>
      <top/>
      <bottom/>
      <diagonal/>
    </border>
    <border>
      <left/>
      <right/>
      <top style="thin">
        <color rgb="FF0070C0"/>
      </top>
      <bottom/>
      <diagonal/>
    </border>
    <border>
      <left/>
      <right style="thin">
        <color rgb="FF0070C0"/>
      </right>
      <top style="thin">
        <color rgb="FF0070C0"/>
      </top>
      <bottom/>
      <diagonal/>
    </border>
    <border>
      <left/>
      <right/>
      <top/>
      <bottom style="thin">
        <color rgb="FF0070C0"/>
      </bottom>
      <diagonal/>
    </border>
    <border>
      <left/>
      <right style="thin">
        <color rgb="FF0070C0"/>
      </right>
      <top/>
      <bottom style="thin">
        <color rgb="FF0070C0"/>
      </bottom>
      <diagonal/>
    </border>
    <border>
      <left style="medium">
        <color rgb="FF0070C0"/>
      </left>
      <right style="medium">
        <color rgb="FF0070C0"/>
      </right>
      <top/>
      <bottom/>
      <diagonal/>
    </border>
    <border>
      <left style="medium">
        <color rgb="FF0070C0"/>
      </left>
      <right style="medium">
        <color rgb="FF0070C0"/>
      </right>
      <top style="medium">
        <color rgb="FF0070C0"/>
      </top>
      <bottom/>
      <diagonal/>
    </border>
    <border>
      <left style="medium">
        <color rgb="FF0070C0"/>
      </left>
      <right style="medium">
        <color rgb="FF0070C0"/>
      </right>
      <top/>
      <bottom style="medium">
        <color rgb="FF0070C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style="thin">
        <color rgb="FF92D050"/>
      </top>
      <bottom/>
      <diagonal/>
    </border>
    <border>
      <left/>
      <right/>
      <top/>
      <bottom style="thin">
        <color rgb="FF92D050"/>
      </bottom>
      <diagonal/>
    </border>
    <border>
      <left style="medium">
        <color rgb="FF92D050"/>
      </left>
      <right style="medium">
        <color rgb="FF92D050"/>
      </right>
      <top style="medium">
        <color rgb="FF92D050"/>
      </top>
      <bottom/>
      <diagonal/>
    </border>
    <border>
      <left style="medium">
        <color rgb="FF92D050"/>
      </left>
      <right style="medium">
        <color rgb="FF92D050"/>
      </right>
      <top/>
      <bottom/>
      <diagonal/>
    </border>
    <border>
      <left style="medium">
        <color rgb="FF92D050"/>
      </left>
      <right style="medium">
        <color rgb="FF92D050"/>
      </right>
      <top/>
      <bottom style="medium">
        <color rgb="FF92D050"/>
      </bottom>
      <diagonal/>
    </border>
    <border>
      <left/>
      <right style="thin">
        <color rgb="FF92D050"/>
      </right>
      <top style="thin">
        <color rgb="FF92D050"/>
      </top>
      <bottom/>
      <diagonal/>
    </border>
    <border>
      <left/>
      <right style="thin">
        <color rgb="FF92D050"/>
      </right>
      <top/>
      <bottom/>
      <diagonal/>
    </border>
    <border>
      <left/>
      <right style="thin">
        <color rgb="FF92D050"/>
      </right>
      <top/>
      <bottom style="thin">
        <color rgb="FF92D05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diagonal/>
    </border>
    <border>
      <left/>
      <right style="thin">
        <color indexed="64"/>
      </right>
      <top style="hair">
        <color indexed="64"/>
      </top>
      <bottom style="hair">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right style="double">
        <color auto="1"/>
      </right>
      <top style="thin">
        <color auto="1"/>
      </top>
      <bottom style="double">
        <color auto="1"/>
      </bottom>
      <diagonal/>
    </border>
    <border>
      <left/>
      <right style="thin">
        <color indexed="64"/>
      </right>
      <top/>
      <bottom style="dotted">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ouble">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auto="1"/>
      </left>
      <right/>
      <top/>
      <bottom/>
      <diagonal/>
    </border>
    <border>
      <left style="double">
        <color auto="1"/>
      </left>
      <right/>
      <top style="thin">
        <color indexed="64"/>
      </top>
      <bottom/>
      <diagonal/>
    </border>
    <border>
      <left style="double">
        <color auto="1"/>
      </left>
      <right/>
      <top/>
      <bottom style="thin">
        <color auto="1"/>
      </bottom>
      <diagonal/>
    </border>
    <border>
      <left style="hair">
        <color indexed="64"/>
      </left>
      <right style="thin">
        <color indexed="64"/>
      </right>
      <top style="thin">
        <color indexed="64"/>
      </top>
      <bottom style="thin">
        <color indexed="64"/>
      </bottom>
      <diagonal/>
    </border>
    <border diagonalUp="1" diagonalDown="1">
      <left style="thin">
        <color indexed="64"/>
      </left>
      <right style="thin">
        <color indexed="64"/>
      </right>
      <top style="double">
        <color indexed="64"/>
      </top>
      <bottom style="thin">
        <color indexed="64"/>
      </bottom>
      <diagonal style="thin">
        <color indexed="64"/>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style="double">
        <color indexed="64"/>
      </left>
      <right style="thin">
        <color indexed="64"/>
      </right>
      <top/>
      <bottom style="double">
        <color indexed="64"/>
      </bottom>
      <diagonal/>
    </border>
    <border>
      <left style="double">
        <color indexed="64"/>
      </left>
      <right/>
      <top style="double">
        <color indexed="64"/>
      </top>
      <bottom style="thin">
        <color indexed="64"/>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top style="double">
        <color indexed="64"/>
      </top>
      <bottom/>
      <diagonal/>
    </border>
    <border>
      <left style="thin">
        <color auto="1"/>
      </left>
      <right style="double">
        <color auto="1"/>
      </right>
      <top style="double">
        <color auto="1"/>
      </top>
      <bottom/>
      <diagonal/>
    </border>
    <border>
      <left/>
      <right/>
      <top style="medium">
        <color indexed="64"/>
      </top>
      <bottom style="thin">
        <color indexed="64"/>
      </bottom>
      <diagonal/>
    </border>
    <border>
      <left/>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style="medium">
        <color rgb="FFFF0000"/>
      </left>
      <right/>
      <top style="thin">
        <color rgb="FFFF0000"/>
      </top>
      <bottom/>
      <diagonal/>
    </border>
    <border>
      <left style="medium">
        <color rgb="FFFF0000"/>
      </left>
      <right/>
      <top/>
      <bottom style="thin">
        <color rgb="FFFF0000"/>
      </bottom>
      <diagonal/>
    </border>
    <border>
      <left style="medium">
        <color rgb="FF0070C0"/>
      </left>
      <right/>
      <top style="thin">
        <color rgb="FF0070C0"/>
      </top>
      <bottom/>
      <diagonal/>
    </border>
    <border>
      <left style="medium">
        <color rgb="FF0070C0"/>
      </left>
      <right/>
      <top/>
      <bottom/>
      <diagonal/>
    </border>
    <border>
      <left style="medium">
        <color rgb="FF0070C0"/>
      </left>
      <right/>
      <top/>
      <bottom style="thin">
        <color rgb="FF0070C0"/>
      </bottom>
      <diagonal/>
    </border>
    <border>
      <left style="medium">
        <color rgb="FF92D050"/>
      </left>
      <right/>
      <top style="thin">
        <color rgb="FF92D050"/>
      </top>
      <bottom/>
      <diagonal/>
    </border>
    <border>
      <left style="medium">
        <color rgb="FF92D050"/>
      </left>
      <right/>
      <top/>
      <bottom/>
      <diagonal/>
    </border>
    <border>
      <left style="medium">
        <color rgb="FF92D050"/>
      </left>
      <right/>
      <top/>
      <bottom style="thin">
        <color rgb="FF92D050"/>
      </bottom>
      <diagonal/>
    </border>
    <border>
      <left style="double">
        <color auto="1"/>
      </left>
      <right style="thin">
        <color auto="1"/>
      </right>
      <top style="thin">
        <color auto="1"/>
      </top>
      <bottom style="thin">
        <color auto="1"/>
      </bottom>
      <diagonal/>
    </border>
  </borders>
  <cellStyleXfs count="19">
    <xf numFmtId="0" fontId="0" fillId="0" borderId="0"/>
    <xf numFmtId="0" fontId="7" fillId="0" borderId="0">
      <alignment vertical="center"/>
    </xf>
    <xf numFmtId="0" fontId="10" fillId="0" borderId="0"/>
    <xf numFmtId="38" fontId="10" fillId="0" borderId="0" applyFont="0" applyFill="0" applyBorder="0" applyAlignment="0" applyProtection="0"/>
    <xf numFmtId="0" fontId="10" fillId="0" borderId="0"/>
    <xf numFmtId="0" fontId="13" fillId="0" borderId="0">
      <alignment vertical="center"/>
    </xf>
    <xf numFmtId="0" fontId="10" fillId="0" borderId="0"/>
    <xf numFmtId="0" fontId="52" fillId="0" borderId="0" applyNumberFormat="0" applyFill="0" applyBorder="0" applyAlignment="0" applyProtection="0"/>
    <xf numFmtId="0" fontId="1" fillId="0" borderId="0">
      <alignment vertical="center"/>
    </xf>
    <xf numFmtId="38" fontId="13" fillId="0" borderId="0" applyFont="0" applyFill="0" applyBorder="0" applyAlignment="0" applyProtection="0">
      <alignment vertical="center"/>
    </xf>
    <xf numFmtId="0" fontId="54" fillId="0" borderId="0"/>
    <xf numFmtId="0" fontId="13" fillId="0" borderId="0">
      <alignment vertical="center"/>
    </xf>
    <xf numFmtId="38" fontId="54" fillId="0" borderId="0" applyFont="0" applyFill="0" applyBorder="0" applyAlignment="0" applyProtection="0">
      <alignment vertical="center"/>
    </xf>
    <xf numFmtId="0" fontId="57" fillId="0" borderId="0">
      <alignment vertical="center"/>
    </xf>
    <xf numFmtId="38" fontId="13" fillId="0" borderId="0" applyFont="0" applyFill="0" applyBorder="0" applyAlignment="0" applyProtection="0">
      <alignment vertical="center"/>
    </xf>
    <xf numFmtId="38" fontId="10" fillId="0" borderId="0" applyFont="0" applyFill="0" applyBorder="0" applyAlignment="0" applyProtection="0"/>
    <xf numFmtId="38" fontId="59" fillId="0" borderId="0" applyFont="0" applyFill="0" applyBorder="0" applyAlignment="0" applyProtection="0">
      <alignment vertical="center"/>
    </xf>
    <xf numFmtId="0" fontId="55" fillId="0" borderId="0">
      <alignment vertical="center"/>
    </xf>
    <xf numFmtId="0" fontId="58" fillId="0" borderId="0"/>
  </cellStyleXfs>
  <cellXfs count="643">
    <xf numFmtId="0" fontId="0" fillId="0" borderId="0" xfId="0"/>
    <xf numFmtId="0" fontId="6" fillId="0" borderId="0" xfId="0" applyFont="1" applyAlignment="1">
      <alignment vertical="center"/>
    </xf>
    <xf numFmtId="0" fontId="3" fillId="0" borderId="0" xfId="0" applyFont="1" applyAlignment="1">
      <alignment vertical="center"/>
    </xf>
    <xf numFmtId="0" fontId="3" fillId="0" borderId="3"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3" fillId="0" borderId="42" xfId="0" applyFont="1" applyBorder="1" applyAlignment="1">
      <alignment vertical="center"/>
    </xf>
    <xf numFmtId="0" fontId="3" fillId="0" borderId="44" xfId="0" applyFont="1" applyBorder="1" applyAlignment="1">
      <alignment vertical="center"/>
    </xf>
    <xf numFmtId="0" fontId="3" fillId="0" borderId="0" xfId="0" applyFont="1" applyAlignment="1">
      <alignment horizontal="left" vertical="center"/>
    </xf>
    <xf numFmtId="0" fontId="9" fillId="0" borderId="0" xfId="0" applyFont="1" applyAlignment="1">
      <alignment vertical="center"/>
    </xf>
    <xf numFmtId="0" fontId="8" fillId="0" borderId="3" xfId="0" applyFont="1" applyBorder="1" applyAlignment="1">
      <alignment vertical="center"/>
    </xf>
    <xf numFmtId="0" fontId="8" fillId="0" borderId="7" xfId="0" applyFont="1" applyBorder="1" applyAlignment="1">
      <alignment vertical="center"/>
    </xf>
    <xf numFmtId="0" fontId="8" fillId="0" borderId="9" xfId="0" applyFont="1" applyBorder="1" applyAlignment="1">
      <alignment vertical="center"/>
    </xf>
    <xf numFmtId="0" fontId="8" fillId="0" borderId="0" xfId="0" applyFont="1" applyAlignment="1">
      <alignment vertical="center"/>
    </xf>
    <xf numFmtId="0" fontId="8" fillId="0" borderId="10" xfId="0" applyFont="1" applyBorder="1" applyAlignment="1">
      <alignment vertical="center"/>
    </xf>
    <xf numFmtId="0" fontId="8" fillId="0" borderId="40" xfId="0" applyFont="1" applyBorder="1" applyAlignment="1">
      <alignment vertical="center"/>
    </xf>
    <xf numFmtId="0" fontId="8" fillId="0" borderId="54" xfId="0" applyFont="1" applyBorder="1" applyAlignment="1">
      <alignment vertical="center"/>
    </xf>
    <xf numFmtId="0" fontId="10" fillId="0" borderId="0" xfId="2" applyAlignment="1">
      <alignment horizontal="center"/>
    </xf>
    <xf numFmtId="0" fontId="10" fillId="0" borderId="0" xfId="2" applyAlignment="1">
      <alignment horizontal="distributed" vertical="center"/>
    </xf>
    <xf numFmtId="0" fontId="10" fillId="0" borderId="0" xfId="2"/>
    <xf numFmtId="0" fontId="10" fillId="0" borderId="0" xfId="2" applyAlignment="1">
      <alignment horizontal="distributed" vertical="center" justifyLastLine="1"/>
    </xf>
    <xf numFmtId="179" fontId="10" fillId="0" borderId="0" xfId="3" applyNumberFormat="1" applyFont="1" applyFill="1" applyAlignment="1">
      <alignment vertical="center"/>
    </xf>
    <xf numFmtId="0" fontId="10" fillId="0" borderId="0" xfId="2" applyAlignment="1">
      <alignment vertical="center"/>
    </xf>
    <xf numFmtId="0" fontId="10" fillId="0" borderId="18" xfId="2" applyBorder="1" applyAlignment="1">
      <alignment horizontal="center" vertical="center" justifyLastLine="1"/>
    </xf>
    <xf numFmtId="0" fontId="3" fillId="0" borderId="1" xfId="0" applyFont="1" applyBorder="1" applyAlignment="1">
      <alignment horizontal="center" vertical="center"/>
    </xf>
    <xf numFmtId="181" fontId="3" fillId="0" borderId="2" xfId="0" applyNumberFormat="1" applyFont="1" applyBorder="1" applyAlignment="1">
      <alignment vertical="center" shrinkToFit="1"/>
    </xf>
    <xf numFmtId="0" fontId="5" fillId="0" borderId="0" xfId="0" applyFont="1" applyAlignment="1">
      <alignment vertical="center"/>
    </xf>
    <xf numFmtId="0" fontId="3" fillId="0" borderId="0" xfId="0" quotePrefix="1" applyFont="1" applyAlignment="1">
      <alignment vertical="center"/>
    </xf>
    <xf numFmtId="0" fontId="17" fillId="0" borderId="0" xfId="2" applyFont="1" applyAlignment="1">
      <alignment vertical="center"/>
    </xf>
    <xf numFmtId="49" fontId="17" fillId="0" borderId="0" xfId="2" applyNumberFormat="1" applyFont="1" applyAlignment="1">
      <alignment horizontal="center" vertical="center"/>
    </xf>
    <xf numFmtId="0" fontId="15" fillId="0" borderId="0" xfId="2" applyFont="1" applyAlignment="1">
      <alignment vertical="center"/>
    </xf>
    <xf numFmtId="0" fontId="6" fillId="0" borderId="0" xfId="0" applyFont="1" applyAlignment="1">
      <alignment horizontal="center" vertical="center"/>
    </xf>
    <xf numFmtId="0" fontId="3" fillId="0" borderId="1" xfId="0" applyFont="1" applyBorder="1" applyAlignment="1">
      <alignment vertical="center" wrapText="1"/>
    </xf>
    <xf numFmtId="0" fontId="0" fillId="0" borderId="0" xfId="0" applyAlignment="1">
      <alignment horizontal="distributed" vertical="center" justifyLastLine="1"/>
    </xf>
    <xf numFmtId="0" fontId="0" fillId="0" borderId="0" xfId="0" applyAlignment="1">
      <alignment vertical="center"/>
    </xf>
    <xf numFmtId="0" fontId="15" fillId="0" borderId="8" xfId="2" applyFont="1" applyBorder="1" applyAlignment="1">
      <alignment horizontal="distributed" vertical="center"/>
    </xf>
    <xf numFmtId="0" fontId="0" fillId="0" borderId="0" xfId="0" applyAlignment="1">
      <alignment horizontal="left" vertical="center"/>
    </xf>
    <xf numFmtId="0" fontId="20" fillId="0" borderId="0" xfId="0" applyFont="1" applyAlignment="1">
      <alignment vertical="center"/>
    </xf>
    <xf numFmtId="0" fontId="0" fillId="0" borderId="0" xfId="0" applyAlignment="1">
      <alignment horizontal="right" vertical="center"/>
    </xf>
    <xf numFmtId="0" fontId="3" fillId="0" borderId="0" xfId="0" applyFont="1" applyAlignment="1">
      <alignment horizontal="right" vertical="center"/>
    </xf>
    <xf numFmtId="0" fontId="19" fillId="0" borderId="0" xfId="0" applyFont="1" applyAlignment="1">
      <alignment horizontal="right" vertical="center"/>
    </xf>
    <xf numFmtId="0" fontId="10" fillId="0" borderId="1" xfId="2" applyBorder="1" applyAlignment="1">
      <alignment horizontal="distributed" vertical="center" wrapText="1" justifyLastLine="1"/>
    </xf>
    <xf numFmtId="0" fontId="10" fillId="0" borderId="12" xfId="2" applyBorder="1" applyAlignment="1">
      <alignment horizontal="distributed" vertical="center" wrapText="1" justifyLastLine="1"/>
    </xf>
    <xf numFmtId="181" fontId="15" fillId="0" borderId="56" xfId="3" applyNumberFormat="1" applyFont="1" applyFill="1" applyBorder="1" applyAlignment="1">
      <alignment vertical="center"/>
    </xf>
    <xf numFmtId="181" fontId="15" fillId="0" borderId="57" xfId="3" applyNumberFormat="1" applyFont="1" applyFill="1" applyBorder="1" applyAlignment="1">
      <alignment vertical="center"/>
    </xf>
    <xf numFmtId="0" fontId="10" fillId="0" borderId="70" xfId="2" applyBorder="1" applyAlignment="1">
      <alignment vertical="center"/>
    </xf>
    <xf numFmtId="0" fontId="15" fillId="0" borderId="70" xfId="2" applyFont="1" applyBorder="1" applyAlignment="1">
      <alignment horizontal="distributed" vertical="center"/>
    </xf>
    <xf numFmtId="181" fontId="15" fillId="0" borderId="66" xfId="3" applyNumberFormat="1" applyFont="1" applyFill="1" applyBorder="1" applyAlignment="1">
      <alignment vertical="center"/>
    </xf>
    <xf numFmtId="183" fontId="15" fillId="0" borderId="66" xfId="3" applyNumberFormat="1" applyFont="1" applyFill="1" applyBorder="1" applyAlignment="1">
      <alignment vertical="center"/>
    </xf>
    <xf numFmtId="0" fontId="15" fillId="0" borderId="56" xfId="2" applyFont="1" applyBorder="1" applyAlignment="1">
      <alignment horizontal="center" vertical="center"/>
    </xf>
    <xf numFmtId="0" fontId="15" fillId="0" borderId="57" xfId="2" applyFont="1" applyBorder="1" applyAlignment="1">
      <alignment horizontal="distributed" vertical="center"/>
    </xf>
    <xf numFmtId="0" fontId="15" fillId="0" borderId="77" xfId="2" applyFont="1" applyBorder="1" applyAlignment="1">
      <alignment horizontal="distributed" vertical="center"/>
    </xf>
    <xf numFmtId="0" fontId="21" fillId="0" borderId="0" xfId="2" applyFont="1" applyAlignment="1">
      <alignment horizontal="distributed" vertical="center"/>
    </xf>
    <xf numFmtId="0" fontId="3" fillId="3" borderId="19" xfId="0" applyFont="1" applyFill="1" applyBorder="1" applyAlignment="1">
      <alignment vertical="center"/>
    </xf>
    <xf numFmtId="0" fontId="3" fillId="3" borderId="20" xfId="0" applyFont="1" applyFill="1" applyBorder="1" applyAlignment="1">
      <alignment vertical="center"/>
    </xf>
    <xf numFmtId="0" fontId="8" fillId="3" borderId="13" xfId="0" applyFont="1" applyFill="1" applyBorder="1" applyAlignment="1">
      <alignment vertical="center"/>
    </xf>
    <xf numFmtId="0" fontId="8" fillId="3" borderId="3" xfId="0" applyFont="1" applyFill="1" applyBorder="1" applyAlignment="1">
      <alignment vertical="center"/>
    </xf>
    <xf numFmtId="0" fontId="3" fillId="3" borderId="21" xfId="0" applyFont="1" applyFill="1" applyBorder="1" applyAlignment="1">
      <alignment vertical="center"/>
    </xf>
    <xf numFmtId="0" fontId="3" fillId="3" borderId="41" xfId="0" applyFont="1" applyFill="1" applyBorder="1" applyAlignment="1">
      <alignment vertical="center"/>
    </xf>
    <xf numFmtId="0" fontId="8" fillId="3" borderId="8" xfId="0" applyFont="1" applyFill="1" applyBorder="1" applyAlignment="1">
      <alignment vertical="center"/>
    </xf>
    <xf numFmtId="0" fontId="8" fillId="3" borderId="0" xfId="0" applyFont="1" applyFill="1" applyAlignment="1">
      <alignment vertical="center"/>
    </xf>
    <xf numFmtId="0" fontId="8" fillId="3" borderId="10" xfId="0" applyFont="1" applyFill="1" applyBorder="1" applyAlignment="1">
      <alignment vertical="center"/>
    </xf>
    <xf numFmtId="0" fontId="3" fillId="3" borderId="28" xfId="0" applyFont="1" applyFill="1" applyBorder="1" applyAlignment="1">
      <alignment vertical="center"/>
    </xf>
    <xf numFmtId="0" fontId="3" fillId="3" borderId="30" xfId="0" applyFont="1" applyFill="1" applyBorder="1" applyAlignment="1">
      <alignment vertical="center"/>
    </xf>
    <xf numFmtId="0" fontId="3" fillId="3" borderId="11" xfId="0" applyFont="1" applyFill="1" applyBorder="1" applyAlignment="1">
      <alignment vertical="center"/>
    </xf>
    <xf numFmtId="0" fontId="8" fillId="3" borderId="14" xfId="0" applyFont="1" applyFill="1" applyBorder="1" applyAlignment="1">
      <alignment vertical="center"/>
    </xf>
    <xf numFmtId="0" fontId="8" fillId="3" borderId="15" xfId="0" applyFont="1" applyFill="1" applyBorder="1" applyAlignment="1">
      <alignment vertical="center"/>
    </xf>
    <xf numFmtId="0" fontId="8" fillId="3" borderId="16" xfId="0" applyFont="1" applyFill="1" applyBorder="1" applyAlignment="1">
      <alignment vertical="center"/>
    </xf>
    <xf numFmtId="0" fontId="3" fillId="3" borderId="22" xfId="0" applyFont="1" applyFill="1" applyBorder="1" applyAlignment="1">
      <alignment vertical="center"/>
    </xf>
    <xf numFmtId="0" fontId="3" fillId="3" borderId="23" xfId="0" applyFont="1" applyFill="1" applyBorder="1" applyAlignment="1">
      <alignment vertical="center"/>
    </xf>
    <xf numFmtId="0" fontId="10" fillId="3" borderId="18" xfId="2" applyFill="1" applyBorder="1" applyAlignment="1">
      <alignment horizontal="distributed" vertical="center" wrapText="1" justifyLastLine="1"/>
    </xf>
    <xf numFmtId="0" fontId="10" fillId="3" borderId="1" xfId="2" applyFill="1" applyBorder="1" applyAlignment="1">
      <alignment horizontal="distributed" vertical="center" wrapText="1" justifyLastLine="1"/>
    </xf>
    <xf numFmtId="0" fontId="10" fillId="3" borderId="12" xfId="2" applyFill="1" applyBorder="1" applyAlignment="1">
      <alignment horizontal="distributed" vertical="center" wrapText="1" justifyLastLine="1"/>
    </xf>
    <xf numFmtId="0" fontId="10" fillId="3" borderId="18" xfId="2" applyFill="1" applyBorder="1" applyAlignment="1">
      <alignment horizontal="center" vertical="center" justifyLastLine="1"/>
    </xf>
    <xf numFmtId="183" fontId="15" fillId="3" borderId="66" xfId="3" applyNumberFormat="1" applyFont="1" applyFill="1" applyBorder="1" applyAlignment="1">
      <alignment vertical="center"/>
    </xf>
    <xf numFmtId="0" fontId="10" fillId="0" borderId="80" xfId="2" applyBorder="1" applyAlignment="1">
      <alignment vertical="center"/>
    </xf>
    <xf numFmtId="0" fontId="10" fillId="0" borderId="81" xfId="2" applyBorder="1" applyAlignment="1">
      <alignment horizontal="distributed" vertical="center" justifyLastLine="1"/>
    </xf>
    <xf numFmtId="0" fontId="10" fillId="0" borderId="8" xfId="2" applyBorder="1" applyAlignment="1">
      <alignment horizontal="distributed" vertical="center" justifyLastLine="1"/>
    </xf>
    <xf numFmtId="0" fontId="10" fillId="0" borderId="82" xfId="2" applyBorder="1" applyAlignment="1">
      <alignment horizontal="distributed" vertical="center" justifyLastLine="1"/>
    </xf>
    <xf numFmtId="0" fontId="10" fillId="0" borderId="11" xfId="2" applyBorder="1" applyAlignment="1">
      <alignment horizontal="distributed" vertical="center" justifyLastLine="1"/>
    </xf>
    <xf numFmtId="0" fontId="10" fillId="3" borderId="12" xfId="2" applyFill="1" applyBorder="1" applyAlignment="1">
      <alignment horizontal="distributed" vertical="center" justifyLastLine="1"/>
    </xf>
    <xf numFmtId="0" fontId="10" fillId="3" borderId="18" xfId="2" applyFill="1" applyBorder="1" applyAlignment="1">
      <alignment horizontal="distributed" vertical="center" justifyLastLine="1"/>
    </xf>
    <xf numFmtId="0" fontId="3" fillId="0" borderId="0" xfId="0" applyFont="1" applyAlignment="1">
      <alignment horizontal="center" vertical="center"/>
    </xf>
    <xf numFmtId="0" fontId="3" fillId="0" borderId="0" xfId="0" applyFont="1" applyAlignment="1">
      <alignment horizontal="center" vertical="center" shrinkToFit="1"/>
    </xf>
    <xf numFmtId="0" fontId="22" fillId="0" borderId="1" xfId="0" applyFont="1" applyBorder="1" applyAlignment="1">
      <alignment horizontal="center" vertical="center"/>
    </xf>
    <xf numFmtId="0" fontId="12" fillId="0" borderId="12" xfId="0" applyFont="1" applyBorder="1" applyAlignment="1">
      <alignment horizontal="distributed" vertical="center" wrapText="1" justifyLastLine="1"/>
    </xf>
    <xf numFmtId="0" fontId="10" fillId="0" borderId="1" xfId="2" applyBorder="1" applyAlignment="1">
      <alignment horizontal="distributed" vertical="center" wrapText="1"/>
    </xf>
    <xf numFmtId="0" fontId="15" fillId="0" borderId="18" xfId="2" applyFont="1" applyBorder="1" applyAlignment="1">
      <alignment horizontal="distributed" vertical="center"/>
    </xf>
    <xf numFmtId="0" fontId="10" fillId="0" borderId="18" xfId="2" applyBorder="1" applyAlignment="1">
      <alignment horizontal="distributed" vertical="center"/>
    </xf>
    <xf numFmtId="181" fontId="15" fillId="4" borderId="56" xfId="3" applyNumberFormat="1" applyFont="1" applyFill="1" applyBorder="1" applyAlignment="1">
      <alignment vertical="center"/>
    </xf>
    <xf numFmtId="183" fontId="15" fillId="4" borderId="56" xfId="3" applyNumberFormat="1" applyFont="1" applyFill="1" applyBorder="1" applyAlignment="1">
      <alignment vertical="center"/>
    </xf>
    <xf numFmtId="181" fontId="15" fillId="4" borderId="57" xfId="3" applyNumberFormat="1" applyFont="1" applyFill="1" applyBorder="1" applyAlignment="1">
      <alignment vertical="center"/>
    </xf>
    <xf numFmtId="183" fontId="15" fillId="4" borderId="57" xfId="3" applyNumberFormat="1" applyFont="1" applyFill="1" applyBorder="1" applyAlignment="1">
      <alignment vertical="center"/>
    </xf>
    <xf numFmtId="181" fontId="15" fillId="4" borderId="68" xfId="3" applyNumberFormat="1" applyFont="1" applyFill="1" applyBorder="1" applyAlignment="1">
      <alignment vertical="center"/>
    </xf>
    <xf numFmtId="183" fontId="15" fillId="4" borderId="68" xfId="3" applyNumberFormat="1" applyFont="1" applyFill="1" applyBorder="1" applyAlignment="1">
      <alignment vertical="center"/>
    </xf>
    <xf numFmtId="0" fontId="23" fillId="0" borderId="0" xfId="2" applyFont="1" applyAlignment="1">
      <alignment horizontal="distributed" vertical="center"/>
    </xf>
    <xf numFmtId="181" fontId="15" fillId="6" borderId="66" xfId="3" applyNumberFormat="1" applyFont="1" applyFill="1" applyBorder="1" applyAlignment="1">
      <alignment vertical="center"/>
    </xf>
    <xf numFmtId="0" fontId="15" fillId="0" borderId="18" xfId="2" applyFont="1" applyBorder="1" applyAlignment="1">
      <alignment horizontal="distributed" vertical="center" wrapText="1"/>
    </xf>
    <xf numFmtId="0" fontId="15" fillId="0" borderId="86" xfId="2" applyFont="1" applyBorder="1" applyAlignment="1">
      <alignment vertical="center"/>
    </xf>
    <xf numFmtId="0" fontId="18" fillId="0" borderId="12" xfId="0" applyFont="1" applyBorder="1" applyAlignment="1">
      <alignment horizontal="distributed" vertical="center" wrapText="1" justifyLastLine="1"/>
    </xf>
    <xf numFmtId="0" fontId="18" fillId="0" borderId="61" xfId="0" applyFont="1" applyBorder="1" applyAlignment="1">
      <alignment horizontal="distributed" vertical="center"/>
    </xf>
    <xf numFmtId="0" fontId="18" fillId="0" borderId="62" xfId="0" applyFont="1" applyBorder="1" applyAlignment="1">
      <alignment horizontal="distributed" vertical="center"/>
    </xf>
    <xf numFmtId="0" fontId="18" fillId="0" borderId="64" xfId="0" applyFont="1" applyBorder="1" applyAlignment="1">
      <alignment horizontal="distributed" vertical="center"/>
    </xf>
    <xf numFmtId="0" fontId="18" fillId="0" borderId="63" xfId="0" applyFont="1" applyBorder="1" applyAlignment="1">
      <alignment horizontal="distributed" vertical="center"/>
    </xf>
    <xf numFmtId="0" fontId="18" fillId="0" borderId="66" xfId="0" applyFont="1" applyBorder="1" applyAlignment="1">
      <alignment horizontal="distributed" vertical="center"/>
    </xf>
    <xf numFmtId="0" fontId="19" fillId="0" borderId="72" xfId="0" applyFont="1" applyBorder="1" applyAlignment="1">
      <alignment vertical="center"/>
    </xf>
    <xf numFmtId="0" fontId="19" fillId="0" borderId="0" xfId="0" applyFont="1" applyAlignment="1">
      <alignment vertical="center"/>
    </xf>
    <xf numFmtId="0" fontId="19" fillId="0" borderId="87" xfId="0" applyFont="1" applyBorder="1" applyAlignment="1">
      <alignment vertical="center"/>
    </xf>
    <xf numFmtId="181" fontId="8" fillId="0" borderId="13" xfId="0" applyNumberFormat="1" applyFont="1" applyBorder="1" applyAlignment="1">
      <alignment vertical="center" shrinkToFit="1"/>
    </xf>
    <xf numFmtId="181" fontId="8" fillId="0" borderId="11" xfId="0" applyNumberFormat="1" applyFont="1" applyBorder="1" applyAlignment="1">
      <alignment vertical="center" shrinkToFit="1"/>
    </xf>
    <xf numFmtId="181" fontId="3" fillId="0" borderId="40" xfId="0" applyNumberFormat="1" applyFont="1" applyBorder="1" applyAlignment="1">
      <alignment vertical="center" shrinkToFit="1"/>
    </xf>
    <xf numFmtId="181" fontId="8" fillId="3" borderId="13" xfId="0" applyNumberFormat="1" applyFont="1" applyFill="1" applyBorder="1" applyAlignment="1">
      <alignment vertical="center" shrinkToFit="1"/>
    </xf>
    <xf numFmtId="181" fontId="8" fillId="3" borderId="0" xfId="0" applyNumberFormat="1" applyFont="1" applyFill="1" applyAlignment="1">
      <alignment vertical="center" shrinkToFit="1"/>
    </xf>
    <xf numFmtId="181" fontId="8" fillId="3" borderId="15" xfId="0" applyNumberFormat="1" applyFont="1" applyFill="1" applyBorder="1" applyAlignment="1">
      <alignment vertical="center" shrinkToFit="1"/>
    </xf>
    <xf numFmtId="58" fontId="3" fillId="0" borderId="0" xfId="0" applyNumberFormat="1" applyFont="1" applyAlignment="1">
      <alignment horizontal="right" vertical="center"/>
    </xf>
    <xf numFmtId="182" fontId="19" fillId="0" borderId="102" xfId="0" applyNumberFormat="1" applyFont="1" applyBorder="1" applyAlignment="1">
      <alignment vertical="center"/>
    </xf>
    <xf numFmtId="0" fontId="23" fillId="0" borderId="11" xfId="2" applyFont="1" applyBorder="1" applyAlignment="1">
      <alignment vertical="center"/>
    </xf>
    <xf numFmtId="0" fontId="19" fillId="0" borderId="78" xfId="0" applyFont="1" applyBorder="1" applyAlignment="1">
      <alignment vertical="center"/>
    </xf>
    <xf numFmtId="0" fontId="5" fillId="0" borderId="0" xfId="0" applyFont="1" applyAlignment="1">
      <alignment horizontal="right" vertical="center"/>
    </xf>
    <xf numFmtId="0" fontId="5" fillId="0" borderId="0" xfId="0" applyFont="1" applyAlignment="1">
      <alignment horizontal="left" vertical="center"/>
    </xf>
    <xf numFmtId="0" fontId="6" fillId="7" borderId="0" xfId="0" applyFont="1" applyFill="1" applyAlignment="1">
      <alignment vertical="center"/>
    </xf>
    <xf numFmtId="0" fontId="3" fillId="7" borderId="0" xfId="0" applyFont="1" applyFill="1" applyAlignment="1">
      <alignment vertical="center"/>
    </xf>
    <xf numFmtId="0" fontId="28" fillId="7" borderId="0" xfId="0" applyFont="1" applyFill="1" applyAlignment="1">
      <alignment vertical="center"/>
    </xf>
    <xf numFmtId="0" fontId="28" fillId="7" borderId="3" xfId="0" applyFont="1" applyFill="1" applyBorder="1" applyAlignment="1">
      <alignment vertical="center"/>
    </xf>
    <xf numFmtId="0" fontId="33" fillId="7" borderId="0" xfId="2" applyFont="1" applyFill="1" applyAlignment="1">
      <alignment horizontal="center"/>
    </xf>
    <xf numFmtId="0" fontId="34" fillId="7" borderId="0" xfId="2" applyFont="1" applyFill="1" applyAlignment="1">
      <alignment horizontal="distributed" vertical="center"/>
    </xf>
    <xf numFmtId="0" fontId="10" fillId="0" borderId="11" xfId="2" applyBorder="1" applyAlignment="1">
      <alignment horizontal="distributed" vertical="center" wrapText="1" justifyLastLine="1"/>
    </xf>
    <xf numFmtId="0" fontId="26" fillId="0" borderId="0" xfId="0" applyFont="1" applyAlignment="1">
      <alignment horizontal="center" vertical="center"/>
    </xf>
    <xf numFmtId="0" fontId="8" fillId="0" borderId="4" xfId="0" applyFont="1" applyBorder="1" applyAlignment="1">
      <alignment horizontal="left" vertical="center"/>
    </xf>
    <xf numFmtId="0" fontId="8" fillId="0" borderId="8" xfId="0" applyFont="1" applyBorder="1" applyAlignment="1">
      <alignment horizontal="left" vertical="center"/>
    </xf>
    <xf numFmtId="0" fontId="8" fillId="0" borderId="5" xfId="0" applyFont="1" applyBorder="1" applyAlignment="1">
      <alignment horizontal="left" vertical="center"/>
    </xf>
    <xf numFmtId="0" fontId="8" fillId="0" borderId="40" xfId="0" applyFont="1" applyBorder="1" applyAlignment="1">
      <alignment horizontal="left" vertical="center"/>
    </xf>
    <xf numFmtId="0" fontId="8" fillId="0" borderId="54" xfId="0" applyFont="1" applyBorder="1" applyAlignment="1">
      <alignment horizontal="left" vertical="center"/>
    </xf>
    <xf numFmtId="0" fontId="8" fillId="3" borderId="0" xfId="0" applyFont="1" applyFill="1" applyAlignment="1">
      <alignment horizontal="left" vertical="center"/>
    </xf>
    <xf numFmtId="0" fontId="10" fillId="0" borderId="102" xfId="2" applyBorder="1" applyAlignment="1">
      <alignment vertical="center"/>
    </xf>
    <xf numFmtId="183" fontId="15" fillId="0" borderId="8" xfId="3" applyNumberFormat="1" applyFont="1" applyFill="1" applyBorder="1" applyAlignment="1">
      <alignment vertical="center"/>
    </xf>
    <xf numFmtId="0" fontId="38" fillId="0" borderId="0" xfId="0" applyFont="1" applyAlignment="1">
      <alignment vertical="center"/>
    </xf>
    <xf numFmtId="0" fontId="38" fillId="0" borderId="0" xfId="0" applyFont="1" applyAlignment="1">
      <alignment horizontal="right" vertical="center"/>
    </xf>
    <xf numFmtId="181" fontId="38" fillId="0" borderId="8" xfId="0" applyNumberFormat="1" applyFont="1" applyBorder="1" applyAlignment="1">
      <alignment vertical="center"/>
    </xf>
    <xf numFmtId="0" fontId="38" fillId="0" borderId="0" xfId="0" applyFont="1" applyAlignment="1">
      <alignment horizontal="left" vertical="center"/>
    </xf>
    <xf numFmtId="181" fontId="38" fillId="0" borderId="0" xfId="0" applyNumberFormat="1" applyFont="1" applyAlignment="1">
      <alignment vertical="center"/>
    </xf>
    <xf numFmtId="0" fontId="38" fillId="0" borderId="40" xfId="0" applyFont="1" applyBorder="1" applyAlignment="1">
      <alignment vertical="center"/>
    </xf>
    <xf numFmtId="0" fontId="38" fillId="0" borderId="55" xfId="0" applyFont="1" applyBorder="1" applyAlignment="1">
      <alignment vertical="center"/>
    </xf>
    <xf numFmtId="0" fontId="38" fillId="0" borderId="9" xfId="0" applyFont="1" applyBorder="1" applyAlignment="1">
      <alignment vertical="center"/>
    </xf>
    <xf numFmtId="0" fontId="38" fillId="0" borderId="4" xfId="0" applyFont="1" applyBorder="1" applyAlignment="1">
      <alignment vertical="center"/>
    </xf>
    <xf numFmtId="0" fontId="38" fillId="0" borderId="8" xfId="0" applyFont="1" applyBorder="1" applyAlignment="1">
      <alignment vertical="center"/>
    </xf>
    <xf numFmtId="0" fontId="38" fillId="0" borderId="11" xfId="0" applyFont="1" applyBorder="1" applyAlignment="1">
      <alignment vertical="center"/>
    </xf>
    <xf numFmtId="0" fontId="38" fillId="0" borderId="6" xfId="0" applyFont="1" applyBorder="1" applyAlignment="1">
      <alignment vertical="center"/>
    </xf>
    <xf numFmtId="0" fontId="38" fillId="3" borderId="4" xfId="0" applyFont="1" applyFill="1" applyBorder="1" applyAlignment="1">
      <alignment vertical="center"/>
    </xf>
    <xf numFmtId="181" fontId="38" fillId="3" borderId="8" xfId="0" applyNumberFormat="1" applyFont="1" applyFill="1" applyBorder="1" applyAlignment="1">
      <alignment vertical="center"/>
    </xf>
    <xf numFmtId="181" fontId="38" fillId="0" borderId="40" xfId="0" applyNumberFormat="1" applyFont="1" applyBorder="1" applyAlignment="1">
      <alignment vertical="center"/>
    </xf>
    <xf numFmtId="183" fontId="38" fillId="0" borderId="40" xfId="0" applyNumberFormat="1" applyFont="1" applyBorder="1" applyAlignment="1">
      <alignment vertical="center"/>
    </xf>
    <xf numFmtId="183" fontId="38" fillId="0" borderId="0" xfId="0" applyNumberFormat="1" applyFont="1" applyAlignment="1">
      <alignment vertical="center"/>
    </xf>
    <xf numFmtId="0" fontId="38" fillId="0" borderId="104" xfId="0" applyFont="1" applyBorder="1" applyAlignment="1">
      <alignment horizontal="center" vertical="center" shrinkToFit="1"/>
    </xf>
    <xf numFmtId="0" fontId="38" fillId="3" borderId="104" xfId="0" applyFont="1" applyFill="1" applyBorder="1" applyAlignment="1">
      <alignment horizontal="center" vertical="center" shrinkToFit="1"/>
    </xf>
    <xf numFmtId="0" fontId="38" fillId="0" borderId="0" xfId="0" applyFont="1" applyAlignment="1">
      <alignment horizontal="center" vertical="center"/>
    </xf>
    <xf numFmtId="0" fontId="38" fillId="0" borderId="0" xfId="0" applyFont="1" applyAlignment="1">
      <alignment horizontal="left" vertical="center" shrinkToFit="1"/>
    </xf>
    <xf numFmtId="0" fontId="38" fillId="7" borderId="29" xfId="0" applyFont="1" applyFill="1" applyBorder="1" applyAlignment="1">
      <alignment vertical="center"/>
    </xf>
    <xf numFmtId="0" fontId="40" fillId="7" borderId="0" xfId="0" applyFont="1" applyFill="1" applyAlignment="1">
      <alignment vertical="center"/>
    </xf>
    <xf numFmtId="0" fontId="41" fillId="7" borderId="0" xfId="0" applyFont="1" applyFill="1" applyAlignment="1">
      <alignment vertical="center"/>
    </xf>
    <xf numFmtId="181" fontId="42" fillId="7" borderId="0" xfId="0" applyNumberFormat="1" applyFont="1" applyFill="1" applyAlignment="1">
      <alignment vertical="center"/>
    </xf>
    <xf numFmtId="181" fontId="41" fillId="7" borderId="0" xfId="0" applyNumberFormat="1" applyFont="1" applyFill="1" applyAlignment="1">
      <alignment vertical="center"/>
    </xf>
    <xf numFmtId="0" fontId="38" fillId="7" borderId="0" xfId="0" applyFont="1" applyFill="1" applyAlignment="1">
      <alignment vertical="center"/>
    </xf>
    <xf numFmtId="181" fontId="43" fillId="7" borderId="40" xfId="0" applyNumberFormat="1" applyFont="1" applyFill="1" applyBorder="1" applyAlignment="1">
      <alignment vertical="center"/>
    </xf>
    <xf numFmtId="0" fontId="39" fillId="0" borderId="0" xfId="0" applyFont="1" applyAlignment="1">
      <alignment vertical="center"/>
    </xf>
    <xf numFmtId="0" fontId="8" fillId="0" borderId="11" xfId="0" applyFont="1" applyBorder="1" applyAlignment="1">
      <alignment vertical="center"/>
    </xf>
    <xf numFmtId="0" fontId="8" fillId="0" borderId="6" xfId="0" applyFont="1" applyBorder="1" applyAlignment="1">
      <alignment vertical="center"/>
    </xf>
    <xf numFmtId="0" fontId="44" fillId="0" borderId="2" xfId="0" applyFont="1" applyBorder="1" applyAlignment="1">
      <alignment horizontal="center" vertical="center"/>
    </xf>
    <xf numFmtId="0" fontId="44" fillId="0" borderId="83" xfId="0" applyFont="1" applyBorder="1" applyAlignment="1">
      <alignment horizontal="left" vertical="center" shrinkToFit="1"/>
    </xf>
    <xf numFmtId="0" fontId="44" fillId="0" borderId="1" xfId="0" applyFont="1" applyBorder="1" applyAlignment="1">
      <alignment horizontal="left" vertical="center" wrapText="1"/>
    </xf>
    <xf numFmtId="0" fontId="44" fillId="0" borderId="83" xfId="0" applyFont="1" applyBorder="1" applyAlignment="1">
      <alignment horizontal="left" vertical="center" wrapText="1" shrinkToFit="1"/>
    </xf>
    <xf numFmtId="0" fontId="38" fillId="8" borderId="45" xfId="0" applyFont="1" applyFill="1" applyBorder="1" applyAlignment="1">
      <alignment vertical="center"/>
    </xf>
    <xf numFmtId="181" fontId="38" fillId="8" borderId="29" xfId="0" applyNumberFormat="1" applyFont="1" applyFill="1" applyBorder="1" applyAlignment="1">
      <alignment vertical="center"/>
    </xf>
    <xf numFmtId="0" fontId="38" fillId="8" borderId="104" xfId="0" applyFont="1" applyFill="1" applyBorder="1" applyAlignment="1">
      <alignment horizontal="center" vertical="center" shrinkToFit="1"/>
    </xf>
    <xf numFmtId="181" fontId="3" fillId="3" borderId="8" xfId="0" applyNumberFormat="1" applyFont="1" applyFill="1" applyBorder="1" applyAlignment="1">
      <alignment vertical="center" shrinkToFit="1"/>
    </xf>
    <xf numFmtId="0" fontId="3" fillId="3" borderId="43" xfId="0" applyFont="1" applyFill="1" applyBorder="1" applyAlignment="1">
      <alignment vertical="center"/>
    </xf>
    <xf numFmtId="183" fontId="15" fillId="8" borderId="66" xfId="3" applyNumberFormat="1" applyFont="1" applyFill="1" applyBorder="1" applyAlignment="1">
      <alignment vertical="center"/>
    </xf>
    <xf numFmtId="181" fontId="38" fillId="0" borderId="29" xfId="0" applyNumberFormat="1" applyFont="1" applyBorder="1" applyAlignment="1">
      <alignment vertical="center"/>
    </xf>
    <xf numFmtId="0" fontId="3" fillId="8" borderId="46" xfId="0" applyFont="1" applyFill="1" applyBorder="1" applyAlignment="1">
      <alignment vertical="center"/>
    </xf>
    <xf numFmtId="0" fontId="3" fillId="8" borderId="51" xfId="0" applyFont="1" applyFill="1" applyBorder="1" applyAlignment="1">
      <alignment vertical="center"/>
    </xf>
    <xf numFmtId="0" fontId="8" fillId="8" borderId="13" xfId="0" applyFont="1" applyFill="1" applyBorder="1" applyAlignment="1">
      <alignment horizontal="left" vertical="center"/>
    </xf>
    <xf numFmtId="0" fontId="8" fillId="8" borderId="13" xfId="0" applyFont="1" applyFill="1" applyBorder="1" applyAlignment="1">
      <alignment vertical="center"/>
    </xf>
    <xf numFmtId="181" fontId="8" fillId="8" borderId="13" xfId="0" applyNumberFormat="1" applyFont="1" applyFill="1" applyBorder="1" applyAlignment="1">
      <alignment vertical="center" shrinkToFit="1"/>
    </xf>
    <xf numFmtId="0" fontId="8" fillId="8" borderId="3" xfId="0" applyFont="1" applyFill="1" applyBorder="1" applyAlignment="1">
      <alignment vertical="center"/>
    </xf>
    <xf numFmtId="0" fontId="3" fillId="8" borderId="52" xfId="0" applyFont="1" applyFill="1" applyBorder="1" applyAlignment="1">
      <alignment vertical="center"/>
    </xf>
    <xf numFmtId="0" fontId="3" fillId="8" borderId="0" xfId="0" applyFont="1" applyFill="1" applyAlignment="1">
      <alignment vertical="center"/>
    </xf>
    <xf numFmtId="0" fontId="8" fillId="8" borderId="4" xfId="0" applyFont="1" applyFill="1" applyBorder="1" applyAlignment="1">
      <alignment vertical="center"/>
    </xf>
    <xf numFmtId="0" fontId="8" fillId="8" borderId="0" xfId="0" applyFont="1" applyFill="1" applyAlignment="1">
      <alignment vertical="center"/>
    </xf>
    <xf numFmtId="0" fontId="8" fillId="8" borderId="10" xfId="0" applyFont="1" applyFill="1" applyBorder="1" applyAlignment="1">
      <alignment vertical="center"/>
    </xf>
    <xf numFmtId="0" fontId="8" fillId="8" borderId="9" xfId="0" applyFont="1" applyFill="1" applyBorder="1" applyAlignment="1">
      <alignment vertical="center"/>
    </xf>
    <xf numFmtId="181" fontId="8" fillId="8" borderId="0" xfId="0" applyNumberFormat="1" applyFont="1" applyFill="1" applyAlignment="1">
      <alignment vertical="center" shrinkToFit="1"/>
    </xf>
    <xf numFmtId="0" fontId="3" fillId="8" borderId="11" xfId="0" applyFont="1" applyFill="1" applyBorder="1" applyAlignment="1">
      <alignment vertical="center"/>
    </xf>
    <xf numFmtId="0" fontId="3" fillId="8" borderId="6" xfId="0" applyFont="1" applyFill="1" applyBorder="1" applyAlignment="1">
      <alignment vertical="center"/>
    </xf>
    <xf numFmtId="0" fontId="8" fillId="8" borderId="2" xfId="0" applyFont="1" applyFill="1" applyBorder="1" applyAlignment="1">
      <alignment vertical="center"/>
    </xf>
    <xf numFmtId="0" fontId="3" fillId="8" borderId="47" xfId="0" applyFont="1" applyFill="1" applyBorder="1" applyAlignment="1">
      <alignment vertical="center"/>
    </xf>
    <xf numFmtId="0" fontId="3" fillId="8" borderId="53" xfId="0" applyFont="1" applyFill="1" applyBorder="1" applyAlignment="1">
      <alignment vertical="center"/>
    </xf>
    <xf numFmtId="0" fontId="8" fillId="8" borderId="29" xfId="0" applyFont="1" applyFill="1" applyBorder="1" applyAlignment="1">
      <alignment horizontal="left" vertical="center"/>
    </xf>
    <xf numFmtId="181" fontId="8" fillId="8" borderId="29" xfId="0" applyNumberFormat="1" applyFont="1" applyFill="1" applyBorder="1" applyAlignment="1">
      <alignment vertical="center" shrinkToFit="1"/>
    </xf>
    <xf numFmtId="0" fontId="8" fillId="8" borderId="29" xfId="0" applyFont="1" applyFill="1" applyBorder="1" applyAlignment="1">
      <alignment vertical="center"/>
    </xf>
    <xf numFmtId="0" fontId="10" fillId="9" borderId="18" xfId="2" applyFill="1" applyBorder="1" applyAlignment="1">
      <alignment horizontal="distributed" vertical="center" wrapText="1" justifyLastLine="1"/>
    </xf>
    <xf numFmtId="0" fontId="10" fillId="9" borderId="1" xfId="2" applyFill="1" applyBorder="1" applyAlignment="1">
      <alignment horizontal="distributed" vertical="center" wrapText="1" justifyLastLine="1"/>
    </xf>
    <xf numFmtId="0" fontId="10" fillId="9" borderId="12" xfId="2" applyFill="1" applyBorder="1" applyAlignment="1">
      <alignment horizontal="distributed" vertical="center" wrapText="1" justifyLastLine="1"/>
    </xf>
    <xf numFmtId="0" fontId="10" fillId="9" borderId="18" xfId="2" applyFill="1" applyBorder="1" applyAlignment="1">
      <alignment horizontal="center" vertical="center" justifyLastLine="1"/>
    </xf>
    <xf numFmtId="183" fontId="15" fillId="9" borderId="66" xfId="3" applyNumberFormat="1" applyFont="1" applyFill="1" applyBorder="1" applyAlignment="1">
      <alignment vertical="center"/>
    </xf>
    <xf numFmtId="0" fontId="10" fillId="0" borderId="18" xfId="2" applyBorder="1" applyAlignment="1">
      <alignment horizontal="distributed" vertical="center" wrapText="1" justifyLastLine="1"/>
    </xf>
    <xf numFmtId="0" fontId="10" fillId="8" borderId="18" xfId="2" applyFill="1" applyBorder="1" applyAlignment="1">
      <alignment horizontal="distributed" vertical="center" wrapText="1" justifyLastLine="1"/>
    </xf>
    <xf numFmtId="0" fontId="10" fillId="8" borderId="1" xfId="2" applyFill="1" applyBorder="1" applyAlignment="1">
      <alignment horizontal="distributed" vertical="center" wrapText="1" justifyLastLine="1"/>
    </xf>
    <xf numFmtId="0" fontId="10" fillId="8" borderId="12" xfId="2" applyFill="1" applyBorder="1" applyAlignment="1">
      <alignment horizontal="distributed" vertical="center" wrapText="1" justifyLastLine="1"/>
    </xf>
    <xf numFmtId="0" fontId="10" fillId="8" borderId="18" xfId="2" applyFill="1" applyBorder="1" applyAlignment="1">
      <alignment horizontal="center" vertical="center" justifyLastLine="1"/>
    </xf>
    <xf numFmtId="0" fontId="38" fillId="10" borderId="9" xfId="0" applyFont="1" applyFill="1" applyBorder="1" applyAlignment="1">
      <alignment vertical="center"/>
    </xf>
    <xf numFmtId="181" fontId="38" fillId="10" borderId="0" xfId="0" applyNumberFormat="1" applyFont="1" applyFill="1" applyAlignment="1">
      <alignment vertical="center"/>
    </xf>
    <xf numFmtId="0" fontId="38" fillId="10" borderId="104" xfId="0" applyFont="1" applyFill="1" applyBorder="1" applyAlignment="1">
      <alignment horizontal="center" vertical="center" shrinkToFit="1"/>
    </xf>
    <xf numFmtId="0" fontId="8" fillId="10" borderId="0" xfId="0" applyFont="1" applyFill="1" applyAlignment="1">
      <alignment horizontal="left" vertical="center"/>
    </xf>
    <xf numFmtId="181" fontId="8" fillId="10" borderId="0" xfId="0" applyNumberFormat="1" applyFont="1" applyFill="1" applyAlignment="1">
      <alignment vertical="center" shrinkToFit="1"/>
    </xf>
    <xf numFmtId="0" fontId="8" fillId="10" borderId="0" xfId="0" applyFont="1" applyFill="1" applyAlignment="1">
      <alignment vertical="center"/>
    </xf>
    <xf numFmtId="181" fontId="3" fillId="10" borderId="29" xfId="0" applyNumberFormat="1" applyFont="1" applyFill="1" applyBorder="1" applyAlignment="1">
      <alignment vertical="center" shrinkToFit="1"/>
    </xf>
    <xf numFmtId="0" fontId="3" fillId="10" borderId="30" xfId="0" applyFont="1" applyFill="1" applyBorder="1" applyAlignment="1">
      <alignment vertical="center"/>
    </xf>
    <xf numFmtId="0" fontId="3" fillId="10" borderId="32" xfId="0" applyFont="1" applyFill="1" applyBorder="1" applyAlignment="1">
      <alignment vertical="center"/>
    </xf>
    <xf numFmtId="0" fontId="3" fillId="10" borderId="33" xfId="0" applyFont="1" applyFill="1" applyBorder="1" applyAlignment="1">
      <alignment vertical="center"/>
    </xf>
    <xf numFmtId="0" fontId="8" fillId="10" borderId="13" xfId="0" applyFont="1" applyFill="1" applyBorder="1" applyAlignment="1">
      <alignment vertical="center"/>
    </xf>
    <xf numFmtId="181" fontId="8" fillId="10" borderId="13" xfId="0" applyNumberFormat="1" applyFont="1" applyFill="1" applyBorder="1" applyAlignment="1">
      <alignment vertical="center" shrinkToFit="1"/>
    </xf>
    <xf numFmtId="0" fontId="8" fillId="10" borderId="3" xfId="0" applyFont="1" applyFill="1" applyBorder="1" applyAlignment="1">
      <alignment vertical="center"/>
    </xf>
    <xf numFmtId="0" fontId="3" fillId="10" borderId="31" xfId="0" applyFont="1" applyFill="1" applyBorder="1" applyAlignment="1">
      <alignment vertical="center"/>
    </xf>
    <xf numFmtId="0" fontId="3" fillId="10" borderId="0" xfId="0" applyFont="1" applyFill="1" applyAlignment="1">
      <alignment vertical="center"/>
    </xf>
    <xf numFmtId="0" fontId="8" fillId="10" borderId="4" xfId="0" applyFont="1" applyFill="1" applyBorder="1" applyAlignment="1">
      <alignment vertical="center"/>
    </xf>
    <xf numFmtId="0" fontId="8" fillId="10" borderId="10" xfId="0" applyFont="1" applyFill="1" applyBorder="1" applyAlignment="1">
      <alignment vertical="center"/>
    </xf>
    <xf numFmtId="0" fontId="8" fillId="10" borderId="9" xfId="0" applyFont="1" applyFill="1" applyBorder="1" applyAlignment="1">
      <alignment vertical="center"/>
    </xf>
    <xf numFmtId="0" fontId="3" fillId="10" borderId="11" xfId="0" applyFont="1" applyFill="1" applyBorder="1" applyAlignment="1">
      <alignment vertical="center"/>
    </xf>
    <xf numFmtId="0" fontId="3" fillId="10" borderId="6" xfId="0" applyFont="1" applyFill="1" applyBorder="1" applyAlignment="1">
      <alignment vertical="center"/>
    </xf>
    <xf numFmtId="0" fontId="8" fillId="10" borderId="14" xfId="0" applyFont="1" applyFill="1" applyBorder="1" applyAlignment="1">
      <alignment vertical="center"/>
    </xf>
    <xf numFmtId="0" fontId="8" fillId="10" borderId="15" xfId="0" applyFont="1" applyFill="1" applyBorder="1" applyAlignment="1">
      <alignment vertical="center"/>
    </xf>
    <xf numFmtId="181" fontId="8" fillId="10" borderId="15" xfId="0" applyNumberFormat="1" applyFont="1" applyFill="1" applyBorder="1" applyAlignment="1">
      <alignment vertical="center" shrinkToFit="1"/>
    </xf>
    <xf numFmtId="0" fontId="8" fillId="10" borderId="16" xfId="0" applyFont="1" applyFill="1" applyBorder="1" applyAlignment="1">
      <alignment vertical="center"/>
    </xf>
    <xf numFmtId="0" fontId="3" fillId="10" borderId="34" xfId="0" applyFont="1" applyFill="1" applyBorder="1" applyAlignment="1">
      <alignment vertical="center"/>
    </xf>
    <xf numFmtId="0" fontId="3" fillId="10" borderId="35" xfId="0" applyFont="1" applyFill="1" applyBorder="1" applyAlignment="1">
      <alignment vertical="center"/>
    </xf>
    <xf numFmtId="181" fontId="15" fillId="0" borderId="8" xfId="3" applyNumberFormat="1" applyFont="1" applyFill="1" applyBorder="1" applyAlignment="1">
      <alignment vertical="center"/>
    </xf>
    <xf numFmtId="0" fontId="10" fillId="0" borderId="8" xfId="2" applyBorder="1" applyAlignment="1">
      <alignment horizontal="center"/>
    </xf>
    <xf numFmtId="0" fontId="10" fillId="10" borderId="1" xfId="2" applyFill="1" applyBorder="1" applyAlignment="1">
      <alignment horizontal="distributed" vertical="center" wrapText="1" justifyLastLine="1"/>
    </xf>
    <xf numFmtId="0" fontId="10" fillId="10" borderId="12" xfId="2" applyFill="1" applyBorder="1" applyAlignment="1">
      <alignment horizontal="distributed" vertical="center" justifyLastLine="1"/>
    </xf>
    <xf numFmtId="0" fontId="10" fillId="10" borderId="18" xfId="2" applyFill="1" applyBorder="1" applyAlignment="1">
      <alignment horizontal="distributed" vertical="center" justifyLastLine="1"/>
    </xf>
    <xf numFmtId="0" fontId="10" fillId="8" borderId="12" xfId="2" applyFill="1" applyBorder="1" applyAlignment="1">
      <alignment horizontal="distributed" vertical="center" justifyLastLine="1"/>
    </xf>
    <xf numFmtId="0" fontId="10" fillId="8" borderId="18" xfId="2" applyFill="1" applyBorder="1" applyAlignment="1">
      <alignment horizontal="distributed" vertical="center" justifyLastLine="1"/>
    </xf>
    <xf numFmtId="0" fontId="10" fillId="0" borderId="12" xfId="2" applyBorder="1" applyAlignment="1">
      <alignment horizontal="distributed" vertical="center" justifyLastLine="1"/>
    </xf>
    <xf numFmtId="0" fontId="10" fillId="0" borderId="18" xfId="2" applyBorder="1" applyAlignment="1">
      <alignment horizontal="distributed" vertical="center" justifyLastLine="1"/>
    </xf>
    <xf numFmtId="0" fontId="49" fillId="0" borderId="0" xfId="0" applyFont="1" applyAlignment="1">
      <alignment vertical="center"/>
    </xf>
    <xf numFmtId="0" fontId="10" fillId="0" borderId="0" xfId="2" applyAlignment="1">
      <alignment horizontal="distributed" vertical="center" wrapText="1" justifyLastLine="1"/>
    </xf>
    <xf numFmtId="0" fontId="19" fillId="4" borderId="71" xfId="0" applyFont="1" applyFill="1" applyBorder="1" applyAlignment="1" applyProtection="1">
      <alignment horizontal="right" vertical="center"/>
      <protection locked="0"/>
    </xf>
    <xf numFmtId="0" fontId="19" fillId="4" borderId="88" xfId="0" applyFont="1" applyFill="1" applyBorder="1" applyAlignment="1" applyProtection="1">
      <alignment horizontal="right" vertical="center"/>
      <protection locked="0"/>
    </xf>
    <xf numFmtId="0" fontId="19" fillId="4" borderId="74" xfId="0" applyFont="1" applyFill="1" applyBorder="1" applyAlignment="1" applyProtection="1">
      <alignment horizontal="right" vertical="center"/>
      <protection locked="0"/>
    </xf>
    <xf numFmtId="182" fontId="19" fillId="2" borderId="103" xfId="0" applyNumberFormat="1" applyFont="1" applyFill="1" applyBorder="1" applyAlignment="1" applyProtection="1">
      <alignment vertical="center"/>
      <protection locked="0"/>
    </xf>
    <xf numFmtId="0" fontId="19" fillId="4" borderId="79" xfId="0" applyFont="1" applyFill="1" applyBorder="1" applyAlignment="1" applyProtection="1">
      <alignment horizontal="center" vertical="center"/>
      <protection locked="0"/>
    </xf>
    <xf numFmtId="0" fontId="15" fillId="4" borderId="56" xfId="3" applyNumberFormat="1" applyFont="1" applyFill="1" applyBorder="1" applyAlignment="1" applyProtection="1">
      <alignment vertical="center"/>
      <protection locked="0"/>
    </xf>
    <xf numFmtId="181" fontId="15" fillId="4" borderId="56" xfId="3" applyNumberFormat="1" applyFont="1" applyFill="1" applyBorder="1" applyAlignment="1" applyProtection="1">
      <alignment vertical="center"/>
      <protection locked="0"/>
    </xf>
    <xf numFmtId="0" fontId="15" fillId="4" borderId="69" xfId="2" applyFont="1" applyFill="1" applyBorder="1" applyAlignment="1" applyProtection="1">
      <alignment vertical="center"/>
      <protection locked="0"/>
    </xf>
    <xf numFmtId="181" fontId="15" fillId="4" borderId="57" xfId="3" applyNumberFormat="1" applyFont="1" applyFill="1" applyBorder="1" applyAlignment="1" applyProtection="1">
      <alignment vertical="center"/>
      <protection locked="0"/>
    </xf>
    <xf numFmtId="0" fontId="15" fillId="4" borderId="76" xfId="2" applyFont="1" applyFill="1" applyBorder="1" applyAlignment="1" applyProtection="1">
      <alignment vertical="center"/>
      <protection locked="0"/>
    </xf>
    <xf numFmtId="181" fontId="15" fillId="4" borderId="68" xfId="3" applyNumberFormat="1" applyFont="1" applyFill="1" applyBorder="1" applyAlignment="1" applyProtection="1">
      <alignment vertical="center"/>
      <protection locked="0"/>
    </xf>
    <xf numFmtId="182" fontId="15" fillId="4" borderId="56" xfId="3" applyNumberFormat="1" applyFont="1" applyFill="1" applyBorder="1" applyAlignment="1" applyProtection="1">
      <alignment vertical="center"/>
      <protection locked="0"/>
    </xf>
    <xf numFmtId="182" fontId="15" fillId="4" borderId="57" xfId="3" applyNumberFormat="1" applyFont="1" applyFill="1" applyBorder="1" applyAlignment="1" applyProtection="1">
      <alignment vertical="center"/>
      <protection locked="0"/>
    </xf>
    <xf numFmtId="0" fontId="8" fillId="7" borderId="0" xfId="0" applyFont="1" applyFill="1" applyAlignment="1">
      <alignment vertical="center"/>
    </xf>
    <xf numFmtId="0" fontId="8" fillId="7" borderId="29" xfId="0" applyFont="1" applyFill="1" applyBorder="1" applyAlignment="1">
      <alignment vertical="center"/>
    </xf>
    <xf numFmtId="0" fontId="50" fillId="7" borderId="0" xfId="0" applyFont="1" applyFill="1" applyAlignment="1">
      <alignment horizontal="left" vertical="center"/>
    </xf>
    <xf numFmtId="181" fontId="50" fillId="7" borderId="0" xfId="0" applyNumberFormat="1" applyFont="1" applyFill="1" applyAlignment="1">
      <alignment vertical="center" shrinkToFit="1"/>
    </xf>
    <xf numFmtId="0" fontId="50" fillId="7" borderId="0" xfId="0" applyFont="1" applyFill="1" applyAlignment="1">
      <alignment vertical="center"/>
    </xf>
    <xf numFmtId="0" fontId="8" fillId="3" borderId="27" xfId="0" applyFont="1" applyFill="1" applyBorder="1" applyAlignment="1">
      <alignment horizontal="center" vertical="center" textRotation="255"/>
    </xf>
    <xf numFmtId="0" fontId="3" fillId="3" borderId="39" xfId="0" applyFont="1" applyFill="1" applyBorder="1" applyAlignment="1">
      <alignment vertical="center"/>
    </xf>
    <xf numFmtId="181" fontId="3" fillId="3" borderId="44" xfId="0" applyNumberFormat="1" applyFont="1" applyFill="1" applyBorder="1" applyAlignment="1">
      <alignment vertical="center" shrinkToFit="1"/>
    </xf>
    <xf numFmtId="0" fontId="8" fillId="3" borderId="109" xfId="0" applyFont="1" applyFill="1" applyBorder="1" applyAlignment="1">
      <alignment horizontal="center" vertical="center" textRotation="255"/>
    </xf>
    <xf numFmtId="0" fontId="8" fillId="3" borderId="110" xfId="0" applyFont="1" applyFill="1" applyBorder="1" applyAlignment="1">
      <alignment horizontal="center" vertical="center" textRotation="255"/>
    </xf>
    <xf numFmtId="0" fontId="8" fillId="10" borderId="111" xfId="0" applyFont="1" applyFill="1" applyBorder="1" applyAlignment="1">
      <alignment horizontal="center" vertical="center" textRotation="255"/>
    </xf>
    <xf numFmtId="0" fontId="8" fillId="10" borderId="112" xfId="0" applyFont="1" applyFill="1" applyBorder="1" applyAlignment="1">
      <alignment horizontal="center" vertical="center" textRotation="255"/>
    </xf>
    <xf numFmtId="0" fontId="8" fillId="10" borderId="113" xfId="0" applyFont="1" applyFill="1" applyBorder="1" applyAlignment="1">
      <alignment horizontal="center" vertical="center" textRotation="255"/>
    </xf>
    <xf numFmtId="0" fontId="3" fillId="10" borderId="9" xfId="0" applyFont="1" applyFill="1" applyBorder="1" applyAlignment="1">
      <alignment vertical="center"/>
    </xf>
    <xf numFmtId="181" fontId="3" fillId="10" borderId="6" xfId="0" applyNumberFormat="1" applyFont="1" applyFill="1" applyBorder="1" applyAlignment="1">
      <alignment vertical="center" shrinkToFit="1"/>
    </xf>
    <xf numFmtId="0" fontId="8" fillId="8" borderId="114" xfId="0" applyFont="1" applyFill="1" applyBorder="1" applyAlignment="1">
      <alignment horizontal="center" vertical="center" textRotation="255"/>
    </xf>
    <xf numFmtId="0" fontId="8" fillId="8" borderId="115" xfId="0" applyFont="1" applyFill="1" applyBorder="1" applyAlignment="1">
      <alignment horizontal="center" vertical="center" textRotation="255"/>
    </xf>
    <xf numFmtId="0" fontId="8" fillId="8" borderId="116" xfId="0" applyFont="1" applyFill="1" applyBorder="1" applyAlignment="1">
      <alignment horizontal="center" vertical="center" textRotation="255"/>
    </xf>
    <xf numFmtId="0" fontId="8" fillId="8" borderId="2" xfId="0" applyFont="1" applyFill="1" applyBorder="1" applyAlignment="1">
      <alignment horizontal="left" vertical="center"/>
    </xf>
    <xf numFmtId="0" fontId="3" fillId="8" borderId="9" xfId="0" applyFont="1" applyFill="1" applyBorder="1" applyAlignment="1">
      <alignment vertical="center"/>
    </xf>
    <xf numFmtId="181" fontId="3" fillId="8" borderId="6" xfId="0" applyNumberFormat="1" applyFont="1" applyFill="1" applyBorder="1" applyAlignment="1">
      <alignment vertical="center" shrinkToFit="1"/>
    </xf>
    <xf numFmtId="0" fontId="3" fillId="0" borderId="9" xfId="0" applyFont="1" applyBorder="1" applyAlignment="1">
      <alignment vertical="center"/>
    </xf>
    <xf numFmtId="0" fontId="8" fillId="10" borderId="8" xfId="0" applyFont="1" applyFill="1" applyBorder="1" applyAlignment="1">
      <alignment vertical="center"/>
    </xf>
    <xf numFmtId="0" fontId="8" fillId="8" borderId="8" xfId="0" applyFont="1" applyFill="1" applyBorder="1" applyAlignment="1">
      <alignment vertical="center"/>
    </xf>
    <xf numFmtId="0" fontId="8" fillId="0" borderId="55" xfId="0" applyFont="1" applyBorder="1" applyAlignment="1">
      <alignment vertical="center"/>
    </xf>
    <xf numFmtId="181" fontId="50" fillId="7" borderId="8" xfId="0" applyNumberFormat="1" applyFont="1" applyFill="1" applyBorder="1" applyAlignment="1">
      <alignment vertical="center" shrinkToFit="1"/>
    </xf>
    <xf numFmtId="181" fontId="50" fillId="7" borderId="8" xfId="0" applyNumberFormat="1" applyFont="1" applyFill="1" applyBorder="1" applyAlignment="1">
      <alignment horizontal="right" vertical="center" shrinkToFit="1"/>
    </xf>
    <xf numFmtId="181" fontId="8" fillId="3" borderId="0" xfId="0" applyNumberFormat="1" applyFont="1" applyFill="1" applyAlignment="1">
      <alignment horizontal="right" vertical="center" shrinkToFit="1"/>
    </xf>
    <xf numFmtId="181" fontId="8" fillId="10" borderId="0" xfId="0" applyNumberFormat="1" applyFont="1" applyFill="1" applyAlignment="1">
      <alignment horizontal="right" vertical="center" shrinkToFit="1"/>
    </xf>
    <xf numFmtId="181" fontId="8" fillId="8" borderId="29" xfId="0" applyNumberFormat="1" applyFont="1" applyFill="1" applyBorder="1" applyAlignment="1">
      <alignment horizontal="right" vertical="center" shrinkToFit="1"/>
    </xf>
    <xf numFmtId="0" fontId="19" fillId="0" borderId="73" xfId="0" applyFont="1" applyBorder="1" applyAlignment="1">
      <alignment vertical="center" shrinkToFit="1"/>
    </xf>
    <xf numFmtId="0" fontId="33" fillId="11" borderId="1" xfId="0" applyFont="1" applyFill="1" applyBorder="1" applyAlignment="1">
      <alignment vertical="center"/>
    </xf>
    <xf numFmtId="0" fontId="33" fillId="12" borderId="1" xfId="0" applyFont="1" applyFill="1" applyBorder="1" applyAlignment="1">
      <alignment vertical="center"/>
    </xf>
    <xf numFmtId="0" fontId="33" fillId="14" borderId="1" xfId="0" applyFont="1" applyFill="1" applyBorder="1" applyAlignment="1">
      <alignment vertical="center"/>
    </xf>
    <xf numFmtId="0" fontId="4" fillId="13" borderId="1" xfId="0" applyFont="1" applyFill="1" applyBorder="1" applyAlignment="1">
      <alignment vertical="center"/>
    </xf>
    <xf numFmtId="0" fontId="4" fillId="15" borderId="1" xfId="0" applyFont="1" applyFill="1" applyBorder="1" applyAlignment="1">
      <alignment vertical="center"/>
    </xf>
    <xf numFmtId="0" fontId="4" fillId="0" borderId="1" xfId="0" applyFont="1" applyBorder="1" applyAlignment="1">
      <alignment horizontal="center" vertical="center"/>
    </xf>
    <xf numFmtId="181" fontId="15" fillId="4" borderId="56" xfId="3" applyNumberFormat="1" applyFont="1" applyFill="1" applyBorder="1" applyAlignment="1" applyProtection="1">
      <alignment vertical="center" shrinkToFit="1"/>
      <protection locked="0"/>
    </xf>
    <xf numFmtId="181" fontId="15" fillId="4" borderId="57" xfId="3" applyNumberFormat="1" applyFont="1" applyFill="1" applyBorder="1" applyAlignment="1" applyProtection="1">
      <alignment vertical="center" shrinkToFit="1"/>
      <protection locked="0"/>
    </xf>
    <xf numFmtId="181" fontId="15" fillId="4" borderId="68" xfId="3" applyNumberFormat="1" applyFont="1" applyFill="1" applyBorder="1" applyAlignment="1" applyProtection="1">
      <alignment vertical="center" shrinkToFit="1"/>
      <protection locked="0"/>
    </xf>
    <xf numFmtId="0" fontId="39" fillId="0" borderId="104" xfId="0" applyFont="1" applyBorder="1" applyAlignment="1">
      <alignment horizontal="center" vertical="center" shrinkToFit="1"/>
    </xf>
    <xf numFmtId="0" fontId="33" fillId="11" borderId="1" xfId="0" applyFont="1" applyFill="1" applyBorder="1" applyAlignment="1">
      <alignment horizontal="center" vertical="center"/>
    </xf>
    <xf numFmtId="0" fontId="33" fillId="12" borderId="1" xfId="0" applyFont="1" applyFill="1" applyBorder="1" applyAlignment="1">
      <alignment horizontal="center" vertical="center"/>
    </xf>
    <xf numFmtId="0" fontId="33" fillId="14" borderId="1" xfId="0" applyFont="1" applyFill="1" applyBorder="1" applyAlignment="1">
      <alignment horizontal="center" vertical="center"/>
    </xf>
    <xf numFmtId="0" fontId="4" fillId="13" borderId="1" xfId="0" applyFont="1" applyFill="1" applyBorder="1" applyAlignment="1">
      <alignment horizontal="center" vertical="center"/>
    </xf>
    <xf numFmtId="0" fontId="4" fillId="15" borderId="1" xfId="0" applyFont="1" applyFill="1" applyBorder="1" applyAlignment="1">
      <alignment horizontal="center" vertical="center"/>
    </xf>
    <xf numFmtId="0" fontId="51" fillId="0" borderId="0" xfId="2" applyFont="1" applyAlignment="1">
      <alignment horizontal="left" vertical="center"/>
    </xf>
    <xf numFmtId="181" fontId="15" fillId="5" borderId="66" xfId="3" applyNumberFormat="1" applyFont="1" applyFill="1" applyBorder="1" applyAlignment="1">
      <alignment vertical="center"/>
    </xf>
    <xf numFmtId="0" fontId="15" fillId="0" borderId="56" xfId="2" applyFont="1" applyBorder="1" applyAlignment="1">
      <alignment vertical="center"/>
    </xf>
    <xf numFmtId="0" fontId="15" fillId="0" borderId="1" xfId="2" applyFont="1" applyBorder="1" applyAlignment="1">
      <alignment horizontal="distributed" vertical="center"/>
    </xf>
    <xf numFmtId="0" fontId="15" fillId="0" borderId="3" xfId="2" applyFont="1" applyBorder="1" applyAlignment="1">
      <alignment horizontal="distributed" vertical="center"/>
    </xf>
    <xf numFmtId="183" fontId="15" fillId="0" borderId="1" xfId="3" applyNumberFormat="1" applyFont="1" applyFill="1" applyBorder="1" applyAlignment="1">
      <alignment vertical="center"/>
    </xf>
    <xf numFmtId="0" fontId="15" fillId="0" borderId="1" xfId="2" applyFont="1" applyBorder="1" applyAlignment="1">
      <alignment horizontal="center" vertical="center"/>
    </xf>
    <xf numFmtId="181" fontId="15" fillId="0" borderId="1" xfId="3" applyNumberFormat="1" applyFont="1" applyFill="1" applyBorder="1" applyAlignment="1">
      <alignment vertical="center"/>
    </xf>
    <xf numFmtId="183" fontId="15" fillId="3" borderId="1" xfId="3" applyNumberFormat="1" applyFont="1" applyFill="1" applyBorder="1" applyAlignment="1">
      <alignment vertical="center"/>
    </xf>
    <xf numFmtId="183" fontId="15" fillId="9" borderId="1" xfId="3" applyNumberFormat="1" applyFont="1" applyFill="1" applyBorder="1" applyAlignment="1">
      <alignment vertical="center"/>
    </xf>
    <xf numFmtId="183" fontId="15" fillId="8" borderId="1" xfId="3" applyNumberFormat="1" applyFont="1" applyFill="1" applyBorder="1" applyAlignment="1">
      <alignment vertical="center"/>
    </xf>
    <xf numFmtId="0" fontId="10" fillId="0" borderId="117" xfId="3" applyNumberFormat="1" applyFont="1" applyFill="1" applyBorder="1" applyAlignment="1">
      <alignment horizontal="center" vertical="center"/>
    </xf>
    <xf numFmtId="179" fontId="10" fillId="0" borderId="1" xfId="3" applyNumberFormat="1" applyFont="1" applyFill="1" applyBorder="1" applyAlignment="1">
      <alignment horizontal="center" vertical="center"/>
    </xf>
    <xf numFmtId="179" fontId="10" fillId="0" borderId="1" xfId="3" applyNumberFormat="1" applyFont="1" applyFill="1" applyBorder="1" applyAlignment="1">
      <alignment vertical="center"/>
    </xf>
    <xf numFmtId="0" fontId="10" fillId="0" borderId="1" xfId="2" applyBorder="1" applyAlignment="1">
      <alignment horizontal="center" vertical="center"/>
    </xf>
    <xf numFmtId="0" fontId="10" fillId="0" borderId="1" xfId="2" applyBorder="1" applyAlignment="1">
      <alignment vertical="center"/>
    </xf>
    <xf numFmtId="183" fontId="15" fillId="10" borderId="1" xfId="3" applyNumberFormat="1" applyFont="1" applyFill="1" applyBorder="1" applyAlignment="1">
      <alignment vertical="center"/>
    </xf>
    <xf numFmtId="185" fontId="38" fillId="3" borderId="0" xfId="0" applyNumberFormat="1" applyFont="1" applyFill="1" applyAlignment="1">
      <alignment vertical="center"/>
    </xf>
    <xf numFmtId="185" fontId="38" fillId="10" borderId="0" xfId="0" applyNumberFormat="1" applyFont="1" applyFill="1" applyAlignment="1">
      <alignment vertical="center"/>
    </xf>
    <xf numFmtId="185" fontId="38" fillId="8" borderId="0" xfId="0" applyNumberFormat="1" applyFont="1" applyFill="1" applyAlignment="1">
      <alignment vertical="center"/>
    </xf>
    <xf numFmtId="185" fontId="39" fillId="0" borderId="0" xfId="0" applyNumberFormat="1" applyFont="1" applyAlignment="1">
      <alignment vertical="center"/>
    </xf>
    <xf numFmtId="185" fontId="38" fillId="3" borderId="105" xfId="0" applyNumberFormat="1" applyFont="1" applyFill="1" applyBorder="1" applyAlignment="1">
      <alignment vertical="center"/>
    </xf>
    <xf numFmtId="185" fontId="38" fillId="10" borderId="105" xfId="0" applyNumberFormat="1" applyFont="1" applyFill="1" applyBorder="1" applyAlignment="1">
      <alignment vertical="center"/>
    </xf>
    <xf numFmtId="185" fontId="38" fillId="8" borderId="105" xfId="0" applyNumberFormat="1" applyFont="1" applyFill="1" applyBorder="1" applyAlignment="1">
      <alignment vertical="center"/>
    </xf>
    <xf numFmtId="185" fontId="39" fillId="0" borderId="105" xfId="0" applyNumberFormat="1" applyFont="1" applyBorder="1" applyAlignment="1">
      <alignment vertical="center"/>
    </xf>
    <xf numFmtId="0" fontId="56" fillId="0" borderId="0" xfId="0" applyFont="1" applyAlignment="1">
      <alignment vertical="center"/>
    </xf>
    <xf numFmtId="0" fontId="60" fillId="0" borderId="0" xfId="2" applyFont="1" applyAlignment="1">
      <alignment horizontal="distributed" vertical="center"/>
    </xf>
    <xf numFmtId="0" fontId="17" fillId="0" borderId="5" xfId="2" applyFont="1" applyBorder="1" applyAlignment="1">
      <alignment horizontal="center" vertical="center"/>
    </xf>
    <xf numFmtId="0" fontId="17" fillId="0" borderId="12" xfId="2" applyFont="1" applyBorder="1" applyAlignment="1">
      <alignment horizontal="center" vertical="center"/>
    </xf>
    <xf numFmtId="0" fontId="17" fillId="0" borderId="12" xfId="2" applyFont="1" applyBorder="1" applyAlignment="1">
      <alignment horizontal="distributed" vertical="center"/>
    </xf>
    <xf numFmtId="0" fontId="17" fillId="0" borderId="6" xfId="2" applyFont="1" applyBorder="1" applyAlignment="1">
      <alignment horizontal="distributed" vertical="center" justifyLastLine="1"/>
    </xf>
    <xf numFmtId="0" fontId="17" fillId="0" borderId="7" xfId="2" applyFont="1" applyBorder="1" applyAlignment="1">
      <alignment horizontal="distributed" vertical="center"/>
    </xf>
    <xf numFmtId="0" fontId="17" fillId="0" borderId="18" xfId="2" applyFont="1" applyBorder="1" applyAlignment="1">
      <alignment horizontal="distributed" vertical="center"/>
    </xf>
    <xf numFmtId="0" fontId="60" fillId="0" borderId="0" xfId="2" applyFont="1" applyAlignment="1">
      <alignment horizontal="distributed" vertical="center" justifyLastLine="1"/>
    </xf>
    <xf numFmtId="0" fontId="17" fillId="0" borderId="9" xfId="2" applyFont="1" applyBorder="1" applyAlignment="1">
      <alignment horizontal="center" vertical="center"/>
    </xf>
    <xf numFmtId="0" fontId="17" fillId="0" borderId="10" xfId="2" applyFont="1" applyBorder="1" applyAlignment="1">
      <alignment horizontal="distributed" vertical="center"/>
    </xf>
    <xf numFmtId="184" fontId="17" fillId="0" borderId="0" xfId="2" applyNumberFormat="1" applyFont="1" applyAlignment="1">
      <alignment vertical="center"/>
    </xf>
    <xf numFmtId="184" fontId="17" fillId="0" borderId="10" xfId="2" applyNumberFormat="1" applyFont="1" applyBorder="1" applyAlignment="1">
      <alignment vertical="center"/>
    </xf>
    <xf numFmtId="179" fontId="60" fillId="0" borderId="0" xfId="3" applyNumberFormat="1" applyFont="1" applyFill="1" applyAlignment="1">
      <alignment vertical="center"/>
    </xf>
    <xf numFmtId="0" fontId="60" fillId="0" borderId="0" xfId="2" applyFont="1" applyAlignment="1">
      <alignment vertical="center"/>
    </xf>
    <xf numFmtId="0" fontId="17" fillId="0" borderId="9" xfId="2" applyFont="1" applyBorder="1" applyAlignment="1">
      <alignment horizontal="distributed" vertical="center"/>
    </xf>
    <xf numFmtId="0" fontId="17" fillId="0" borderId="0" xfId="2" applyFont="1" applyAlignment="1">
      <alignment horizontal="distributed" vertical="center"/>
    </xf>
    <xf numFmtId="184" fontId="17" fillId="0" borderId="9" xfId="2" applyNumberFormat="1" applyFont="1" applyBorder="1" applyAlignment="1">
      <alignment vertical="center"/>
    </xf>
    <xf numFmtId="0" fontId="17" fillId="0" borderId="6" xfId="2" applyFont="1" applyBorder="1" applyAlignment="1">
      <alignment horizontal="distributed" vertical="center"/>
    </xf>
    <xf numFmtId="0" fontId="17" fillId="0" borderId="11" xfId="2" applyFont="1" applyBorder="1" applyAlignment="1">
      <alignment horizontal="distributed" vertical="center"/>
    </xf>
    <xf numFmtId="184" fontId="17" fillId="0" borderId="6" xfId="2" applyNumberFormat="1" applyFont="1" applyBorder="1" applyAlignment="1">
      <alignment vertical="center"/>
    </xf>
    <xf numFmtId="184" fontId="17" fillId="0" borderId="11" xfId="2" applyNumberFormat="1" applyFont="1" applyBorder="1" applyAlignment="1">
      <alignment vertical="center"/>
    </xf>
    <xf numFmtId="184" fontId="17" fillId="0" borderId="7" xfId="2" applyNumberFormat="1" applyFont="1" applyBorder="1" applyAlignment="1">
      <alignment vertical="center"/>
    </xf>
    <xf numFmtId="0" fontId="17" fillId="0" borderId="0" xfId="2" applyFont="1" applyAlignment="1">
      <alignment horizontal="center" vertical="center" shrinkToFit="1"/>
    </xf>
    <xf numFmtId="176" fontId="60" fillId="0" borderId="0" xfId="2" applyNumberFormat="1" applyFont="1" applyAlignment="1">
      <alignment horizontal="distributed" vertical="center" justifyLastLine="1"/>
    </xf>
    <xf numFmtId="178" fontId="60" fillId="0" borderId="0" xfId="3" applyNumberFormat="1" applyFont="1" applyFill="1" applyBorder="1" applyAlignment="1">
      <alignment vertical="center"/>
    </xf>
    <xf numFmtId="180" fontId="17" fillId="0" borderId="0" xfId="2" applyNumberFormat="1" applyFont="1" applyAlignment="1">
      <alignment vertical="center"/>
    </xf>
    <xf numFmtId="178" fontId="60" fillId="0" borderId="0" xfId="2" applyNumberFormat="1" applyFont="1" applyAlignment="1">
      <alignment vertical="center"/>
    </xf>
    <xf numFmtId="180" fontId="60" fillId="0" borderId="0" xfId="2" applyNumberFormat="1" applyFont="1" applyAlignment="1">
      <alignment vertical="center"/>
    </xf>
    <xf numFmtId="0" fontId="60" fillId="0" borderId="0" xfId="2" applyFont="1" applyAlignment="1">
      <alignment horizontal="center" vertical="center"/>
    </xf>
    <xf numFmtId="0" fontId="37" fillId="0" borderId="0" xfId="0" applyFont="1" applyAlignment="1">
      <alignment vertical="center"/>
    </xf>
    <xf numFmtId="0" fontId="17" fillId="0" borderId="4" xfId="2" applyFont="1" applyBorder="1" applyAlignment="1">
      <alignment horizontal="center" vertical="center"/>
    </xf>
    <xf numFmtId="176" fontId="60" fillId="0" borderId="0" xfId="2" applyNumberFormat="1" applyFont="1" applyAlignment="1">
      <alignment horizontal="center" vertical="center"/>
    </xf>
    <xf numFmtId="0" fontId="30" fillId="7" borderId="0" xfId="0" applyFont="1" applyFill="1" applyAlignment="1">
      <alignment vertical="center"/>
    </xf>
    <xf numFmtId="181" fontId="19" fillId="0" borderId="62" xfId="0" applyNumberFormat="1" applyFont="1" applyBorder="1" applyAlignment="1">
      <alignment vertical="center"/>
    </xf>
    <xf numFmtId="182" fontId="19" fillId="0" borderId="62" xfId="0" applyNumberFormat="1" applyFont="1" applyBorder="1" applyAlignment="1">
      <alignment vertical="center"/>
    </xf>
    <xf numFmtId="181" fontId="19" fillId="0" borderId="67" xfId="0" applyNumberFormat="1" applyFont="1" applyBorder="1" applyAlignment="1">
      <alignment vertical="center"/>
    </xf>
    <xf numFmtId="181" fontId="19" fillId="0" borderId="66" xfId="0" applyNumberFormat="1" applyFont="1" applyBorder="1" applyAlignment="1">
      <alignment vertical="center"/>
    </xf>
    <xf numFmtId="182" fontId="19" fillId="0" borderId="84" xfId="0" applyNumberFormat="1" applyFont="1" applyBorder="1" applyAlignment="1">
      <alignment vertical="center"/>
    </xf>
    <xf numFmtId="0" fontId="24" fillId="0" borderId="0" xfId="0" applyFont="1" applyAlignment="1">
      <alignment vertical="center"/>
    </xf>
    <xf numFmtId="0" fontId="14" fillId="0" borderId="0" xfId="0" applyFont="1" applyAlignment="1">
      <alignment vertical="center"/>
    </xf>
    <xf numFmtId="0" fontId="3" fillId="3" borderId="42" xfId="0" applyFont="1" applyFill="1" applyBorder="1" applyAlignment="1">
      <alignment vertical="center"/>
    </xf>
    <xf numFmtId="0" fontId="10" fillId="0" borderId="0" xfId="2" applyAlignment="1">
      <alignment horizontal="center" vertical="center"/>
    </xf>
    <xf numFmtId="0" fontId="37" fillId="7" borderId="0" xfId="0" applyFont="1" applyFill="1" applyAlignment="1">
      <alignment vertical="center"/>
    </xf>
    <xf numFmtId="182" fontId="38" fillId="0" borderId="0" xfId="0" applyNumberFormat="1" applyFont="1" applyAlignment="1">
      <alignment vertical="center"/>
    </xf>
    <xf numFmtId="182" fontId="25" fillId="0" borderId="0" xfId="0" applyNumberFormat="1" applyFont="1" applyAlignment="1">
      <alignment vertical="center"/>
    </xf>
    <xf numFmtId="0" fontId="38" fillId="0" borderId="2" xfId="0" applyFont="1" applyBorder="1" applyAlignment="1">
      <alignment horizontal="center" vertical="center" wrapText="1"/>
    </xf>
    <xf numFmtId="0" fontId="32" fillId="7" borderId="0" xfId="0" applyFont="1" applyFill="1" applyAlignment="1">
      <alignment vertical="center"/>
    </xf>
    <xf numFmtId="0" fontId="12" fillId="0" borderId="0" xfId="0" applyFont="1" applyAlignment="1">
      <alignment vertical="center"/>
    </xf>
    <xf numFmtId="181" fontId="19" fillId="0" borderId="64" xfId="0" applyNumberFormat="1" applyFont="1" applyBorder="1" applyAlignment="1">
      <alignment vertical="center"/>
    </xf>
    <xf numFmtId="182" fontId="19" fillId="6" borderId="66" xfId="0" applyNumberFormat="1" applyFont="1" applyFill="1" applyBorder="1" applyAlignment="1">
      <alignment vertical="center"/>
    </xf>
    <xf numFmtId="181" fontId="19" fillId="2" borderId="62" xfId="0" applyNumberFormat="1" applyFont="1" applyFill="1" applyBorder="1" applyAlignment="1" applyProtection="1">
      <alignment vertical="center"/>
      <protection locked="0"/>
    </xf>
    <xf numFmtId="182" fontId="19" fillId="2" borderId="62" xfId="0" applyNumberFormat="1" applyFont="1" applyFill="1" applyBorder="1" applyAlignment="1" applyProtection="1">
      <alignment vertical="center"/>
      <protection locked="0"/>
    </xf>
    <xf numFmtId="181" fontId="19" fillId="2" borderId="65" xfId="0" applyNumberFormat="1" applyFont="1" applyFill="1" applyBorder="1" applyAlignment="1" applyProtection="1">
      <alignment vertical="center"/>
      <protection locked="0"/>
    </xf>
    <xf numFmtId="181" fontId="19" fillId="2" borderId="63" xfId="0" applyNumberFormat="1" applyFont="1" applyFill="1" applyBorder="1" applyAlignment="1" applyProtection="1">
      <alignment vertical="center"/>
      <protection locked="0"/>
    </xf>
    <xf numFmtId="182" fontId="19" fillId="2" borderId="64" xfId="0" applyNumberFormat="1" applyFont="1" applyFill="1" applyBorder="1" applyAlignment="1" applyProtection="1">
      <alignment vertical="center"/>
      <protection locked="0"/>
    </xf>
    <xf numFmtId="181" fontId="19" fillId="2" borderId="64" xfId="0" applyNumberFormat="1" applyFont="1" applyFill="1" applyBorder="1" applyAlignment="1" applyProtection="1">
      <alignment vertical="center"/>
      <protection locked="0"/>
    </xf>
    <xf numFmtId="181" fontId="19" fillId="2" borderId="75" xfId="0" applyNumberFormat="1" applyFont="1" applyFill="1" applyBorder="1" applyAlignment="1" applyProtection="1">
      <alignment vertical="center"/>
      <protection locked="0"/>
    </xf>
    <xf numFmtId="0" fontId="0" fillId="0" borderId="11" xfId="0" applyBorder="1" applyAlignment="1">
      <alignment vertical="center"/>
    </xf>
    <xf numFmtId="0" fontId="0" fillId="0" borderId="7" xfId="0" applyBorder="1" applyAlignment="1">
      <alignment vertical="center"/>
    </xf>
    <xf numFmtId="181" fontId="19" fillId="0" borderId="62" xfId="0" applyNumberFormat="1" applyFont="1" applyBorder="1" applyAlignment="1" applyProtection="1">
      <alignment vertical="center"/>
      <protection locked="0"/>
    </xf>
    <xf numFmtId="181" fontId="19" fillId="0" borderId="64" xfId="0" applyNumberFormat="1" applyFont="1" applyBorder="1" applyAlignment="1" applyProtection="1">
      <alignment vertical="center"/>
      <protection locked="0"/>
    </xf>
    <xf numFmtId="182" fontId="0" fillId="0" borderId="0" xfId="0" applyNumberFormat="1" applyAlignment="1">
      <alignment vertical="center"/>
    </xf>
    <xf numFmtId="0" fontId="18" fillId="0" borderId="0" xfId="0" applyFont="1" applyAlignment="1">
      <alignment horizontal="right" vertical="center"/>
    </xf>
    <xf numFmtId="0" fontId="0" fillId="7" borderId="0" xfId="0" applyFill="1" applyAlignment="1">
      <alignment vertical="center"/>
    </xf>
    <xf numFmtId="0" fontId="0" fillId="0" borderId="102" xfId="0" applyBorder="1" applyAlignment="1">
      <alignment vertical="center"/>
    </xf>
    <xf numFmtId="0" fontId="19" fillId="0" borderId="102" xfId="0" applyFont="1" applyBorder="1" applyAlignment="1">
      <alignment vertical="center"/>
    </xf>
    <xf numFmtId="0" fontId="18" fillId="0" borderId="102" xfId="0" applyFont="1" applyBorder="1" applyAlignment="1">
      <alignment horizontal="right" vertical="center"/>
    </xf>
    <xf numFmtId="0" fontId="16" fillId="0" borderId="0" xfId="2" applyFont="1" applyAlignment="1">
      <alignment horizontal="left" vertical="center" readingOrder="1"/>
    </xf>
    <xf numFmtId="0" fontId="17" fillId="0" borderId="0" xfId="2" applyFont="1" applyAlignment="1">
      <alignment vertical="center" shrinkToFit="1"/>
    </xf>
    <xf numFmtId="0" fontId="62" fillId="0" borderId="0" xfId="0" applyFont="1" applyAlignment="1">
      <alignment vertical="center"/>
    </xf>
    <xf numFmtId="0" fontId="56" fillId="0" borderId="1" xfId="0" applyFont="1" applyBorder="1" applyAlignment="1">
      <alignment vertical="center" shrinkToFit="1"/>
    </xf>
    <xf numFmtId="0" fontId="56" fillId="0" borderId="12" xfId="0" applyFont="1" applyBorder="1" applyAlignment="1">
      <alignment vertical="center" shrinkToFit="1"/>
    </xf>
    <xf numFmtId="0" fontId="56" fillId="0" borderId="17" xfId="0" applyFont="1" applyBorder="1" applyAlignment="1">
      <alignment vertical="center" shrinkToFit="1"/>
    </xf>
    <xf numFmtId="0" fontId="56" fillId="0" borderId="18" xfId="0" applyFont="1" applyBorder="1" applyAlignment="1">
      <alignment vertical="center" shrinkToFit="1"/>
    </xf>
    <xf numFmtId="0" fontId="25" fillId="0" borderId="1" xfId="0" applyFont="1" applyBorder="1" applyAlignment="1">
      <alignment horizontal="center" vertical="center"/>
    </xf>
    <xf numFmtId="0" fontId="17" fillId="7" borderId="0" xfId="2" applyFont="1" applyFill="1" applyAlignment="1">
      <alignment horizontal="center" vertical="center"/>
    </xf>
    <xf numFmtId="0" fontId="25" fillId="0" borderId="0" xfId="0" applyFont="1" applyAlignment="1">
      <alignment vertical="center"/>
    </xf>
    <xf numFmtId="0" fontId="17" fillId="0" borderId="18" xfId="2" applyFont="1" applyBorder="1" applyAlignment="1">
      <alignment horizontal="center" vertical="center" justifyLastLine="1"/>
    </xf>
    <xf numFmtId="0" fontId="64" fillId="0" borderId="0" xfId="0" applyFont="1" applyAlignment="1">
      <alignment vertical="center"/>
    </xf>
    <xf numFmtId="0" fontId="25" fillId="0" borderId="1" xfId="0" applyFont="1" applyBorder="1" applyAlignment="1">
      <alignment vertical="center"/>
    </xf>
    <xf numFmtId="181" fontId="25" fillId="0" borderId="1" xfId="0" applyNumberFormat="1" applyFont="1" applyBorder="1" applyAlignment="1">
      <alignment vertical="center"/>
    </xf>
    <xf numFmtId="181" fontId="25" fillId="0" borderId="0" xfId="0" applyNumberFormat="1" applyFont="1" applyAlignment="1">
      <alignment vertical="center"/>
    </xf>
    <xf numFmtId="0" fontId="25" fillId="0" borderId="0" xfId="0" applyFont="1" applyAlignment="1">
      <alignment horizontal="right" vertical="center"/>
    </xf>
    <xf numFmtId="182" fontId="25" fillId="0" borderId="1" xfId="0" applyNumberFormat="1" applyFont="1" applyBorder="1" applyAlignment="1">
      <alignment vertical="center"/>
    </xf>
    <xf numFmtId="0" fontId="25" fillId="0" borderId="59" xfId="0" applyFont="1" applyBorder="1" applyAlignment="1">
      <alignment horizontal="center" vertical="center"/>
    </xf>
    <xf numFmtId="0" fontId="25" fillId="0" borderId="3" xfId="0" applyFont="1" applyBorder="1" applyAlignment="1">
      <alignment vertical="center"/>
    </xf>
    <xf numFmtId="0" fontId="25" fillId="0" borderId="58" xfId="0" applyFont="1" applyBorder="1" applyAlignment="1">
      <alignment horizontal="center" vertical="center"/>
    </xf>
    <xf numFmtId="0" fontId="25" fillId="0" borderId="60" xfId="0" applyFont="1" applyBorder="1" applyAlignment="1">
      <alignment horizontal="center" vertical="center"/>
    </xf>
    <xf numFmtId="177" fontId="17" fillId="0" borderId="0" xfId="4" applyNumberFormat="1" applyFont="1" applyAlignment="1">
      <alignment vertical="center"/>
    </xf>
    <xf numFmtId="0" fontId="17" fillId="0" borderId="0" xfId="2" applyFont="1" applyAlignment="1">
      <alignment horizontal="center" vertical="center"/>
    </xf>
    <xf numFmtId="186" fontId="17" fillId="0" borderId="1" xfId="4" applyNumberFormat="1" applyFont="1" applyBorder="1" applyAlignment="1">
      <alignment vertical="center"/>
    </xf>
    <xf numFmtId="0" fontId="10" fillId="3" borderId="2" xfId="2" applyFill="1" applyBorder="1" applyAlignment="1">
      <alignment horizontal="distributed" vertical="center" wrapText="1" justifyLastLine="1"/>
    </xf>
    <xf numFmtId="0" fontId="10" fillId="3" borderId="1" xfId="2" applyFill="1" applyBorder="1" applyAlignment="1">
      <alignment horizontal="distributed" wrapText="1" justifyLastLine="1"/>
    </xf>
    <xf numFmtId="0" fontId="10" fillId="9" borderId="1" xfId="2" applyFill="1" applyBorder="1" applyAlignment="1">
      <alignment horizontal="distributed" wrapText="1" justifyLastLine="1"/>
    </xf>
    <xf numFmtId="0" fontId="10" fillId="8" borderId="1" xfId="2" applyFill="1" applyBorder="1" applyAlignment="1">
      <alignment horizontal="distributed" wrapText="1" justifyLastLine="1"/>
    </xf>
    <xf numFmtId="0" fontId="10" fillId="0" borderId="1" xfId="2" applyBorder="1" applyAlignment="1">
      <alignment horizontal="distributed" wrapText="1" justifyLastLine="1"/>
    </xf>
    <xf numFmtId="187" fontId="15" fillId="3" borderId="56" xfId="3" applyNumberFormat="1" applyFont="1" applyFill="1" applyBorder="1" applyAlignment="1">
      <alignment vertical="center"/>
    </xf>
    <xf numFmtId="187" fontId="15" fillId="10" borderId="56" xfId="3" applyNumberFormat="1" applyFont="1" applyFill="1" applyBorder="1" applyAlignment="1">
      <alignment vertical="center"/>
    </xf>
    <xf numFmtId="187" fontId="15" fillId="8" borderId="56" xfId="3" applyNumberFormat="1" applyFont="1" applyFill="1" applyBorder="1" applyAlignment="1">
      <alignment vertical="center"/>
    </xf>
    <xf numFmtId="187" fontId="10" fillId="0" borderId="56" xfId="3" applyNumberFormat="1" applyFont="1" applyFill="1" applyBorder="1" applyAlignment="1">
      <alignment vertical="center"/>
    </xf>
    <xf numFmtId="187" fontId="15" fillId="3" borderId="66" xfId="3" applyNumberFormat="1" applyFont="1" applyFill="1" applyBorder="1" applyAlignment="1">
      <alignment vertical="center"/>
    </xf>
    <xf numFmtId="187" fontId="15" fillId="10" borderId="66" xfId="3" applyNumberFormat="1" applyFont="1" applyFill="1" applyBorder="1" applyAlignment="1">
      <alignment vertical="center"/>
    </xf>
    <xf numFmtId="187" fontId="15" fillId="8" borderId="66" xfId="3" applyNumberFormat="1" applyFont="1" applyFill="1" applyBorder="1" applyAlignment="1">
      <alignment vertical="center"/>
    </xf>
    <xf numFmtId="187" fontId="10" fillId="0" borderId="66" xfId="3" applyNumberFormat="1" applyFont="1" applyFill="1" applyBorder="1" applyAlignment="1">
      <alignment vertical="center"/>
    </xf>
    <xf numFmtId="0" fontId="3" fillId="16" borderId="0" xfId="0" applyFont="1" applyFill="1" applyAlignment="1">
      <alignment vertical="center"/>
    </xf>
    <xf numFmtId="0" fontId="52" fillId="16" borderId="0" xfId="7" applyFill="1" applyAlignment="1">
      <alignment vertical="center"/>
    </xf>
    <xf numFmtId="0" fontId="3" fillId="18" borderId="1" xfId="0" applyFont="1" applyFill="1" applyBorder="1" applyAlignment="1">
      <alignment vertical="center" wrapText="1"/>
    </xf>
    <xf numFmtId="0" fontId="3" fillId="18" borderId="0" xfId="0" applyFont="1" applyFill="1" applyAlignment="1">
      <alignment vertical="center"/>
    </xf>
    <xf numFmtId="0" fontId="44" fillId="18" borderId="1" xfId="0" applyFont="1" applyFill="1" applyBorder="1" applyAlignment="1">
      <alignment horizontal="left" vertical="center" wrapText="1"/>
    </xf>
    <xf numFmtId="0" fontId="44" fillId="17" borderId="1" xfId="0" applyFont="1" applyFill="1" applyBorder="1" applyAlignment="1">
      <alignment horizontal="left" vertical="center" wrapText="1"/>
    </xf>
    <xf numFmtId="0" fontId="65" fillId="17" borderId="1" xfId="0" applyFont="1" applyFill="1" applyBorder="1" applyAlignment="1">
      <alignment horizontal="left" vertical="center" wrapText="1"/>
    </xf>
    <xf numFmtId="0" fontId="44" fillId="17" borderId="2" xfId="0" applyFont="1" applyFill="1" applyBorder="1" applyAlignment="1">
      <alignment horizontal="center" vertical="center"/>
    </xf>
    <xf numFmtId="0" fontId="44" fillId="17" borderId="83" xfId="0" applyFont="1" applyFill="1" applyBorder="1" applyAlignment="1">
      <alignment horizontal="center" vertical="center" shrinkToFit="1"/>
    </xf>
    <xf numFmtId="0" fontId="44" fillId="17" borderId="83" xfId="0" applyFont="1" applyFill="1" applyBorder="1" applyAlignment="1">
      <alignment horizontal="left" vertical="center" shrinkToFit="1"/>
    </xf>
    <xf numFmtId="0" fontId="44" fillId="17" borderId="83" xfId="0" applyFont="1" applyFill="1" applyBorder="1" applyAlignment="1">
      <alignment horizontal="center" vertical="center" wrapText="1" shrinkToFit="1"/>
    </xf>
    <xf numFmtId="0" fontId="44" fillId="17" borderId="83" xfId="0" applyFont="1" applyFill="1" applyBorder="1" applyAlignment="1">
      <alignment horizontal="left" vertical="center" wrapText="1" shrinkToFit="1"/>
    </xf>
    <xf numFmtId="0" fontId="45" fillId="17" borderId="1" xfId="0" applyFont="1" applyFill="1" applyBorder="1" applyAlignment="1">
      <alignment horizontal="left" vertical="center" wrapText="1"/>
    </xf>
    <xf numFmtId="0" fontId="44" fillId="18" borderId="2" xfId="0" applyFont="1" applyFill="1" applyBorder="1" applyAlignment="1">
      <alignment horizontal="center" vertical="center"/>
    </xf>
    <xf numFmtId="0" fontId="44" fillId="18" borderId="83" xfId="0" applyFont="1" applyFill="1" applyBorder="1" applyAlignment="1">
      <alignment horizontal="center" vertical="center" shrinkToFit="1"/>
    </xf>
    <xf numFmtId="0" fontId="44" fillId="18" borderId="83" xfId="0" applyFont="1" applyFill="1" applyBorder="1" applyAlignment="1">
      <alignment horizontal="center" vertical="center" wrapText="1" shrinkToFit="1"/>
    </xf>
    <xf numFmtId="0" fontId="3" fillId="16" borderId="2" xfId="0" applyFont="1" applyFill="1" applyBorder="1" applyAlignment="1">
      <alignment horizontal="center" vertical="center"/>
    </xf>
    <xf numFmtId="0" fontId="44" fillId="16" borderId="83" xfId="0" applyFont="1" applyFill="1" applyBorder="1" applyAlignment="1">
      <alignment horizontal="center" vertical="center" shrinkToFit="1"/>
    </xf>
    <xf numFmtId="0" fontId="44" fillId="16" borderId="83" xfId="0" applyFont="1" applyFill="1" applyBorder="1" applyAlignment="1">
      <alignment horizontal="center" vertical="center" wrapText="1" shrinkToFit="1"/>
    </xf>
    <xf numFmtId="186" fontId="17" fillId="19" borderId="1" xfId="4" applyNumberFormat="1" applyFont="1" applyFill="1" applyBorder="1" applyAlignment="1">
      <alignment vertical="center"/>
    </xf>
    <xf numFmtId="183" fontId="15" fillId="19" borderId="1" xfId="3" applyNumberFormat="1" applyFont="1" applyFill="1" applyBorder="1" applyAlignment="1">
      <alignment vertical="center"/>
    </xf>
    <xf numFmtId="0" fontId="15" fillId="0" borderId="1" xfId="2" applyFont="1" applyBorder="1" applyAlignment="1">
      <alignment horizontal="center" vertical="center" wrapText="1"/>
    </xf>
    <xf numFmtId="0" fontId="3" fillId="18" borderId="2" xfId="0" applyFont="1" applyFill="1" applyBorder="1" applyAlignment="1">
      <alignment horizontal="left" vertical="center" wrapText="1"/>
    </xf>
    <xf numFmtId="0" fontId="3" fillId="18" borderId="13" xfId="0" applyFont="1" applyFill="1" applyBorder="1" applyAlignment="1">
      <alignment horizontal="left" vertical="center" wrapText="1"/>
    </xf>
    <xf numFmtId="0" fontId="3" fillId="18" borderId="3" xfId="0" applyFont="1" applyFill="1" applyBorder="1" applyAlignment="1">
      <alignment horizontal="left" vertical="center" wrapText="1"/>
    </xf>
    <xf numFmtId="179" fontId="17" fillId="0" borderId="1" xfId="4" applyNumberFormat="1" applyFont="1" applyBorder="1" applyAlignment="1">
      <alignment vertical="center"/>
    </xf>
    <xf numFmtId="0" fontId="33" fillId="14" borderId="1" xfId="0" applyFont="1" applyFill="1" applyBorder="1" applyAlignment="1">
      <alignment horizontal="left" vertical="center" wrapText="1"/>
    </xf>
    <xf numFmtId="0" fontId="33" fillId="14" borderId="1" xfId="0" applyFont="1" applyFill="1" applyBorder="1" applyAlignment="1">
      <alignment horizontal="left" vertical="center"/>
    </xf>
    <xf numFmtId="0" fontId="28" fillId="7" borderId="0" xfId="0" applyFont="1" applyFill="1" applyAlignment="1">
      <alignment horizontal="center" vertical="center"/>
    </xf>
    <xf numFmtId="0" fontId="4" fillId="0" borderId="1" xfId="0" applyFont="1" applyBorder="1" applyAlignment="1">
      <alignment horizontal="center" vertical="center"/>
    </xf>
    <xf numFmtId="0" fontId="33" fillId="11" borderId="1" xfId="0" applyFont="1" applyFill="1" applyBorder="1" applyAlignment="1">
      <alignment horizontal="left" vertical="center" wrapText="1"/>
    </xf>
    <xf numFmtId="0" fontId="33" fillId="12" borderId="1" xfId="0" applyFont="1" applyFill="1" applyBorder="1" applyAlignment="1">
      <alignment horizontal="left" vertical="center" wrapText="1"/>
    </xf>
    <xf numFmtId="0" fontId="4" fillId="13" borderId="1" xfId="0" applyFont="1" applyFill="1" applyBorder="1" applyAlignment="1">
      <alignment horizontal="left" vertical="center" wrapText="1"/>
    </xf>
    <xf numFmtId="0" fontId="4" fillId="13" borderId="1" xfId="0" applyFont="1" applyFill="1" applyBorder="1" applyAlignment="1">
      <alignment horizontal="left" vertical="center"/>
    </xf>
    <xf numFmtId="0" fontId="4" fillId="15" borderId="1" xfId="0" applyFont="1" applyFill="1" applyBorder="1" applyAlignment="1">
      <alignment horizontal="left" vertical="center" wrapText="1"/>
    </xf>
    <xf numFmtId="0" fontId="4" fillId="15" borderId="1" xfId="0" applyFont="1" applyFill="1" applyBorder="1" applyAlignment="1">
      <alignment horizontal="left" vertical="center"/>
    </xf>
    <xf numFmtId="0" fontId="3" fillId="0" borderId="2" xfId="0" applyFont="1" applyBorder="1" applyAlignment="1">
      <alignment horizontal="left" vertical="center" wrapText="1"/>
    </xf>
    <xf numFmtId="0" fontId="3" fillId="0" borderId="13" xfId="0" applyFont="1" applyBorder="1" applyAlignment="1">
      <alignment horizontal="left" vertical="center" wrapText="1"/>
    </xf>
    <xf numFmtId="0" fontId="3" fillId="0" borderId="3" xfId="0" applyFont="1" applyBorder="1" applyAlignment="1">
      <alignment horizontal="left" vertical="center" wrapText="1"/>
    </xf>
    <xf numFmtId="0" fontId="3" fillId="18" borderId="2" xfId="0" applyFont="1" applyFill="1" applyBorder="1" applyAlignment="1">
      <alignment horizontal="left" vertical="center" wrapText="1"/>
    </xf>
    <xf numFmtId="0" fontId="3" fillId="18" borderId="13" xfId="0" applyFont="1" applyFill="1" applyBorder="1" applyAlignment="1">
      <alignment horizontal="left" vertical="center" wrapText="1"/>
    </xf>
    <xf numFmtId="0" fontId="3" fillId="18" borderId="3" xfId="0" applyFont="1" applyFill="1" applyBorder="1" applyAlignment="1">
      <alignment horizontal="left" vertical="center" wrapText="1"/>
    </xf>
    <xf numFmtId="0" fontId="3" fillId="0" borderId="2" xfId="0" applyFont="1" applyBorder="1" applyAlignment="1">
      <alignment horizontal="center" vertical="center"/>
    </xf>
    <xf numFmtId="0" fontId="3" fillId="0" borderId="13" xfId="0" applyFont="1" applyBorder="1" applyAlignment="1">
      <alignment horizontal="center" vertical="center"/>
    </xf>
    <xf numFmtId="0" fontId="3" fillId="0" borderId="3" xfId="0" applyFont="1" applyBorder="1" applyAlignment="1">
      <alignment horizontal="center" vertical="center"/>
    </xf>
    <xf numFmtId="0" fontId="29" fillId="7" borderId="0" xfId="0" applyFont="1" applyFill="1" applyAlignment="1">
      <alignment horizontal="center" vertical="center" shrinkToFit="1"/>
    </xf>
    <xf numFmtId="0" fontId="44" fillId="16" borderId="83" xfId="0" applyFont="1" applyFill="1" applyBorder="1" applyAlignment="1">
      <alignment horizontal="center" vertical="center" shrinkToFit="1"/>
    </xf>
    <xf numFmtId="0" fontId="3" fillId="16" borderId="2" xfId="0" applyFont="1" applyFill="1" applyBorder="1" applyAlignment="1">
      <alignment horizontal="center" vertical="center"/>
    </xf>
    <xf numFmtId="0" fontId="44" fillId="18" borderId="2" xfId="0" applyFont="1" applyFill="1" applyBorder="1" applyAlignment="1">
      <alignment horizontal="center" vertical="center"/>
    </xf>
    <xf numFmtId="0" fontId="44" fillId="18" borderId="83" xfId="0" applyFont="1" applyFill="1" applyBorder="1" applyAlignment="1">
      <alignment horizontal="center" vertical="center" shrinkToFit="1"/>
    </xf>
    <xf numFmtId="0" fontId="44" fillId="18" borderId="83" xfId="0" applyFont="1" applyFill="1" applyBorder="1" applyAlignment="1">
      <alignment horizontal="center" vertical="center" wrapText="1" shrinkToFit="1"/>
    </xf>
    <xf numFmtId="0" fontId="44" fillId="17" borderId="2" xfId="0" applyFont="1" applyFill="1" applyBorder="1" applyAlignment="1">
      <alignment horizontal="center" vertical="center"/>
    </xf>
    <xf numFmtId="0" fontId="44" fillId="17" borderId="83" xfId="0" applyFont="1" applyFill="1" applyBorder="1" applyAlignment="1">
      <alignment horizontal="center" vertical="center" shrinkToFit="1"/>
    </xf>
    <xf numFmtId="0" fontId="44" fillId="16" borderId="83" xfId="0" applyFont="1" applyFill="1" applyBorder="1" applyAlignment="1">
      <alignment horizontal="center" vertical="center" wrapText="1" shrinkToFit="1"/>
    </xf>
    <xf numFmtId="0" fontId="3" fillId="16" borderId="96" xfId="0" applyFont="1" applyFill="1" applyBorder="1" applyAlignment="1">
      <alignment horizontal="center" vertical="center"/>
    </xf>
    <xf numFmtId="0" fontId="3" fillId="16" borderId="97" xfId="0" applyFont="1" applyFill="1" applyBorder="1" applyAlignment="1">
      <alignment horizontal="center" vertical="center"/>
    </xf>
    <xf numFmtId="0" fontId="3" fillId="16" borderId="98" xfId="0" applyFont="1" applyFill="1" applyBorder="1" applyAlignment="1">
      <alignment horizontal="center" vertical="center"/>
    </xf>
    <xf numFmtId="0" fontId="44" fillId="16" borderId="99" xfId="0" applyFont="1" applyFill="1" applyBorder="1" applyAlignment="1">
      <alignment horizontal="center" vertical="center" shrinkToFit="1"/>
    </xf>
    <xf numFmtId="0" fontId="44" fillId="16" borderId="100" xfId="0" applyFont="1" applyFill="1" applyBorder="1" applyAlignment="1">
      <alignment horizontal="center" vertical="center" shrinkToFit="1"/>
    </xf>
    <xf numFmtId="0" fontId="44" fillId="16" borderId="101" xfId="0" applyFont="1" applyFill="1" applyBorder="1" applyAlignment="1">
      <alignment horizontal="center" vertical="center" shrinkToFit="1"/>
    </xf>
    <xf numFmtId="0" fontId="22" fillId="16" borderId="2" xfId="0" applyFont="1" applyFill="1" applyBorder="1" applyAlignment="1">
      <alignment horizontal="center" vertical="center"/>
    </xf>
    <xf numFmtId="0" fontId="22" fillId="16" borderId="3" xfId="0" applyFont="1" applyFill="1" applyBorder="1" applyAlignment="1">
      <alignment horizontal="center" vertical="center"/>
    </xf>
    <xf numFmtId="0" fontId="22" fillId="18" borderId="1" xfId="0" applyFont="1" applyFill="1" applyBorder="1" applyAlignment="1">
      <alignment horizontal="center" vertical="center"/>
    </xf>
    <xf numFmtId="0" fontId="22" fillId="0" borderId="1" xfId="0" applyFont="1" applyBorder="1" applyAlignment="1">
      <alignment horizontal="center" vertical="center"/>
    </xf>
    <xf numFmtId="0" fontId="18" fillId="0" borderId="106" xfId="0" applyFont="1" applyBorder="1" applyAlignment="1">
      <alignment horizontal="right" vertical="center"/>
    </xf>
    <xf numFmtId="0" fontId="18" fillId="0" borderId="107" xfId="0" applyFont="1" applyBorder="1" applyAlignment="1">
      <alignment horizontal="right" vertical="center"/>
    </xf>
    <xf numFmtId="0" fontId="18" fillId="0" borderId="108" xfId="0" applyFont="1" applyBorder="1" applyAlignment="1">
      <alignment horizontal="right" vertical="center"/>
    </xf>
    <xf numFmtId="0" fontId="25" fillId="4" borderId="86" xfId="0" applyFont="1" applyFill="1" applyBorder="1" applyAlignment="1" applyProtection="1">
      <alignment horizontal="left" vertical="center" shrinkToFit="1"/>
      <protection locked="0"/>
    </xf>
    <xf numFmtId="0" fontId="25" fillId="4" borderId="70" xfId="0" applyFont="1" applyFill="1" applyBorder="1" applyAlignment="1" applyProtection="1">
      <alignment horizontal="left" vertical="center" shrinkToFit="1"/>
      <protection locked="0"/>
    </xf>
    <xf numFmtId="0" fontId="25" fillId="4" borderId="71" xfId="0" applyFont="1" applyFill="1" applyBorder="1" applyAlignment="1" applyProtection="1">
      <alignment horizontal="left" vertical="center" shrinkToFit="1"/>
      <protection locked="0"/>
    </xf>
    <xf numFmtId="0" fontId="18" fillId="0" borderId="90" xfId="0" applyFont="1" applyBorder="1" applyAlignment="1">
      <alignment horizontal="center" vertical="center"/>
    </xf>
    <xf numFmtId="0" fontId="18" fillId="0" borderId="67" xfId="0" applyFont="1" applyBorder="1" applyAlignment="1">
      <alignment horizontal="center" vertical="center"/>
    </xf>
    <xf numFmtId="0" fontId="18" fillId="0" borderId="87" xfId="0" applyFont="1" applyBorder="1" applyAlignment="1">
      <alignment horizontal="center" vertical="center"/>
    </xf>
    <xf numFmtId="0" fontId="18" fillId="0" borderId="12" xfId="0" applyFont="1" applyBorder="1" applyAlignment="1">
      <alignment horizontal="center" vertical="center"/>
    </xf>
    <xf numFmtId="0" fontId="18" fillId="0" borderId="92" xfId="0" applyFont="1" applyBorder="1" applyAlignment="1">
      <alignment horizontal="center" vertical="center"/>
    </xf>
    <xf numFmtId="0" fontId="18" fillId="0" borderId="17" xfId="0" applyFont="1" applyBorder="1" applyAlignment="1">
      <alignment horizontal="center" vertical="center"/>
    </xf>
    <xf numFmtId="0" fontId="18" fillId="0" borderId="89" xfId="0" applyFont="1" applyBorder="1" applyAlignment="1">
      <alignment horizontal="center" vertical="center"/>
    </xf>
    <xf numFmtId="0" fontId="18" fillId="0" borderId="94" xfId="0" applyFont="1" applyBorder="1" applyAlignment="1">
      <alignment horizontal="center" vertical="center"/>
    </xf>
    <xf numFmtId="0" fontId="25" fillId="4" borderId="12" xfId="0" applyFont="1" applyFill="1" applyBorder="1" applyAlignment="1" applyProtection="1">
      <alignment horizontal="left" vertical="center" wrapText="1" shrinkToFit="1"/>
      <protection locked="0"/>
    </xf>
    <xf numFmtId="0" fontId="25" fillId="4" borderId="91" xfId="0" applyFont="1" applyFill="1" applyBorder="1" applyAlignment="1" applyProtection="1">
      <alignment horizontal="left" vertical="center" wrapText="1" shrinkToFit="1"/>
      <protection locked="0"/>
    </xf>
    <xf numFmtId="0" fontId="25" fillId="4" borderId="17" xfId="0" applyFont="1" applyFill="1" applyBorder="1" applyAlignment="1" applyProtection="1">
      <alignment horizontal="left" vertical="center" wrapText="1" shrinkToFit="1"/>
      <protection locked="0"/>
    </xf>
    <xf numFmtId="0" fontId="25" fillId="4" borderId="93" xfId="0" applyFont="1" applyFill="1" applyBorder="1" applyAlignment="1" applyProtection="1">
      <alignment horizontal="left" vertical="center" wrapText="1" shrinkToFit="1"/>
      <protection locked="0"/>
    </xf>
    <xf numFmtId="0" fontId="25" fillId="4" borderId="94" xfId="0" applyFont="1" applyFill="1" applyBorder="1" applyAlignment="1" applyProtection="1">
      <alignment horizontal="left" vertical="center" wrapText="1" shrinkToFit="1"/>
      <protection locked="0"/>
    </xf>
    <xf numFmtId="0" fontId="25" fillId="4" borderId="95" xfId="0" applyFont="1" applyFill="1" applyBorder="1" applyAlignment="1" applyProtection="1">
      <alignment horizontal="left" vertical="center" wrapText="1" shrinkToFit="1"/>
      <protection locked="0"/>
    </xf>
    <xf numFmtId="0" fontId="31" fillId="7" borderId="0" xfId="0" applyFont="1" applyFill="1" applyAlignment="1">
      <alignment horizontal="center" vertical="center"/>
    </xf>
    <xf numFmtId="0" fontId="18" fillId="0" borderId="5" xfId="0" applyFont="1" applyBorder="1" applyAlignment="1">
      <alignment horizontal="distributed" vertical="center" wrapText="1" justifyLastLine="1"/>
    </xf>
    <xf numFmtId="0" fontId="19" fillId="0" borderId="10" xfId="0" applyFont="1" applyBorder="1" applyAlignment="1">
      <alignment horizontal="distributed" vertical="center" justifyLastLine="1"/>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8" fillId="0" borderId="5" xfId="0" applyFont="1" applyBorder="1" applyAlignment="1">
      <alignment horizontal="center" vertical="center" wrapText="1" justifyLastLine="1"/>
    </xf>
    <xf numFmtId="0" fontId="18" fillId="0" borderId="7" xfId="0" applyFont="1" applyBorder="1" applyAlignment="1">
      <alignment horizontal="center" vertical="center" wrapText="1" justifyLastLine="1"/>
    </xf>
    <xf numFmtId="0" fontId="15" fillId="0" borderId="1" xfId="2" applyFont="1" applyBorder="1" applyAlignment="1">
      <alignment horizontal="distributed" vertical="center"/>
    </xf>
    <xf numFmtId="0" fontId="19" fillId="0" borderId="12" xfId="0" applyFont="1" applyBorder="1" applyAlignment="1">
      <alignment horizontal="center" vertical="center"/>
    </xf>
    <xf numFmtId="0" fontId="19" fillId="0" borderId="18" xfId="0" applyFont="1" applyBorder="1" applyAlignment="1">
      <alignment horizontal="center" vertical="center"/>
    </xf>
    <xf numFmtId="0" fontId="15" fillId="0" borderId="2" xfId="2" applyFont="1" applyBorder="1" applyAlignment="1">
      <alignment horizontal="distributed" vertical="center"/>
    </xf>
    <xf numFmtId="0" fontId="15" fillId="0" borderId="13" xfId="2" applyFont="1" applyBorder="1" applyAlignment="1">
      <alignment horizontal="distributed" vertical="center"/>
    </xf>
    <xf numFmtId="0" fontId="15" fillId="0" borderId="3" xfId="2" applyFont="1" applyBorder="1" applyAlignment="1">
      <alignment horizontal="distributed" vertical="center"/>
    </xf>
    <xf numFmtId="0" fontId="18" fillId="0" borderId="2" xfId="0" applyFont="1" applyBorder="1" applyAlignment="1">
      <alignment horizontal="center" vertical="center"/>
    </xf>
    <xf numFmtId="0" fontId="18" fillId="0" borderId="12" xfId="0" applyFont="1" applyBorder="1" applyAlignment="1">
      <alignment horizontal="distributed" vertical="center" wrapText="1" justifyLastLine="1"/>
    </xf>
    <xf numFmtId="0" fontId="19" fillId="0" borderId="17" xfId="0" applyFont="1" applyBorder="1" applyAlignment="1">
      <alignment horizontal="distributed" vertical="center" justifyLastLine="1"/>
    </xf>
    <xf numFmtId="0" fontId="36" fillId="7" borderId="0" xfId="0" applyFont="1" applyFill="1" applyAlignment="1">
      <alignment horizontal="center" vertical="center" wrapText="1"/>
    </xf>
    <xf numFmtId="0" fontId="38" fillId="0" borderId="4" xfId="0" applyFont="1" applyBorder="1" applyAlignment="1">
      <alignment horizontal="left" vertical="center"/>
    </xf>
    <xf numFmtId="0" fontId="38" fillId="0" borderId="8" xfId="0" applyFont="1" applyBorder="1" applyAlignment="1">
      <alignment horizontal="left" vertical="center"/>
    </xf>
    <xf numFmtId="0" fontId="40" fillId="7" borderId="40" xfId="0" applyFont="1" applyFill="1" applyBorder="1" applyAlignment="1">
      <alignment horizontal="left" vertical="center"/>
    </xf>
    <xf numFmtId="0" fontId="38" fillId="0" borderId="105" xfId="0" applyFont="1" applyBorder="1" applyAlignment="1">
      <alignment horizontal="distributed" vertical="center"/>
    </xf>
    <xf numFmtId="0" fontId="38" fillId="0" borderId="4" xfId="0" applyFont="1" applyBorder="1" applyAlignment="1">
      <alignment horizontal="center" vertical="center" wrapText="1"/>
    </xf>
    <xf numFmtId="0" fontId="38" fillId="0" borderId="6" xfId="0" applyFont="1" applyBorder="1" applyAlignment="1">
      <alignment horizontal="center" vertical="center"/>
    </xf>
    <xf numFmtId="0" fontId="22" fillId="0" borderId="39" xfId="0" applyFont="1" applyBorder="1" applyAlignment="1">
      <alignment horizontal="center" vertical="center"/>
    </xf>
    <xf numFmtId="0" fontId="22" fillId="0" borderId="40" xfId="0" applyFont="1" applyBorder="1" applyAlignment="1">
      <alignment horizontal="center" vertical="center"/>
    </xf>
    <xf numFmtId="0" fontId="22" fillId="0" borderId="41" xfId="0" applyFont="1" applyBorder="1" applyAlignment="1">
      <alignment horizontal="center" vertical="center"/>
    </xf>
    <xf numFmtId="0" fontId="22" fillId="0" borderId="44" xfId="0" applyFont="1" applyBorder="1" applyAlignment="1">
      <alignment horizontal="center" vertical="center"/>
    </xf>
    <xf numFmtId="0" fontId="22" fillId="0" borderId="29" xfId="0" applyFont="1" applyBorder="1" applyAlignment="1">
      <alignment horizontal="center" vertical="center"/>
    </xf>
    <xf numFmtId="0" fontId="22" fillId="0" borderId="30" xfId="0" applyFont="1" applyBorder="1" applyAlignment="1">
      <alignment horizontal="center" vertical="center"/>
    </xf>
    <xf numFmtId="0" fontId="38" fillId="0" borderId="39" xfId="0" applyFont="1" applyBorder="1" applyAlignment="1">
      <alignment horizontal="left" vertical="center" wrapText="1"/>
    </xf>
    <xf numFmtId="0" fontId="38" fillId="0" borderId="40" xfId="0" applyFont="1" applyBorder="1" applyAlignment="1">
      <alignment horizontal="left" vertical="center" wrapText="1"/>
    </xf>
    <xf numFmtId="0" fontId="38" fillId="0" borderId="41" xfId="0" applyFont="1" applyBorder="1" applyAlignment="1">
      <alignment horizontal="left" vertical="center" wrapText="1"/>
    </xf>
    <xf numFmtId="0" fontId="38" fillId="0" borderId="42" xfId="0" applyFont="1" applyBorder="1" applyAlignment="1">
      <alignment horizontal="left" vertical="center" wrapText="1"/>
    </xf>
    <xf numFmtId="0" fontId="38" fillId="0" borderId="0" xfId="0" applyFont="1" applyAlignment="1">
      <alignment horizontal="left" vertical="center" wrapText="1"/>
    </xf>
    <xf numFmtId="0" fontId="38" fillId="0" borderId="28" xfId="0" applyFont="1" applyBorder="1" applyAlignment="1">
      <alignment horizontal="left" vertical="center" wrapText="1"/>
    </xf>
    <xf numFmtId="0" fontId="38" fillId="0" borderId="44" xfId="0" applyFont="1" applyBorder="1" applyAlignment="1">
      <alignment horizontal="left" vertical="center" wrapText="1"/>
    </xf>
    <xf numFmtId="0" fontId="38" fillId="0" borderId="29" xfId="0" applyFont="1" applyBorder="1" applyAlignment="1">
      <alignment horizontal="left" vertical="center" wrapText="1"/>
    </xf>
    <xf numFmtId="0" fontId="38" fillId="0" borderId="30" xfId="0" applyFont="1" applyBorder="1" applyAlignment="1">
      <alignment horizontal="left" vertical="center" wrapText="1"/>
    </xf>
    <xf numFmtId="58" fontId="38" fillId="0" borderId="0" xfId="0" applyNumberFormat="1" applyFont="1" applyAlignment="1">
      <alignment horizontal="right" vertical="center"/>
    </xf>
    <xf numFmtId="0" fontId="38" fillId="0" borderId="45" xfId="0" applyFont="1" applyBorder="1" applyAlignment="1">
      <alignment horizontal="left" vertical="center"/>
    </xf>
    <xf numFmtId="0" fontId="38" fillId="0" borderId="29" xfId="0" applyFont="1" applyBorder="1" applyAlignment="1">
      <alignment horizontal="left" vertical="center"/>
    </xf>
    <xf numFmtId="0" fontId="15" fillId="0" borderId="86" xfId="2" applyFont="1" applyBorder="1" applyAlignment="1">
      <alignment horizontal="distributed" vertical="center" justifyLastLine="1"/>
    </xf>
    <xf numFmtId="0" fontId="15" fillId="0" borderId="70" xfId="2" applyFont="1" applyBorder="1" applyAlignment="1">
      <alignment horizontal="distributed" vertical="center" justifyLastLine="1"/>
    </xf>
    <xf numFmtId="0" fontId="15" fillId="0" borderId="67" xfId="2" applyFont="1" applyBorder="1" applyAlignment="1">
      <alignment horizontal="distributed" vertical="center" justifyLastLine="1"/>
    </xf>
    <xf numFmtId="0" fontId="35" fillId="7" borderId="0" xfId="2" applyFont="1" applyFill="1" applyAlignment="1">
      <alignment horizontal="distributed" vertical="center"/>
    </xf>
    <xf numFmtId="0" fontId="10" fillId="10" borderId="12" xfId="2" applyFill="1" applyBorder="1" applyAlignment="1">
      <alignment horizontal="distributed" vertical="center" wrapText="1" justifyLastLine="1"/>
    </xf>
    <xf numFmtId="0" fontId="10" fillId="10" borderId="18" xfId="2" applyFill="1" applyBorder="1" applyAlignment="1">
      <alignment horizontal="distributed" vertical="center" wrapText="1" justifyLastLine="1"/>
    </xf>
    <xf numFmtId="0" fontId="10" fillId="8" borderId="12" xfId="2" applyFill="1" applyBorder="1" applyAlignment="1">
      <alignment horizontal="distributed" vertical="center" wrapText="1" justifyLastLine="1"/>
    </xf>
    <xf numFmtId="0" fontId="10" fillId="8" borderId="18" xfId="2" applyFill="1" applyBorder="1" applyAlignment="1">
      <alignment horizontal="distributed" vertical="center" wrapText="1" justifyLastLine="1"/>
    </xf>
    <xf numFmtId="0" fontId="10" fillId="0" borderId="12" xfId="2" applyBorder="1" applyAlignment="1">
      <alignment horizontal="distributed" vertical="center" wrapText="1" justifyLastLine="1"/>
    </xf>
    <xf numFmtId="0" fontId="10" fillId="0" borderId="18" xfId="2" applyBorder="1" applyAlignment="1">
      <alignment horizontal="distributed" vertical="center" wrapText="1" justifyLastLine="1"/>
    </xf>
    <xf numFmtId="0" fontId="15" fillId="0" borderId="1" xfId="2" applyFont="1" applyBorder="1" applyAlignment="1">
      <alignment horizontal="center" vertical="center" justifyLastLine="1"/>
    </xf>
    <xf numFmtId="0" fontId="10" fillId="3" borderId="12" xfId="2" applyFill="1" applyBorder="1" applyAlignment="1">
      <alignment horizontal="distributed" vertical="center" wrapText="1" justifyLastLine="1"/>
    </xf>
    <xf numFmtId="0" fontId="10" fillId="3" borderId="18" xfId="2" applyFill="1" applyBorder="1" applyAlignment="1">
      <alignment horizontal="distributed" vertical="center" wrapText="1" justifyLastLine="1"/>
    </xf>
    <xf numFmtId="0" fontId="3" fillId="3" borderId="4" xfId="0" applyFont="1" applyFill="1" applyBorder="1" applyAlignment="1">
      <alignment horizontal="left" vertical="center"/>
    </xf>
    <xf numFmtId="0" fontId="3" fillId="3" borderId="8" xfId="0" applyFont="1" applyFill="1" applyBorder="1" applyAlignment="1">
      <alignment horizontal="left" vertical="center"/>
    </xf>
    <xf numFmtId="0" fontId="8" fillId="3" borderId="24" xfId="0" applyFont="1" applyFill="1" applyBorder="1" applyAlignment="1">
      <alignment horizontal="center" vertical="center" textRotation="255"/>
    </xf>
    <xf numFmtId="0" fontId="8" fillId="3" borderId="25" xfId="0" applyFont="1" applyFill="1" applyBorder="1" applyAlignment="1">
      <alignment horizontal="center" vertical="center" textRotation="255"/>
    </xf>
    <xf numFmtId="0" fontId="8" fillId="3" borderId="26" xfId="0" applyFont="1" applyFill="1" applyBorder="1" applyAlignment="1">
      <alignment horizontal="center" vertical="center" textRotation="255"/>
    </xf>
    <xf numFmtId="0" fontId="8" fillId="3" borderId="4" xfId="0" applyFont="1" applyFill="1" applyBorder="1" applyAlignment="1">
      <alignment horizontal="left" vertical="center"/>
    </xf>
    <xf numFmtId="0" fontId="8" fillId="3" borderId="8" xfId="0" applyFont="1" applyFill="1" applyBorder="1" applyAlignment="1">
      <alignment horizontal="left" vertical="center"/>
    </xf>
    <xf numFmtId="0" fontId="8" fillId="3" borderId="13" xfId="0" applyFont="1" applyFill="1" applyBorder="1" applyAlignment="1">
      <alignment horizontal="left" vertical="center"/>
    </xf>
    <xf numFmtId="0" fontId="8" fillId="0" borderId="2" xfId="0" applyFont="1" applyBorder="1" applyAlignment="1">
      <alignment horizontal="center" vertical="center"/>
    </xf>
    <xf numFmtId="0" fontId="8" fillId="0" borderId="13" xfId="0" applyFont="1" applyBorder="1" applyAlignment="1">
      <alignment horizontal="center" vertical="center"/>
    </xf>
    <xf numFmtId="0" fontId="8" fillId="0" borderId="6" xfId="0" applyFont="1" applyBorder="1" applyAlignment="1">
      <alignment horizontal="center" vertical="center"/>
    </xf>
    <xf numFmtId="0" fontId="8" fillId="0" borderId="11" xfId="0" applyFont="1" applyBorder="1" applyAlignment="1">
      <alignment horizontal="center" vertical="center"/>
    </xf>
    <xf numFmtId="0" fontId="27" fillId="7" borderId="0" xfId="0" applyFont="1" applyFill="1" applyAlignment="1">
      <alignment horizontal="center" vertical="center"/>
    </xf>
    <xf numFmtId="181" fontId="3" fillId="0" borderId="6" xfId="0" applyNumberFormat="1" applyFont="1" applyBorder="1" applyAlignment="1">
      <alignment horizontal="right" vertical="center" shrinkToFit="1"/>
    </xf>
    <xf numFmtId="181" fontId="3" fillId="0" borderId="11" xfId="0" applyNumberFormat="1" applyFont="1" applyBorder="1" applyAlignment="1">
      <alignment horizontal="right" vertical="center" shrinkToFit="1"/>
    </xf>
    <xf numFmtId="58" fontId="3" fillId="0" borderId="0" xfId="0" applyNumberFormat="1" applyFont="1" applyAlignment="1">
      <alignment horizontal="right" vertical="center"/>
    </xf>
    <xf numFmtId="0" fontId="3" fillId="0" borderId="0" xfId="0" applyFont="1" applyAlignment="1">
      <alignment horizontal="center" vertical="center"/>
    </xf>
    <xf numFmtId="181" fontId="3" fillId="0" borderId="0" xfId="0" applyNumberFormat="1" applyFont="1" applyAlignment="1">
      <alignment horizontal="right" vertical="center" shrinkToFit="1"/>
    </xf>
    <xf numFmtId="0" fontId="3" fillId="0" borderId="0" xfId="0" applyFont="1" applyAlignment="1">
      <alignment horizontal="left" vertical="center"/>
    </xf>
    <xf numFmtId="0" fontId="3" fillId="0" borderId="13" xfId="0" applyFont="1" applyBorder="1" applyAlignment="1">
      <alignmen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55" xfId="0" applyFont="1" applyBorder="1" applyAlignment="1">
      <alignment horizontal="left" vertical="center"/>
    </xf>
    <xf numFmtId="0" fontId="8" fillId="0" borderId="40" xfId="0" applyFont="1" applyBorder="1" applyAlignment="1">
      <alignment horizontal="left" vertical="center"/>
    </xf>
    <xf numFmtId="0" fontId="8" fillId="0" borderId="4" xfId="0" applyFont="1" applyBorder="1" applyAlignment="1">
      <alignment horizontal="left" vertical="center"/>
    </xf>
    <xf numFmtId="0" fontId="8" fillId="0" borderId="8" xfId="0" applyFont="1" applyBorder="1" applyAlignment="1">
      <alignment horizontal="left" vertical="center"/>
    </xf>
    <xf numFmtId="0" fontId="8" fillId="10" borderId="37" xfId="0" applyFont="1" applyFill="1" applyBorder="1" applyAlignment="1">
      <alignment horizontal="center" vertical="center" textRotation="255"/>
    </xf>
    <xf numFmtId="0" fontId="8" fillId="10" borderId="36" xfId="0" applyFont="1" applyFill="1" applyBorder="1" applyAlignment="1">
      <alignment horizontal="center" vertical="center" textRotation="255"/>
    </xf>
    <xf numFmtId="0" fontId="8" fillId="10" borderId="38" xfId="0" applyFont="1" applyFill="1" applyBorder="1" applyAlignment="1">
      <alignment horizontal="center" vertical="center" textRotation="255"/>
    </xf>
    <xf numFmtId="0" fontId="8" fillId="10" borderId="2" xfId="0" applyFont="1" applyFill="1" applyBorder="1" applyAlignment="1">
      <alignment horizontal="left" vertical="center"/>
    </xf>
    <xf numFmtId="0" fontId="8" fillId="10" borderId="13" xfId="0" applyFont="1" applyFill="1" applyBorder="1" applyAlignment="1">
      <alignment horizontal="left" vertical="center"/>
    </xf>
    <xf numFmtId="0" fontId="8" fillId="8" borderId="48" xfId="0" applyFont="1" applyFill="1" applyBorder="1" applyAlignment="1">
      <alignment horizontal="center" vertical="center" textRotation="255"/>
    </xf>
    <xf numFmtId="0" fontId="8" fillId="8" borderId="49" xfId="0" applyFont="1" applyFill="1" applyBorder="1" applyAlignment="1">
      <alignment horizontal="center" vertical="center" textRotation="255"/>
    </xf>
    <xf numFmtId="0" fontId="8" fillId="8" borderId="50" xfId="0" applyFont="1" applyFill="1" applyBorder="1" applyAlignment="1">
      <alignment horizontal="center" vertical="center" textRotation="255"/>
    </xf>
    <xf numFmtId="0" fontId="3" fillId="10" borderId="45" xfId="0" applyFont="1" applyFill="1" applyBorder="1" applyAlignment="1">
      <alignment horizontal="left" vertical="center"/>
    </xf>
    <xf numFmtId="0" fontId="3" fillId="10" borderId="29" xfId="0" applyFont="1" applyFill="1" applyBorder="1" applyAlignment="1">
      <alignment horizontal="left" vertical="center"/>
    </xf>
    <xf numFmtId="0" fontId="3" fillId="0" borderId="39" xfId="0" applyFont="1" applyBorder="1" applyAlignment="1">
      <alignment horizontal="left" vertical="center"/>
    </xf>
    <xf numFmtId="0" fontId="3" fillId="0" borderId="40" xfId="0" applyFont="1" applyBorder="1" applyAlignment="1">
      <alignment horizontal="left" vertical="center"/>
    </xf>
    <xf numFmtId="0" fontId="10" fillId="9" borderId="4" xfId="2" applyFill="1" applyBorder="1" applyAlignment="1">
      <alignment horizontal="distributed" vertical="center"/>
    </xf>
    <xf numFmtId="0" fontId="10" fillId="9" borderId="8" xfId="2" applyFill="1" applyBorder="1" applyAlignment="1">
      <alignment horizontal="distributed" vertical="center"/>
    </xf>
    <xf numFmtId="0" fontId="10" fillId="9" borderId="5" xfId="2" applyFill="1" applyBorder="1" applyAlignment="1">
      <alignment horizontal="distributed" vertical="center"/>
    </xf>
    <xf numFmtId="0" fontId="10" fillId="8" borderId="4" xfId="2" applyFill="1" applyBorder="1" applyAlignment="1">
      <alignment horizontal="distributed" vertical="center"/>
    </xf>
    <xf numFmtId="0" fontId="10" fillId="8" borderId="8" xfId="2" applyFill="1" applyBorder="1" applyAlignment="1">
      <alignment horizontal="distributed" vertical="center"/>
    </xf>
    <xf numFmtId="0" fontId="10" fillId="8" borderId="5" xfId="2" applyFill="1" applyBorder="1" applyAlignment="1">
      <alignment horizontal="distributed" vertical="center"/>
    </xf>
    <xf numFmtId="0" fontId="10" fillId="0" borderId="4" xfId="2" applyBorder="1" applyAlignment="1">
      <alignment horizontal="distributed" vertical="center"/>
    </xf>
    <xf numFmtId="0" fontId="10" fillId="0" borderId="8" xfId="2" applyBorder="1" applyAlignment="1">
      <alignment horizontal="distributed" vertical="center"/>
    </xf>
    <xf numFmtId="0" fontId="10" fillId="0" borderId="5" xfId="2" applyBorder="1" applyAlignment="1">
      <alignment horizontal="distributed" vertical="center"/>
    </xf>
    <xf numFmtId="0" fontId="10" fillId="0" borderId="85" xfId="2" applyBorder="1" applyAlignment="1">
      <alignment horizontal="distributed" vertical="center" wrapText="1"/>
    </xf>
    <xf numFmtId="0" fontId="10" fillId="0" borderId="13" xfId="2" applyBorder="1" applyAlignment="1">
      <alignment horizontal="distributed" vertical="center" wrapText="1"/>
    </xf>
    <xf numFmtId="0" fontId="10" fillId="0" borderId="2" xfId="2" applyBorder="1" applyAlignment="1">
      <alignment horizontal="distributed" vertical="center" wrapText="1"/>
    </xf>
    <xf numFmtId="0" fontId="10" fillId="0" borderId="3" xfId="2" applyBorder="1" applyAlignment="1">
      <alignment horizontal="distributed" vertical="center" wrapText="1"/>
    </xf>
    <xf numFmtId="0" fontId="10" fillId="0" borderId="2" xfId="2" applyBorder="1" applyAlignment="1">
      <alignment horizontal="distributed" vertical="center"/>
    </xf>
    <xf numFmtId="0" fontId="10" fillId="0" borderId="13" xfId="2" applyBorder="1" applyAlignment="1">
      <alignment horizontal="distributed" vertical="center"/>
    </xf>
    <xf numFmtId="0" fontId="10" fillId="0" borderId="3" xfId="2" applyBorder="1" applyAlignment="1">
      <alignment horizontal="distributed" vertical="center"/>
    </xf>
    <xf numFmtId="0" fontId="10" fillId="3" borderId="4" xfId="2" applyFill="1" applyBorder="1" applyAlignment="1">
      <alignment horizontal="distributed" vertical="center"/>
    </xf>
    <xf numFmtId="0" fontId="10" fillId="3" borderId="8" xfId="2" applyFill="1" applyBorder="1" applyAlignment="1">
      <alignment horizontal="distributed" vertical="center"/>
    </xf>
    <xf numFmtId="0" fontId="10" fillId="3" borderId="5" xfId="2" applyFill="1" applyBorder="1" applyAlignment="1">
      <alignment horizontal="distributed" vertical="center"/>
    </xf>
    <xf numFmtId="0" fontId="10" fillId="0" borderId="1" xfId="2" applyBorder="1" applyAlignment="1">
      <alignment horizontal="center" vertical="center" wrapText="1" justifyLastLine="1"/>
    </xf>
    <xf numFmtId="0" fontId="60" fillId="0" borderId="0" xfId="2" applyFont="1" applyAlignment="1">
      <alignment horizontal="left" vertical="center"/>
    </xf>
    <xf numFmtId="0" fontId="63" fillId="7" borderId="0" xfId="2" applyFont="1" applyFill="1" applyAlignment="1">
      <alignment horizontal="center" vertical="center"/>
    </xf>
    <xf numFmtId="0" fontId="63" fillId="7" borderId="11" xfId="2" applyFont="1" applyFill="1" applyBorder="1" applyAlignment="1">
      <alignment horizontal="center" vertical="center"/>
    </xf>
    <xf numFmtId="0" fontId="17" fillId="0" borderId="12" xfId="2" applyFont="1" applyBorder="1" applyAlignment="1">
      <alignment horizontal="center" vertical="center" justifyLastLine="1"/>
    </xf>
    <xf numFmtId="0" fontId="17" fillId="0" borderId="18" xfId="2" applyFont="1" applyBorder="1" applyAlignment="1">
      <alignment horizontal="center" vertical="center" justifyLastLine="1"/>
    </xf>
    <xf numFmtId="0" fontId="17" fillId="0" borderId="12" xfId="2" applyFont="1" applyBorder="1" applyAlignment="1">
      <alignment horizontal="center" vertical="center" wrapText="1" justifyLastLine="1"/>
    </xf>
    <xf numFmtId="0" fontId="17" fillId="0" borderId="18" xfId="2" applyFont="1" applyBorder="1" applyAlignment="1">
      <alignment horizontal="center" vertical="center" wrapText="1" justifyLastLine="1"/>
    </xf>
    <xf numFmtId="0" fontId="17" fillId="0" borderId="2" xfId="2" applyFont="1" applyBorder="1" applyAlignment="1">
      <alignment horizontal="center" vertical="center" justifyLastLine="1"/>
    </xf>
    <xf numFmtId="0" fontId="17" fillId="0" borderId="3" xfId="2" applyFont="1" applyBorder="1" applyAlignment="1">
      <alignment horizontal="center" vertical="center" justifyLastLine="1"/>
    </xf>
    <xf numFmtId="0" fontId="17" fillId="0" borderId="13" xfId="2" applyFont="1" applyBorder="1" applyAlignment="1">
      <alignment horizontal="center" vertical="center" justifyLastLine="1"/>
    </xf>
    <xf numFmtId="0" fontId="17" fillId="0" borderId="12" xfId="2" applyFont="1" applyBorder="1" applyAlignment="1">
      <alignment horizontal="center" justifyLastLine="1"/>
    </xf>
    <xf numFmtId="0" fontId="17" fillId="0" borderId="18" xfId="2" applyFont="1" applyBorder="1" applyAlignment="1">
      <alignment horizontal="center" justifyLastLine="1"/>
    </xf>
  </cellXfs>
  <cellStyles count="19">
    <cellStyle name="ハイパーリンク" xfId="7" builtinId="8"/>
    <cellStyle name="桁区切り 11" xfId="12" xr:uid="{9C05A616-5D79-4EF9-950D-6C96E7C85171}"/>
    <cellStyle name="桁区切り 11 2" xfId="9" xr:uid="{BB76696B-2AAA-47D0-AA3F-E30C3C72FE48}"/>
    <cellStyle name="桁区切り 2" xfId="3" xr:uid="{00000000-0005-0000-0000-000001000000}"/>
    <cellStyle name="桁区切り 3" xfId="15" xr:uid="{897FACD2-98CC-4492-9BE3-4A12C01149EF}"/>
    <cellStyle name="桁区切り 4" xfId="16" xr:uid="{B393AD3C-19FC-4F1C-ABB5-4F44B48BD0C6}"/>
    <cellStyle name="桁区切り 6 2" xfId="14" xr:uid="{CDDCEE39-CAE8-4827-A2FA-B39AFEC33942}"/>
    <cellStyle name="標準" xfId="0" builtinId="0"/>
    <cellStyle name="標準 10" xfId="11" xr:uid="{0F1DA5A5-E3B8-4D20-946F-BCC2B95F2B72}"/>
    <cellStyle name="標準 2" xfId="1" xr:uid="{00000000-0005-0000-0000-000003000000}"/>
    <cellStyle name="標準 2 2" xfId="6" xr:uid="{00000000-0005-0000-0000-000004000000}"/>
    <cellStyle name="標準 3" xfId="2" xr:uid="{00000000-0005-0000-0000-000005000000}"/>
    <cellStyle name="標準 38" xfId="17" xr:uid="{2E045328-C97D-411A-A7EA-94D192C61599}"/>
    <cellStyle name="標準 4" xfId="5" xr:uid="{00000000-0005-0000-0000-000006000000}"/>
    <cellStyle name="標準 5" xfId="18" xr:uid="{A9D0CEAE-79C4-4876-88BB-0F404523ADE9}"/>
    <cellStyle name="標準 5 5" xfId="8" xr:uid="{6F63FEA6-760C-4FAA-8FC3-28451BEB0F5D}"/>
    <cellStyle name="標準 7 7" xfId="10" xr:uid="{8CE5C204-EA02-49EC-BCA3-7B5B5E663247}"/>
    <cellStyle name="標準 9" xfId="13" xr:uid="{A16E8039-E62E-4331-ACDA-5C60F43DFCFD}"/>
    <cellStyle name="標準_tool_1" xfId="4" xr:uid="{00000000-0005-0000-0000-000007000000}"/>
  </cellStyles>
  <dxfs count="0"/>
  <tableStyles count="0" defaultTableStyle="TableStyleMedium2" defaultPivotStyle="PivotStyleMedium9"/>
  <colors>
    <mruColors>
      <color rgb="FFFFFF99"/>
      <color rgb="FFFFC000"/>
      <color rgb="FFFFCC99"/>
      <color rgb="FF9966FF"/>
      <color rgb="FFFF45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生産誘発額</a:t>
            </a:r>
            <a:endParaRPr lang="en-US" altLang="ja-JP" sz="1200">
              <a:latin typeface="ＭＳ Ｐ明朝" panose="02020600040205080304" pitchFamily="18" charset="-128"/>
              <a:ea typeface="ＭＳ Ｐ明朝" panose="02020600040205080304" pitchFamily="18" charset="-128"/>
            </a:endParaRPr>
          </a:p>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上位</a:t>
            </a:r>
            <a:r>
              <a:rPr lang="en-US" altLang="ja-JP" sz="1200">
                <a:latin typeface="ＭＳ Ｐ明朝" panose="02020600040205080304" pitchFamily="18" charset="-128"/>
                <a:ea typeface="ＭＳ Ｐ明朝" panose="02020600040205080304" pitchFamily="18" charset="-128"/>
              </a:rPr>
              <a:t>10</a:t>
            </a:r>
            <a:r>
              <a:rPr lang="ja-JP" altLang="en-US" sz="1200">
                <a:latin typeface="ＭＳ Ｐ明朝" panose="02020600040205080304" pitchFamily="18" charset="-128"/>
                <a:ea typeface="ＭＳ Ｐ明朝" panose="02020600040205080304" pitchFamily="18" charset="-128"/>
              </a:rPr>
              <a:t>部門</a:t>
            </a:r>
          </a:p>
        </c:rich>
      </c:tx>
      <c:layout>
        <c:manualLayout>
          <c:xMode val="edge"/>
          <c:yMode val="edge"/>
          <c:x val="0.14896445355736601"/>
          <c:y val="9.378739726310651E-3"/>
        </c:manualLayout>
      </c:layout>
      <c:overlay val="0"/>
    </c:title>
    <c:autoTitleDeleted val="0"/>
    <c:plotArea>
      <c:layout>
        <c:manualLayout>
          <c:layoutTarget val="inner"/>
          <c:xMode val="edge"/>
          <c:yMode val="edge"/>
          <c:x val="2.2751413489287282E-2"/>
          <c:y val="0.17023926494312014"/>
          <c:w val="0.87015025398590151"/>
          <c:h val="0.42689143148738318"/>
        </c:manualLayout>
      </c:layout>
      <c:barChart>
        <c:barDir val="col"/>
        <c:grouping val="stacked"/>
        <c:varyColors val="0"/>
        <c:ser>
          <c:idx val="3"/>
          <c:order val="0"/>
          <c:tx>
            <c:strRef>
              <c:f>結果!$H$37</c:f>
              <c:strCache>
                <c:ptCount val="1"/>
                <c:pt idx="0">
                  <c:v>間接２次波及効果</c:v>
                </c:pt>
              </c:strCache>
            </c:strRef>
          </c:tx>
          <c:spPr>
            <a:pattFill prst="dashHorz">
              <a:fgClr>
                <a:schemeClr val="bg1"/>
              </a:fgClr>
              <a:bgClr>
                <a:schemeClr val="accent3">
                  <a:lumMod val="60000"/>
                  <a:lumOff val="40000"/>
                </a:schemeClr>
              </a:bgClr>
            </a:pattFill>
            <a:ln>
              <a:solidFill>
                <a:prstClr val="black"/>
              </a:solidFill>
            </a:ln>
          </c:spPr>
          <c:invertIfNegative val="0"/>
          <c:cat>
            <c:multiLvlStrRef>
              <c:f>結果!$E$38:$E$47</c:f>
            </c:multiLvlStrRef>
          </c:cat>
          <c:val>
            <c:numRef>
              <c:f>結果!$H$38:$H$47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A6-4831-813E-31AEEC37302B}"/>
            </c:ext>
          </c:extLst>
        </c:ser>
        <c:ser>
          <c:idx val="2"/>
          <c:order val="1"/>
          <c:tx>
            <c:strRef>
              <c:f>結果!$G$37</c:f>
              <c:strCache>
                <c:ptCount val="1"/>
                <c:pt idx="0">
                  <c:v>間接１次波及効果</c:v>
                </c:pt>
              </c:strCache>
            </c:strRef>
          </c:tx>
          <c:spPr>
            <a:pattFill prst="ltUpDiag">
              <a:fgClr>
                <a:schemeClr val="bg1"/>
              </a:fgClr>
              <a:bgClr>
                <a:schemeClr val="tx2">
                  <a:lumMod val="60000"/>
                  <a:lumOff val="40000"/>
                </a:schemeClr>
              </a:bgClr>
            </a:pattFill>
            <a:ln>
              <a:solidFill>
                <a:prstClr val="black"/>
              </a:solidFill>
            </a:ln>
          </c:spPr>
          <c:invertIfNegative val="0"/>
          <c:cat>
            <c:multiLvlStrRef>
              <c:f>結果!$E$38:$E$47</c:f>
            </c:multiLvlStrRef>
          </c:cat>
          <c:val>
            <c:numRef>
              <c:f>結果!$G$38:$G$47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A6-4831-813E-31AEEC37302B}"/>
            </c:ext>
          </c:extLst>
        </c:ser>
        <c:ser>
          <c:idx val="1"/>
          <c:order val="2"/>
          <c:tx>
            <c:v>直接効果</c:v>
          </c:tx>
          <c:spPr>
            <a:solidFill>
              <a:schemeClr val="accent2">
                <a:lumMod val="40000"/>
                <a:lumOff val="60000"/>
              </a:schemeClr>
            </a:solidFill>
            <a:ln>
              <a:solidFill>
                <a:schemeClr val="tx1"/>
              </a:solidFill>
            </a:ln>
          </c:spPr>
          <c:invertIfNegative val="0"/>
          <c:cat>
            <c:multiLvlStrRef>
              <c:f>結果!$E$38:$E$47</c:f>
            </c:multiLvlStrRef>
          </c:cat>
          <c:val>
            <c:numRef>
              <c:f>結果!$F$38:$F$47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A6-4831-813E-31AEEC37302B}"/>
            </c:ext>
          </c:extLst>
        </c:ser>
        <c:dLbls>
          <c:showLegendKey val="0"/>
          <c:showVal val="0"/>
          <c:showCatName val="0"/>
          <c:showSerName val="0"/>
          <c:showPercent val="0"/>
          <c:showBubbleSize val="0"/>
        </c:dLbls>
        <c:gapWidth val="40"/>
        <c:overlap val="100"/>
        <c:axId val="701520120"/>
        <c:axId val="701521296"/>
      </c:barChart>
      <c:lineChart>
        <c:grouping val="standard"/>
        <c:varyColors val="0"/>
        <c:ser>
          <c:idx val="0"/>
          <c:order val="3"/>
          <c:tx>
            <c:strRef>
              <c:f>結果!$I$37</c:f>
              <c:strCache>
                <c:ptCount val="1"/>
                <c:pt idx="0">
                  <c:v>総合効果</c:v>
                </c:pt>
              </c:strCache>
            </c:strRef>
          </c:tx>
          <c:spPr>
            <a:ln w="1270">
              <a:solidFill>
                <a:schemeClr val="bg1">
                  <a:alpha val="1000"/>
                </a:schemeClr>
              </a:solidFill>
              <a:prstDash val="sysDot"/>
            </a:ln>
          </c:spPr>
          <c:marker>
            <c:symbol val="none"/>
          </c:marker>
          <c:dLbls>
            <c:spPr>
              <a:noFill/>
              <a:ln>
                <a:noFill/>
              </a:ln>
              <a:effectLst/>
            </c:spPr>
            <c:txPr>
              <a:bodyPr rot="0" vertOverflow="overflow" horzOverflow="overflow" wrap="none" lIns="18000" tIns="0" rIns="0" bIns="0" anchor="ctr">
                <a:spAutoFit/>
              </a:bodyPr>
              <a:lstStyle/>
              <a:p>
                <a:pPr>
                  <a:defRPr sz="800" spc="-100" baseline="0"/>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multiLvlStrRef>
              <c:f>結果!$E$38:$E$47</c:f>
            </c:multiLvlStrRef>
          </c:cat>
          <c:val>
            <c:numRef>
              <c:f>結果!$I$38:$I$47</c:f>
              <c:numCache>
                <c:formatCode>#,##0;"△ "#,##0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BBA6-4831-813E-31AEEC37302B}"/>
            </c:ext>
          </c:extLst>
        </c:ser>
        <c:dLbls>
          <c:showLegendKey val="0"/>
          <c:showVal val="0"/>
          <c:showCatName val="0"/>
          <c:showSerName val="0"/>
          <c:showPercent val="0"/>
          <c:showBubbleSize val="0"/>
        </c:dLbls>
        <c:marker val="1"/>
        <c:smooth val="0"/>
        <c:axId val="701520120"/>
        <c:axId val="701521296"/>
      </c:lineChart>
      <c:catAx>
        <c:axId val="701520120"/>
        <c:scaling>
          <c:orientation val="minMax"/>
        </c:scaling>
        <c:delete val="0"/>
        <c:axPos val="b"/>
        <c:numFmt formatCode="General" sourceLinked="1"/>
        <c:majorTickMark val="out"/>
        <c:minorTickMark val="none"/>
        <c:tickLblPos val="nextTo"/>
        <c:txPr>
          <a:bodyPr rot="3300000" vert="horz"/>
          <a:lstStyle/>
          <a:p>
            <a:pPr>
              <a:defRPr sz="700" b="0" i="0" baseline="0">
                <a:latin typeface="ＭＳ Ｐ明朝" panose="02020600040205080304" pitchFamily="18" charset="-128"/>
                <a:ea typeface="ＭＳ Ｐ明朝" panose="02020600040205080304" pitchFamily="18" charset="-128"/>
              </a:defRPr>
            </a:pPr>
            <a:endParaRPr lang="ja-JP"/>
          </a:p>
        </c:txPr>
        <c:crossAx val="701521296"/>
        <c:crosses val="autoZero"/>
        <c:auto val="1"/>
        <c:lblAlgn val="ctr"/>
        <c:lblOffset val="100"/>
        <c:noMultiLvlLbl val="0"/>
      </c:catAx>
      <c:valAx>
        <c:axId val="701521296"/>
        <c:scaling>
          <c:orientation val="minMax"/>
        </c:scaling>
        <c:delete val="1"/>
        <c:axPos val="l"/>
        <c:numFmt formatCode="#,##0_ ;[Red]\-#,##0\ " sourceLinked="0"/>
        <c:majorTickMark val="out"/>
        <c:minorTickMark val="none"/>
        <c:tickLblPos val="nextTo"/>
        <c:crossAx val="701520120"/>
        <c:crosses val="autoZero"/>
        <c:crossBetween val="between"/>
      </c:valAx>
    </c:plotArea>
    <c:legend>
      <c:legendPos val="r"/>
      <c:legendEntry>
        <c:idx val="3"/>
        <c:txPr>
          <a:bodyPr/>
          <a:lstStyle/>
          <a:p>
            <a:pPr>
              <a:defRPr sz="100" baseline="30000">
                <a:solidFill>
                  <a:schemeClr val="bg1"/>
                </a:solidFill>
                <a:latin typeface="ＭＳ Ｐ明朝" panose="02020600040205080304" pitchFamily="18" charset="-128"/>
                <a:ea typeface="ＭＳ Ｐ明朝" panose="02020600040205080304" pitchFamily="18" charset="-128"/>
              </a:defRPr>
            </a:pPr>
            <a:endParaRPr lang="ja-JP"/>
          </a:p>
        </c:txPr>
      </c:legendEntry>
      <c:layout>
        <c:manualLayout>
          <c:xMode val="edge"/>
          <c:yMode val="edge"/>
          <c:x val="0.43259601776430578"/>
          <c:y val="4.5623507109564723E-3"/>
          <c:w val="0.54218082930298295"/>
          <c:h val="0.22357312967515519"/>
        </c:manualLayout>
      </c:layout>
      <c:overlay val="1"/>
      <c:txPr>
        <a:bodyPr/>
        <a:lstStyle/>
        <a:p>
          <a:pPr>
            <a:defRPr sz="1000" baseline="0">
              <a:latin typeface="ＭＳ Ｐ明朝" panose="02020600040205080304" pitchFamily="18" charset="-128"/>
              <a:ea typeface="ＭＳ Ｐ明朝" panose="02020600040205080304" pitchFamily="18" charset="-128"/>
            </a:defRPr>
          </a:pPr>
          <a:endParaRPr lang="ja-JP"/>
        </a:p>
      </c:txPr>
    </c:legend>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経済波及効果</a:t>
            </a:r>
          </a:p>
        </c:rich>
      </c:tx>
      <c:overlay val="0"/>
    </c:title>
    <c:autoTitleDeleted val="0"/>
    <c:plotArea>
      <c:layout>
        <c:manualLayout>
          <c:layoutTarget val="inner"/>
          <c:xMode val="edge"/>
          <c:yMode val="edge"/>
          <c:x val="0"/>
          <c:y val="0.16667755929745115"/>
          <c:w val="0.99245962550643307"/>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結果!$F$29:$H$29</c:f>
              <c:numCache>
                <c:formatCode>#,##0_ ;[Red]\-#,##0\ </c:formatCode>
                <c:ptCount val="3"/>
                <c:pt idx="0">
                  <c:v>0</c:v>
                </c:pt>
                <c:pt idx="1">
                  <c:v>0</c:v>
                </c:pt>
                <c:pt idx="2">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B003-4363-92FC-A46F5EE99867}"/>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結果!$F$30:$H$30</c:f>
              <c:numCache>
                <c:formatCode>#,##0_ ;[Red]\-#,##0\ </c:formatCode>
                <c:ptCount val="3"/>
                <c:pt idx="0">
                  <c:v>0</c:v>
                </c:pt>
                <c:pt idx="1">
                  <c:v>0</c:v>
                </c:pt>
                <c:pt idx="2">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B003-4363-92FC-A46F5EE99867}"/>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B003-4363-92FC-A46F5EE99867}"/>
              </c:ext>
            </c:extLst>
          </c:dPt>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結果!$F$31:$H$31</c:f>
              <c:numCache>
                <c:formatCode>#,##0_ ;[Red]\-#,##0\ </c:formatCode>
                <c:ptCount val="3"/>
                <c:pt idx="0">
                  <c:v>0</c:v>
                </c:pt>
                <c:pt idx="1">
                  <c:v>0</c:v>
                </c:pt>
                <c:pt idx="2">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3-B003-4363-92FC-A46F5EE99867}"/>
            </c:ext>
          </c:extLst>
        </c:ser>
        <c:dLbls>
          <c:showLegendKey val="0"/>
          <c:showVal val="0"/>
          <c:showCatName val="0"/>
          <c:showSerName val="0"/>
          <c:showPercent val="0"/>
          <c:showBubbleSize val="0"/>
        </c:dLbls>
        <c:gapWidth val="40"/>
        <c:axId val="701520904"/>
        <c:axId val="701519336"/>
      </c:barChart>
      <c:catAx>
        <c:axId val="701520904"/>
        <c:scaling>
          <c:orientation val="minMax"/>
        </c:scaling>
        <c:delete val="1"/>
        <c:axPos val="b"/>
        <c:numFmt formatCode="#,##0_ ;[Red]\-#,##0\ " sourceLinked="1"/>
        <c:majorTickMark val="out"/>
        <c:minorTickMark val="none"/>
        <c:tickLblPos val="nextTo"/>
        <c:crossAx val="701519336"/>
        <c:crosses val="autoZero"/>
        <c:auto val="1"/>
        <c:lblAlgn val="ctr"/>
        <c:lblOffset val="100"/>
        <c:noMultiLvlLbl val="0"/>
      </c:catAx>
      <c:valAx>
        <c:axId val="701519336"/>
        <c:scaling>
          <c:orientation val="minMax"/>
        </c:scaling>
        <c:delete val="1"/>
        <c:axPos val="l"/>
        <c:numFmt formatCode="#,##0_ ;[Red]\-#,##0\ " sourceLinked="0"/>
        <c:majorTickMark val="out"/>
        <c:minorTickMark val="none"/>
        <c:tickLblPos val="nextTo"/>
        <c:crossAx val="701520904"/>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雇用創出効果</a:t>
            </a:r>
          </a:p>
        </c:rich>
      </c:tx>
      <c:layout>
        <c:manualLayout>
          <c:xMode val="edge"/>
          <c:yMode val="edge"/>
          <c:x val="0.13589508223622759"/>
          <c:y val="2.3203314383350909E-2"/>
        </c:manualLayout>
      </c:layout>
      <c:overlay val="0"/>
    </c:title>
    <c:autoTitleDeleted val="0"/>
    <c:plotArea>
      <c:layout>
        <c:manualLayout>
          <c:layoutTarget val="inner"/>
          <c:xMode val="edge"/>
          <c:yMode val="edge"/>
          <c:x val="0"/>
          <c:y val="0.16667755929745115"/>
          <c:w val="1"/>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結果!$E$52:$F$52</c:f>
              <c:numCache>
                <c:formatCode>#,##0_ ;[Red]\-#,##0\ </c:formatCode>
                <c:ptCount val="2"/>
                <c:pt idx="0">
                  <c:v>#N/A</c:v>
                </c:pt>
                <c:pt idx="1">
                  <c:v>#N/A</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C164-4120-A911-81BE627BC106}"/>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vert="horz" wrap="none" lIns="18000" tIns="0" rIns="0" bIns="0" anchor="ctr" anchorCtr="1">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結果!$G$52:$H$52</c:f>
              <c:numCache>
                <c:formatCode>#,##0_ ;[Red]\-#,##0\ </c:formatCode>
                <c:ptCount val="2"/>
                <c:pt idx="0">
                  <c:v>#N/A</c:v>
                </c:pt>
                <c:pt idx="1">
                  <c:v>#N/A</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C164-4120-A911-81BE627BC106}"/>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C164-4120-A911-81BE627BC106}"/>
              </c:ext>
            </c:extLst>
          </c:dPt>
          <c:dLbls>
            <c:dLbl>
              <c:idx val="0"/>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2-C164-4120-A911-81BE627BC106}"/>
                </c:ext>
              </c:extLst>
            </c:dLbl>
            <c:dLbl>
              <c:idx val="1"/>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C164-4120-A911-81BE627BC106}"/>
                </c:ext>
              </c:extLst>
            </c:dLbl>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結果!$I$52:$J$52</c:f>
              <c:numCache>
                <c:formatCode>#,##0_ ;[Red]\-#,##0\ </c:formatCode>
                <c:ptCount val="2"/>
                <c:pt idx="0">
                  <c:v>#N/A</c:v>
                </c:pt>
                <c:pt idx="1">
                  <c:v>#N/A</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4-C164-4120-A911-81BE627BC106}"/>
            </c:ext>
          </c:extLst>
        </c:ser>
        <c:dLbls>
          <c:showLegendKey val="0"/>
          <c:showVal val="0"/>
          <c:showCatName val="0"/>
          <c:showSerName val="0"/>
          <c:showPercent val="0"/>
          <c:showBubbleSize val="0"/>
        </c:dLbls>
        <c:gapWidth val="40"/>
        <c:axId val="701526000"/>
        <c:axId val="701518552"/>
      </c:barChart>
      <c:catAx>
        <c:axId val="701526000"/>
        <c:scaling>
          <c:orientation val="minMax"/>
        </c:scaling>
        <c:delete val="1"/>
        <c:axPos val="b"/>
        <c:numFmt formatCode="#,##0_ ;[Red]\-#,##0\ " sourceLinked="1"/>
        <c:majorTickMark val="out"/>
        <c:minorTickMark val="none"/>
        <c:tickLblPos val="nextTo"/>
        <c:crossAx val="701518552"/>
        <c:crosses val="autoZero"/>
        <c:auto val="1"/>
        <c:lblAlgn val="ctr"/>
        <c:lblOffset val="100"/>
        <c:noMultiLvlLbl val="0"/>
      </c:catAx>
      <c:valAx>
        <c:axId val="701518552"/>
        <c:scaling>
          <c:orientation val="minMax"/>
        </c:scaling>
        <c:delete val="1"/>
        <c:axPos val="l"/>
        <c:numFmt formatCode="#,##0_ ;[Red]\-#,##0\ " sourceLinked="0"/>
        <c:majorTickMark val="out"/>
        <c:minorTickMark val="none"/>
        <c:tickLblPos val="nextTo"/>
        <c:crossAx val="701526000"/>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orientation="portrait"/>
  </c:printSettings>
  <c:userShapes r:id="rId1"/>
</c:chartSpace>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1882140</xdr:colOff>
      <xdr:row>59</xdr:row>
      <xdr:rowOff>38100</xdr:rowOff>
    </xdr:from>
    <xdr:to>
      <xdr:col>8</xdr:col>
      <xdr:colOff>114000</xdr:colOff>
      <xdr:row>64</xdr:row>
      <xdr:rowOff>152400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158740" y="15240000"/>
          <a:ext cx="346680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問合せ先</a:t>
          </a:r>
          <a:r>
            <a:rPr kumimoji="1" lang="en-US" altLang="ja-JP" sz="1100"/>
            <a:t>】</a:t>
          </a:r>
        </a:p>
        <a:p>
          <a:r>
            <a:rPr kumimoji="1" lang="ja-JP" altLang="en-US" sz="1100"/>
            <a:t>神奈川県　統計センター　企画分析課　産業連関表担当</a:t>
          </a:r>
          <a:endParaRPr kumimoji="1" lang="en-US" altLang="ja-JP" sz="1100"/>
        </a:p>
        <a:p>
          <a:r>
            <a:rPr kumimoji="1" lang="ja-JP" altLang="en-US" sz="1100"/>
            <a:t>〒</a:t>
          </a:r>
          <a:r>
            <a:rPr kumimoji="1" lang="en-US" altLang="ja-JP" sz="1100"/>
            <a:t>221-0835</a:t>
          </a:r>
          <a:r>
            <a:rPr kumimoji="1" lang="ja-JP" altLang="en-US" sz="1100"/>
            <a:t>　横浜市神奈川区鶴屋町</a:t>
          </a:r>
          <a:r>
            <a:rPr kumimoji="1" lang="en-US" altLang="ja-JP" sz="1100"/>
            <a:t>2-24-2</a:t>
          </a:r>
        </a:p>
        <a:p>
          <a:r>
            <a:rPr kumimoji="1" lang="en-US" altLang="ja-JP" sz="1100"/>
            <a:t>TEL</a:t>
          </a:r>
          <a:r>
            <a:rPr kumimoji="1" lang="ja-JP" altLang="en-US" sz="1100"/>
            <a:t>：（</a:t>
          </a:r>
          <a:r>
            <a:rPr kumimoji="1" lang="en-US" altLang="ja-JP" sz="1100"/>
            <a:t>045</a:t>
          </a:r>
          <a:r>
            <a:rPr kumimoji="1" lang="ja-JP" altLang="en-US" sz="1100"/>
            <a:t>）</a:t>
          </a:r>
          <a:r>
            <a:rPr kumimoji="1" lang="en-US" altLang="ja-JP" sz="1100"/>
            <a:t>312-1121</a:t>
          </a:r>
          <a:r>
            <a:rPr kumimoji="1" lang="ja-JP" altLang="en-US" sz="1100"/>
            <a:t>（代表）　内線</a:t>
          </a:r>
          <a:r>
            <a:rPr kumimoji="1" lang="en-US" altLang="ja-JP" sz="1100"/>
            <a:t>2520</a:t>
          </a:r>
          <a:r>
            <a:rPr kumimoji="1" lang="ja-JP" altLang="en-US" sz="1100"/>
            <a:t>～</a:t>
          </a:r>
          <a:r>
            <a:rPr kumimoji="1" lang="en-US" altLang="ja-JP" sz="1100"/>
            <a:t>2522</a:t>
          </a:r>
        </a:p>
        <a:p>
          <a:r>
            <a:rPr kumimoji="1" lang="en-US" altLang="ja-JP" sz="1100"/>
            <a:t>FAX</a:t>
          </a:r>
          <a:r>
            <a:rPr kumimoji="1" lang="ja-JP" altLang="en-US" sz="1100"/>
            <a:t>：（</a:t>
          </a:r>
          <a:r>
            <a:rPr kumimoji="1" lang="en-US" altLang="ja-JP" sz="1100"/>
            <a:t>045</a:t>
          </a:r>
          <a:r>
            <a:rPr kumimoji="1" lang="ja-JP" altLang="en-US" sz="1100"/>
            <a:t>）</a:t>
          </a:r>
          <a:r>
            <a:rPr kumimoji="1" lang="en-US" altLang="ja-JP" sz="1100"/>
            <a:t>313-7210</a:t>
          </a:r>
        </a:p>
      </xdr:txBody>
    </xdr:sp>
    <xdr:clientData/>
  </xdr:twoCellAnchor>
  <xdr:twoCellAnchor>
    <xdr:from>
      <xdr:col>4</xdr:col>
      <xdr:colOff>1882140</xdr:colOff>
      <xdr:row>59</xdr:row>
      <xdr:rowOff>38100</xdr:rowOff>
    </xdr:from>
    <xdr:to>
      <xdr:col>8</xdr:col>
      <xdr:colOff>114000</xdr:colOff>
      <xdr:row>64</xdr:row>
      <xdr:rowOff>152400</xdr:rowOff>
    </xdr:to>
    <xdr:sp macro="" textlink="">
      <xdr:nvSpPr>
        <xdr:cNvPr id="2" name="テキスト ボックス 1">
          <a:extLst>
            <a:ext uri="{FF2B5EF4-FFF2-40B4-BE49-F238E27FC236}">
              <a16:creationId xmlns:a16="http://schemas.microsoft.com/office/drawing/2014/main" id="{DF47AA93-0829-4750-A4E1-1981B088FFBE}"/>
            </a:ext>
          </a:extLst>
        </xdr:cNvPr>
        <xdr:cNvSpPr txBox="1"/>
      </xdr:nvSpPr>
      <xdr:spPr>
        <a:xfrm>
          <a:off x="5520690" y="8801100"/>
          <a:ext cx="404211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問合せ先</a:t>
          </a:r>
          <a:r>
            <a:rPr kumimoji="1" lang="en-US" altLang="ja-JP" sz="1100"/>
            <a:t>】</a:t>
          </a:r>
        </a:p>
        <a:p>
          <a:r>
            <a:rPr kumimoji="1" lang="ja-JP" altLang="en-US" sz="1100"/>
            <a:t>神奈川県　統計センター　企画分析課　産業連関表担当</a:t>
          </a:r>
          <a:endParaRPr kumimoji="1" lang="en-US" altLang="ja-JP" sz="1100"/>
        </a:p>
        <a:p>
          <a:r>
            <a:rPr kumimoji="1" lang="ja-JP" altLang="en-US" sz="1100"/>
            <a:t>〒</a:t>
          </a:r>
          <a:r>
            <a:rPr kumimoji="1" lang="en-US" altLang="ja-JP" sz="1100"/>
            <a:t>221-0835</a:t>
          </a:r>
          <a:r>
            <a:rPr kumimoji="1" lang="ja-JP" altLang="en-US" sz="1100"/>
            <a:t>　横浜市神奈川区鶴屋町</a:t>
          </a:r>
          <a:r>
            <a:rPr kumimoji="1" lang="en-US" altLang="ja-JP" sz="1100"/>
            <a:t>2-24-2</a:t>
          </a:r>
        </a:p>
        <a:p>
          <a:r>
            <a:rPr kumimoji="1" lang="en-US" altLang="ja-JP" sz="1100"/>
            <a:t>TEL</a:t>
          </a:r>
          <a:r>
            <a:rPr kumimoji="1" lang="ja-JP" altLang="en-US" sz="1100"/>
            <a:t>：（</a:t>
          </a:r>
          <a:r>
            <a:rPr kumimoji="1" lang="en-US" altLang="ja-JP" sz="1100"/>
            <a:t>045</a:t>
          </a:r>
          <a:r>
            <a:rPr kumimoji="1" lang="ja-JP" altLang="en-US" sz="1100"/>
            <a:t>）</a:t>
          </a:r>
          <a:r>
            <a:rPr kumimoji="1" lang="en-US" altLang="ja-JP" sz="1100"/>
            <a:t>312-1121</a:t>
          </a:r>
          <a:r>
            <a:rPr kumimoji="1" lang="ja-JP" altLang="en-US" sz="1100"/>
            <a:t>（代表）　内線</a:t>
          </a:r>
          <a:r>
            <a:rPr kumimoji="1" lang="en-US" altLang="ja-JP" sz="1100"/>
            <a:t>2520</a:t>
          </a:r>
          <a:r>
            <a:rPr kumimoji="1" lang="ja-JP" altLang="en-US" sz="1100"/>
            <a:t>～</a:t>
          </a:r>
          <a:r>
            <a:rPr kumimoji="1" lang="en-US" altLang="ja-JP" sz="1100"/>
            <a:t>2523</a:t>
          </a:r>
        </a:p>
        <a:p>
          <a:r>
            <a:rPr kumimoji="1" lang="en-US" altLang="ja-JP" sz="1100"/>
            <a:t>FAX</a:t>
          </a:r>
          <a:r>
            <a:rPr kumimoji="1" lang="ja-JP" altLang="en-US" sz="1100"/>
            <a:t>：（</a:t>
          </a:r>
          <a:r>
            <a:rPr kumimoji="1" lang="en-US" altLang="ja-JP" sz="1100"/>
            <a:t>045</a:t>
          </a:r>
          <a:r>
            <a:rPr kumimoji="1" lang="ja-JP" altLang="en-US" sz="1100"/>
            <a:t>）</a:t>
          </a:r>
          <a:r>
            <a:rPr kumimoji="1" lang="en-US" altLang="ja-JP" sz="1100"/>
            <a:t>313-7210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30480</xdr:colOff>
      <xdr:row>16</xdr:row>
      <xdr:rowOff>22860</xdr:rowOff>
    </xdr:from>
    <xdr:to>
      <xdr:col>12</xdr:col>
      <xdr:colOff>205740</xdr:colOff>
      <xdr:row>17</xdr:row>
      <xdr:rowOff>289560</xdr:rowOff>
    </xdr:to>
    <xdr:sp macro="" textlink="">
      <xdr:nvSpPr>
        <xdr:cNvPr id="2" name="右矢印 1">
          <a:extLst>
            <a:ext uri="{FF2B5EF4-FFF2-40B4-BE49-F238E27FC236}">
              <a16:creationId xmlns:a16="http://schemas.microsoft.com/office/drawing/2014/main" id="{00000000-0008-0000-0500-000002000000}"/>
            </a:ext>
          </a:extLst>
        </xdr:cNvPr>
        <xdr:cNvSpPr/>
      </xdr:nvSpPr>
      <xdr:spPr>
        <a:xfrm>
          <a:off x="9304020" y="2727960"/>
          <a:ext cx="434340" cy="6019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30480</xdr:colOff>
      <xdr:row>16</xdr:row>
      <xdr:rowOff>22860</xdr:rowOff>
    </xdr:from>
    <xdr:to>
      <xdr:col>12</xdr:col>
      <xdr:colOff>205740</xdr:colOff>
      <xdr:row>17</xdr:row>
      <xdr:rowOff>289560</xdr:rowOff>
    </xdr:to>
    <xdr:sp macro="" textlink="">
      <xdr:nvSpPr>
        <xdr:cNvPr id="2" name="右矢印 1">
          <a:extLst>
            <a:ext uri="{FF2B5EF4-FFF2-40B4-BE49-F238E27FC236}">
              <a16:creationId xmlns:a16="http://schemas.microsoft.com/office/drawing/2014/main" id="{00000000-0008-0000-0700-000002000000}"/>
            </a:ext>
          </a:extLst>
        </xdr:cNvPr>
        <xdr:cNvSpPr/>
      </xdr:nvSpPr>
      <xdr:spPr>
        <a:xfrm>
          <a:off x="9563100" y="2895600"/>
          <a:ext cx="434340" cy="6019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30480</xdr:colOff>
      <xdr:row>16</xdr:row>
      <xdr:rowOff>22860</xdr:rowOff>
    </xdr:from>
    <xdr:to>
      <xdr:col>12</xdr:col>
      <xdr:colOff>205740</xdr:colOff>
      <xdr:row>17</xdr:row>
      <xdr:rowOff>289560</xdr:rowOff>
    </xdr:to>
    <xdr:sp macro="" textlink="">
      <xdr:nvSpPr>
        <xdr:cNvPr id="3" name="右矢印 1">
          <a:extLst>
            <a:ext uri="{FF2B5EF4-FFF2-40B4-BE49-F238E27FC236}">
              <a16:creationId xmlns:a16="http://schemas.microsoft.com/office/drawing/2014/main" id="{AD6690FB-E942-478F-BCEE-509999C5F7D9}"/>
            </a:ext>
          </a:extLst>
        </xdr:cNvPr>
        <xdr:cNvSpPr/>
      </xdr:nvSpPr>
      <xdr:spPr>
        <a:xfrm>
          <a:off x="8593455" y="2070735"/>
          <a:ext cx="461010" cy="6000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516081</xdr:colOff>
      <xdr:row>50</xdr:row>
      <xdr:rowOff>6927</xdr:rowOff>
    </xdr:from>
    <xdr:to>
      <xdr:col>10</xdr:col>
      <xdr:colOff>121226</xdr:colOff>
      <xdr:row>69</xdr:row>
      <xdr:rowOff>22860</xdr:rowOff>
    </xdr:to>
    <xdr:graphicFrame macro="">
      <xdr:nvGraphicFramePr>
        <xdr:cNvPr id="5" name="グラフ 4">
          <a:extLst>
            <a:ext uri="{FF2B5EF4-FFF2-40B4-BE49-F238E27FC236}">
              <a16:creationId xmlns:a16="http://schemas.microsoft.com/office/drawing/2014/main" id="{00000000-0008-0000-0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33130</xdr:colOff>
      <xdr:row>51</xdr:row>
      <xdr:rowOff>0</xdr:rowOff>
    </xdr:from>
    <xdr:to>
      <xdr:col>5</xdr:col>
      <xdr:colOff>22860</xdr:colOff>
      <xdr:row>69</xdr:row>
      <xdr:rowOff>22860</xdr:rowOff>
    </xdr:to>
    <xdr:graphicFrame macro="">
      <xdr:nvGraphicFramePr>
        <xdr:cNvPr id="6" name="グラフ 5">
          <a:extLst>
            <a:ext uri="{FF2B5EF4-FFF2-40B4-BE49-F238E27FC236}">
              <a16:creationId xmlns:a16="http://schemas.microsoft.com/office/drawing/2014/main" id="{00000000-0008-0000-0A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21021</xdr:colOff>
      <xdr:row>52</xdr:row>
      <xdr:rowOff>2</xdr:rowOff>
    </xdr:from>
    <xdr:to>
      <xdr:col>6</xdr:col>
      <xdr:colOff>512618</xdr:colOff>
      <xdr:row>69</xdr:row>
      <xdr:rowOff>28117</xdr:rowOff>
    </xdr:to>
    <xdr:graphicFrame macro="">
      <xdr:nvGraphicFramePr>
        <xdr:cNvPr id="8" name="グラフ 7">
          <a:extLst>
            <a:ext uri="{FF2B5EF4-FFF2-40B4-BE49-F238E27FC236}">
              <a16:creationId xmlns:a16="http://schemas.microsoft.com/office/drawing/2014/main" id="{00000000-0008-0000-0A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0.75292</cdr:x>
      <cdr:y>0.6019</cdr:y>
    </cdr:from>
    <cdr:to>
      <cdr:x>0.97333</cdr:x>
      <cdr:y>0.94341</cdr:y>
    </cdr:to>
    <cdr:sp macro="" textlink="">
      <cdr:nvSpPr>
        <cdr:cNvPr id="2" name="テキスト ボックス 1"/>
        <cdr:cNvSpPr txBox="1"/>
      </cdr:nvSpPr>
      <cdr:spPr>
        <a:xfrm xmlns:a="http://schemas.openxmlformats.org/drawingml/2006/main">
          <a:off x="1598698" y="1691100"/>
          <a:ext cx="468000" cy="959508"/>
        </a:xfrm>
        <a:prstGeom xmlns:a="http://schemas.openxmlformats.org/drawingml/2006/main" prst="rect">
          <a:avLst/>
        </a:prstGeom>
      </cdr:spPr>
      <cdr:txBody>
        <a:bodyPr xmlns:a="http://schemas.openxmlformats.org/drawingml/2006/main" vertOverflow="clip" vert="eaVert" wrap="square" lIns="0" tIns="0" rIns="0" bIns="0" rtlCol="0" anchor="ctr" anchorCtr="1">
          <a:noAutofit/>
        </a:bodyPr>
        <a:lstStyle xmlns:a="http://schemas.openxmlformats.org/drawingml/2006/main"/>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賃金・俸給</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dr:relSizeAnchor xmlns:cdr="http://schemas.openxmlformats.org/drawingml/2006/chartDrawing">
    <cdr:from>
      <cdr:x>0.12467</cdr:x>
      <cdr:y>0.6019</cdr:y>
    </cdr:from>
    <cdr:to>
      <cdr:x>0.19782</cdr:x>
      <cdr:y>0.94341</cdr:y>
    </cdr:to>
    <cdr:sp macro="" textlink="">
      <cdr:nvSpPr>
        <cdr:cNvPr id="3" name="テキスト ボックス 1"/>
        <cdr:cNvSpPr txBox="1"/>
      </cdr:nvSpPr>
      <cdr:spPr>
        <a:xfrm xmlns:a="http://schemas.openxmlformats.org/drawingml/2006/main">
          <a:off x="256913" y="1667501"/>
          <a:ext cx="150721" cy="94613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生産誘発額</a:t>
          </a:r>
        </a:p>
      </cdr:txBody>
    </cdr:sp>
  </cdr:relSizeAnchor>
  <cdr:relSizeAnchor xmlns:cdr="http://schemas.openxmlformats.org/drawingml/2006/chartDrawing">
    <cdr:from>
      <cdr:x>0.38828</cdr:x>
      <cdr:y>0.6019</cdr:y>
    </cdr:from>
    <cdr:to>
      <cdr:x>0.60869</cdr:x>
      <cdr:y>0.94341</cdr:y>
    </cdr:to>
    <cdr:sp macro="" textlink="">
      <cdr:nvSpPr>
        <cdr:cNvPr id="4" name="テキスト ボックス 1"/>
        <cdr:cNvSpPr txBox="1"/>
      </cdr:nvSpPr>
      <cdr:spPr>
        <a:xfrm xmlns:a="http://schemas.openxmlformats.org/drawingml/2006/main">
          <a:off x="824457" y="1691100"/>
          <a:ext cx="468000" cy="95950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粗付加価値</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userShapes>
</file>

<file path=xl/drawings/drawing6.xml><?xml version="1.0" encoding="utf-8"?>
<c:userShapes xmlns:c="http://schemas.openxmlformats.org/drawingml/2006/chart">
  <cdr:relSizeAnchor xmlns:cdr="http://schemas.openxmlformats.org/drawingml/2006/chartDrawing">
    <cdr:from>
      <cdr:x>0.18326</cdr:x>
      <cdr:y>0.61447</cdr:y>
    </cdr:from>
    <cdr:to>
      <cdr:x>0.29307</cdr:x>
      <cdr:y>0.95598</cdr:y>
    </cdr:to>
    <cdr:sp macro="" textlink="">
      <cdr:nvSpPr>
        <cdr:cNvPr id="3" name="テキスト ボックス 1"/>
        <cdr:cNvSpPr txBox="1"/>
      </cdr:nvSpPr>
      <cdr:spPr>
        <a:xfrm xmlns:a="http://schemas.openxmlformats.org/drawingml/2006/main">
          <a:off x="250399" y="1664140"/>
          <a:ext cx="150041" cy="924896"/>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就業誘発者数</a:t>
          </a:r>
        </a:p>
      </cdr:txBody>
    </cdr:sp>
  </cdr:relSizeAnchor>
  <cdr:relSizeAnchor xmlns:cdr="http://schemas.openxmlformats.org/drawingml/2006/chartDrawing">
    <cdr:from>
      <cdr:x>0.63118</cdr:x>
      <cdr:y>0.61447</cdr:y>
    </cdr:from>
    <cdr:to>
      <cdr:x>0.84969</cdr:x>
      <cdr:y>0.95598</cdr:y>
    </cdr:to>
    <cdr:sp macro="" textlink="">
      <cdr:nvSpPr>
        <cdr:cNvPr id="4" name="テキスト ボックス 1"/>
        <cdr:cNvSpPr txBox="1"/>
      </cdr:nvSpPr>
      <cdr:spPr>
        <a:xfrm xmlns:a="http://schemas.openxmlformats.org/drawingml/2006/main">
          <a:off x="866828" y="1722957"/>
          <a:ext cx="300082" cy="957585"/>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雇用誘発者数</a:t>
          </a:r>
        </a:p>
      </cdr:txBody>
    </cdr:sp>
  </cdr:relSizeAnchor>
</c:userShapes>
</file>

<file path=xl/drawings/drawing7.xml><?xml version="1.0" encoding="utf-8"?>
<xdr:wsDr xmlns:xdr="http://schemas.openxmlformats.org/drawingml/2006/spreadsheetDrawing" xmlns:a="http://schemas.openxmlformats.org/drawingml/2006/main">
  <xdr:twoCellAnchor>
    <xdr:from>
      <xdr:col>3</xdr:col>
      <xdr:colOff>645416</xdr:colOff>
      <xdr:row>8</xdr:row>
      <xdr:rowOff>0</xdr:rowOff>
    </xdr:from>
    <xdr:to>
      <xdr:col>13</xdr:col>
      <xdr:colOff>563040</xdr:colOff>
      <xdr:row>12</xdr:row>
      <xdr:rowOff>185569</xdr:rowOff>
    </xdr:to>
    <xdr:grpSp>
      <xdr:nvGrpSpPr>
        <xdr:cNvPr id="57" name="グループ化 56">
          <a:extLst>
            <a:ext uri="{FF2B5EF4-FFF2-40B4-BE49-F238E27FC236}">
              <a16:creationId xmlns:a16="http://schemas.microsoft.com/office/drawing/2014/main" id="{00000000-0008-0000-0C00-000039000000}"/>
            </a:ext>
          </a:extLst>
        </xdr:cNvPr>
        <xdr:cNvGrpSpPr/>
      </xdr:nvGrpSpPr>
      <xdr:grpSpPr>
        <a:xfrm>
          <a:off x="1216916" y="1311088"/>
          <a:ext cx="6417036" cy="1059628"/>
          <a:chOff x="3053336" y="3505200"/>
          <a:chExt cx="6013624" cy="1054249"/>
        </a:xfrm>
      </xdr:grpSpPr>
      <xdr:cxnSp macro="">
        <xdr:nvCxnSpPr>
          <xdr:cNvPr id="37" name="直線矢印コネクタ 36">
            <a:extLst>
              <a:ext uri="{FF2B5EF4-FFF2-40B4-BE49-F238E27FC236}">
                <a16:creationId xmlns:a16="http://schemas.microsoft.com/office/drawing/2014/main" id="{00000000-0008-0000-0C00-000025000000}"/>
              </a:ext>
            </a:extLst>
          </xdr:cNvPr>
          <xdr:cNvCxnSpPr/>
        </xdr:nvCxnSpPr>
        <xdr:spPr>
          <a:xfrm>
            <a:off x="3061009" y="3505200"/>
            <a:ext cx="0" cy="105424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a:extLst>
              <a:ext uri="{FF2B5EF4-FFF2-40B4-BE49-F238E27FC236}">
                <a16:creationId xmlns:a16="http://schemas.microsoft.com/office/drawing/2014/main" id="{00000000-0008-0000-0C00-000026000000}"/>
              </a:ext>
            </a:extLst>
          </xdr:cNvPr>
          <xdr:cNvCxnSpPr/>
        </xdr:nvCxnSpPr>
        <xdr:spPr>
          <a:xfrm rot="16200000">
            <a:off x="6060148" y="1067365"/>
            <a:ext cx="0" cy="601362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7620</xdr:colOff>
      <xdr:row>13</xdr:row>
      <xdr:rowOff>161366</xdr:rowOff>
    </xdr:from>
    <xdr:to>
      <xdr:col>13</xdr:col>
      <xdr:colOff>478560</xdr:colOff>
      <xdr:row>13</xdr:row>
      <xdr:rowOff>161366</xdr:rowOff>
    </xdr:to>
    <xdr:cxnSp macro="">
      <xdr:nvCxnSpPr>
        <xdr:cNvPr id="45" name="直線矢印コネクタ 44">
          <a:extLst>
            <a:ext uri="{FF2B5EF4-FFF2-40B4-BE49-F238E27FC236}">
              <a16:creationId xmlns:a16="http://schemas.microsoft.com/office/drawing/2014/main" id="{00000000-0008-0000-0C00-00002D000000}"/>
            </a:ext>
          </a:extLst>
        </xdr:cNvPr>
        <xdr:cNvCxnSpPr/>
      </xdr:nvCxnSpPr>
      <xdr:spPr>
        <a:xfrm rot="16200000">
          <a:off x="7836420" y="4059746"/>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661851</xdr:colOff>
      <xdr:row>17</xdr:row>
      <xdr:rowOff>0</xdr:rowOff>
    </xdr:from>
    <xdr:to>
      <xdr:col>13</xdr:col>
      <xdr:colOff>505097</xdr:colOff>
      <xdr:row>20</xdr:row>
      <xdr:rowOff>182880</xdr:rowOff>
    </xdr:to>
    <xdr:grpSp>
      <xdr:nvGrpSpPr>
        <xdr:cNvPr id="139" name="グループ化 138">
          <a:extLst>
            <a:ext uri="{FF2B5EF4-FFF2-40B4-BE49-F238E27FC236}">
              <a16:creationId xmlns:a16="http://schemas.microsoft.com/office/drawing/2014/main" id="{00000000-0008-0000-0C00-00008B000000}"/>
            </a:ext>
          </a:extLst>
        </xdr:cNvPr>
        <xdr:cNvGrpSpPr/>
      </xdr:nvGrpSpPr>
      <xdr:grpSpPr>
        <a:xfrm>
          <a:off x="1233351" y="3630706"/>
          <a:ext cx="6342658" cy="877645"/>
          <a:chOff x="3069771" y="5745480"/>
          <a:chExt cx="5779226" cy="876300"/>
        </a:xfrm>
      </xdr:grpSpPr>
      <xdr:cxnSp macro="">
        <xdr:nvCxnSpPr>
          <xdr:cNvPr id="50" name="直線矢印コネクタ 49">
            <a:extLst>
              <a:ext uri="{FF2B5EF4-FFF2-40B4-BE49-F238E27FC236}">
                <a16:creationId xmlns:a16="http://schemas.microsoft.com/office/drawing/2014/main" id="{00000000-0008-0000-0C00-000032000000}"/>
              </a:ext>
            </a:extLst>
          </xdr:cNvPr>
          <xdr:cNvCxnSpPr/>
        </xdr:nvCxnSpPr>
        <xdr:spPr>
          <a:xfrm>
            <a:off x="3074380" y="5745480"/>
            <a:ext cx="4607"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a:extLst>
              <a:ext uri="{FF2B5EF4-FFF2-40B4-BE49-F238E27FC236}">
                <a16:creationId xmlns:a16="http://schemas.microsoft.com/office/drawing/2014/main" id="{00000000-0008-0000-0C00-000033000000}"/>
              </a:ext>
            </a:extLst>
          </xdr:cNvPr>
          <xdr:cNvCxnSpPr/>
        </xdr:nvCxnSpPr>
        <xdr:spPr>
          <a:xfrm flipV="1">
            <a:off x="3069771" y="6266459"/>
            <a:ext cx="5779226" cy="356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656897</xdr:colOff>
      <xdr:row>23</xdr:row>
      <xdr:rowOff>0</xdr:rowOff>
    </xdr:from>
    <xdr:to>
      <xdr:col>3</xdr:col>
      <xdr:colOff>663466</xdr:colOff>
      <xdr:row>27</xdr:row>
      <xdr:rowOff>6568</xdr:rowOff>
    </xdr:to>
    <xdr:cxnSp macro="">
      <xdr:nvCxnSpPr>
        <xdr:cNvPr id="55" name="直線矢印コネクタ 54">
          <a:extLst>
            <a:ext uri="{FF2B5EF4-FFF2-40B4-BE49-F238E27FC236}">
              <a16:creationId xmlns:a16="http://schemas.microsoft.com/office/drawing/2014/main" id="{00000000-0008-0000-0C00-000037000000}"/>
            </a:ext>
          </a:extLst>
        </xdr:cNvPr>
        <xdr:cNvCxnSpPr/>
      </xdr:nvCxnSpPr>
      <xdr:spPr>
        <a:xfrm>
          <a:off x="1156138" y="5044966"/>
          <a:ext cx="6569" cy="76856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6626</xdr:colOff>
      <xdr:row>31</xdr:row>
      <xdr:rowOff>0</xdr:rowOff>
    </xdr:from>
    <xdr:to>
      <xdr:col>8</xdr:col>
      <xdr:colOff>6626</xdr:colOff>
      <xdr:row>34</xdr:row>
      <xdr:rowOff>184500</xdr:rowOff>
    </xdr:to>
    <xdr:cxnSp macro="">
      <xdr:nvCxnSpPr>
        <xdr:cNvPr id="61" name="直線矢印コネクタ 60">
          <a:extLst>
            <a:ext uri="{FF2B5EF4-FFF2-40B4-BE49-F238E27FC236}">
              <a16:creationId xmlns:a16="http://schemas.microsoft.com/office/drawing/2014/main" id="{00000000-0008-0000-0C00-00003D000000}"/>
            </a:ext>
          </a:extLst>
        </xdr:cNvPr>
        <xdr:cNvCxnSpPr/>
      </xdr:nvCxnSpPr>
      <xdr:spPr>
        <a:xfrm>
          <a:off x="3472069" y="7295322"/>
          <a:ext cx="0" cy="7609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xdr:row>
      <xdr:rowOff>160020</xdr:rowOff>
    </xdr:from>
    <xdr:to>
      <xdr:col>13</xdr:col>
      <xdr:colOff>470940</xdr:colOff>
      <xdr:row>27</xdr:row>
      <xdr:rowOff>160020</xdr:rowOff>
    </xdr:to>
    <xdr:cxnSp macro="">
      <xdr:nvCxnSpPr>
        <xdr:cNvPr id="78" name="直線矢印コネクタ 77">
          <a:extLst>
            <a:ext uri="{FF2B5EF4-FFF2-40B4-BE49-F238E27FC236}">
              <a16:creationId xmlns:a16="http://schemas.microsoft.com/office/drawing/2014/main" id="{00000000-0008-0000-0C00-00004E000000}"/>
            </a:ext>
          </a:extLst>
        </xdr:cNvPr>
        <xdr:cNvCxnSpPr/>
      </xdr:nvCxnSpPr>
      <xdr:spPr>
        <a:xfrm rot="16200000">
          <a:off x="7828800" y="7525500"/>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327660</xdr:colOff>
      <xdr:row>38</xdr:row>
      <xdr:rowOff>0</xdr:rowOff>
    </xdr:from>
    <xdr:to>
      <xdr:col>13</xdr:col>
      <xdr:colOff>495300</xdr:colOff>
      <xdr:row>41</xdr:row>
      <xdr:rowOff>182880</xdr:rowOff>
    </xdr:to>
    <xdr:grpSp>
      <xdr:nvGrpSpPr>
        <xdr:cNvPr id="140" name="グループ化 139">
          <a:extLst>
            <a:ext uri="{FF2B5EF4-FFF2-40B4-BE49-F238E27FC236}">
              <a16:creationId xmlns:a16="http://schemas.microsoft.com/office/drawing/2014/main" id="{00000000-0008-0000-0C00-00008C000000}"/>
            </a:ext>
          </a:extLst>
        </xdr:cNvPr>
        <xdr:cNvGrpSpPr/>
      </xdr:nvGrpSpPr>
      <xdr:grpSpPr>
        <a:xfrm>
          <a:off x="899160" y="8740588"/>
          <a:ext cx="6667052" cy="877645"/>
          <a:chOff x="2735580" y="10843260"/>
          <a:chExt cx="6103620" cy="876300"/>
        </a:xfrm>
      </xdr:grpSpPr>
      <xdr:cxnSp macro="">
        <xdr:nvCxnSpPr>
          <xdr:cNvPr id="126" name="直線矢印コネクタ 125">
            <a:extLst>
              <a:ext uri="{FF2B5EF4-FFF2-40B4-BE49-F238E27FC236}">
                <a16:creationId xmlns:a16="http://schemas.microsoft.com/office/drawing/2014/main" id="{00000000-0008-0000-0C00-00007E000000}"/>
              </a:ext>
            </a:extLst>
          </xdr:cNvPr>
          <xdr:cNvCxnSpPr/>
        </xdr:nvCxnSpPr>
        <xdr:spPr>
          <a:xfrm>
            <a:off x="2740175" y="1084326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7" name="直線矢印コネクタ 126">
            <a:extLst>
              <a:ext uri="{FF2B5EF4-FFF2-40B4-BE49-F238E27FC236}">
                <a16:creationId xmlns:a16="http://schemas.microsoft.com/office/drawing/2014/main" id="{00000000-0008-0000-0C00-00007F000000}"/>
              </a:ext>
            </a:extLst>
          </xdr:cNvPr>
          <xdr:cNvCxnSpPr/>
        </xdr:nvCxnSpPr>
        <xdr:spPr>
          <a:xfrm flipV="1">
            <a:off x="2735580" y="1137148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335280</xdr:colOff>
      <xdr:row>44</xdr:row>
      <xdr:rowOff>0</xdr:rowOff>
    </xdr:from>
    <xdr:to>
      <xdr:col>13</xdr:col>
      <xdr:colOff>502920</xdr:colOff>
      <xdr:row>47</xdr:row>
      <xdr:rowOff>182880</xdr:rowOff>
    </xdr:to>
    <xdr:grpSp>
      <xdr:nvGrpSpPr>
        <xdr:cNvPr id="141" name="グループ化 140">
          <a:extLst>
            <a:ext uri="{FF2B5EF4-FFF2-40B4-BE49-F238E27FC236}">
              <a16:creationId xmlns:a16="http://schemas.microsoft.com/office/drawing/2014/main" id="{00000000-0008-0000-0C00-00008D000000}"/>
            </a:ext>
          </a:extLst>
        </xdr:cNvPr>
        <xdr:cNvGrpSpPr/>
      </xdr:nvGrpSpPr>
      <xdr:grpSpPr>
        <a:xfrm>
          <a:off x="906780" y="10130118"/>
          <a:ext cx="6667052" cy="877644"/>
          <a:chOff x="2743200" y="12230100"/>
          <a:chExt cx="6103620" cy="876300"/>
        </a:xfrm>
      </xdr:grpSpPr>
      <xdr:cxnSp macro="">
        <xdr:nvCxnSpPr>
          <xdr:cNvPr id="129" name="直線矢印コネクタ 128">
            <a:extLst>
              <a:ext uri="{FF2B5EF4-FFF2-40B4-BE49-F238E27FC236}">
                <a16:creationId xmlns:a16="http://schemas.microsoft.com/office/drawing/2014/main" id="{00000000-0008-0000-0C00-000081000000}"/>
              </a:ext>
            </a:extLst>
          </xdr:cNvPr>
          <xdr:cNvCxnSpPr/>
        </xdr:nvCxnSpPr>
        <xdr:spPr>
          <a:xfrm>
            <a:off x="2747795" y="1223010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0" name="直線矢印コネクタ 129">
            <a:extLst>
              <a:ext uri="{FF2B5EF4-FFF2-40B4-BE49-F238E27FC236}">
                <a16:creationId xmlns:a16="http://schemas.microsoft.com/office/drawing/2014/main" id="{00000000-0008-0000-0C00-000082000000}"/>
              </a:ext>
            </a:extLst>
          </xdr:cNvPr>
          <xdr:cNvCxnSpPr/>
        </xdr:nvCxnSpPr>
        <xdr:spPr>
          <a:xfrm flipV="1">
            <a:off x="2743200" y="1275070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354725</xdr:colOff>
      <xdr:row>49</xdr:row>
      <xdr:rowOff>308741</xdr:rowOff>
    </xdr:from>
    <xdr:to>
      <xdr:col>3</xdr:col>
      <xdr:colOff>361293</xdr:colOff>
      <xdr:row>54</xdr:row>
      <xdr:rowOff>0</xdr:rowOff>
    </xdr:to>
    <xdr:cxnSp macro="">
      <xdr:nvCxnSpPr>
        <xdr:cNvPr id="131" name="直線矢印コネクタ 130">
          <a:extLst>
            <a:ext uri="{FF2B5EF4-FFF2-40B4-BE49-F238E27FC236}">
              <a16:creationId xmlns:a16="http://schemas.microsoft.com/office/drawing/2014/main" id="{00000000-0008-0000-0C00-000083000000}"/>
            </a:ext>
          </a:extLst>
        </xdr:cNvPr>
        <xdr:cNvCxnSpPr/>
      </xdr:nvCxnSpPr>
      <xdr:spPr>
        <a:xfrm>
          <a:off x="853966" y="11554810"/>
          <a:ext cx="6568" cy="768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54</xdr:row>
      <xdr:rowOff>160020</xdr:rowOff>
    </xdr:from>
    <xdr:to>
      <xdr:col>13</xdr:col>
      <xdr:colOff>470940</xdr:colOff>
      <xdr:row>54</xdr:row>
      <xdr:rowOff>160020</xdr:rowOff>
    </xdr:to>
    <xdr:cxnSp macro="">
      <xdr:nvCxnSpPr>
        <xdr:cNvPr id="132" name="直線矢印コネクタ 131">
          <a:extLst>
            <a:ext uri="{FF2B5EF4-FFF2-40B4-BE49-F238E27FC236}">
              <a16:creationId xmlns:a16="http://schemas.microsoft.com/office/drawing/2014/main" id="{00000000-0008-0000-0C00-000084000000}"/>
            </a:ext>
          </a:extLst>
        </xdr:cNvPr>
        <xdr:cNvCxnSpPr/>
      </xdr:nvCxnSpPr>
      <xdr:spPr>
        <a:xfrm rot="16200000">
          <a:off x="7828800" y="7769340"/>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25510</xdr:colOff>
      <xdr:row>16</xdr:row>
      <xdr:rowOff>167640</xdr:rowOff>
    </xdr:from>
    <xdr:to>
      <xdr:col>20</xdr:col>
      <xdr:colOff>13251</xdr:colOff>
      <xdr:row>33</xdr:row>
      <xdr:rowOff>45720</xdr:rowOff>
    </xdr:to>
    <xdr:sp macro="" textlink="">
      <xdr:nvSpPr>
        <xdr:cNvPr id="134" name="フリーフォーム 133">
          <a:extLst>
            <a:ext uri="{FF2B5EF4-FFF2-40B4-BE49-F238E27FC236}">
              <a16:creationId xmlns:a16="http://schemas.microsoft.com/office/drawing/2014/main" id="{00000000-0008-0000-0C00-000086000000}"/>
            </a:ext>
          </a:extLst>
        </xdr:cNvPr>
        <xdr:cNvSpPr/>
      </xdr:nvSpPr>
      <xdr:spPr>
        <a:xfrm>
          <a:off x="3490953" y="3745727"/>
          <a:ext cx="6103620" cy="3979628"/>
        </a:xfrm>
        <a:custGeom>
          <a:avLst/>
          <a:gdLst>
            <a:gd name="connsiteX0" fmla="*/ 2141220 w 6751320"/>
            <a:gd name="connsiteY0" fmla="*/ 0 h 4160520"/>
            <a:gd name="connsiteX1" fmla="*/ 6751320 w 6751320"/>
            <a:gd name="connsiteY1" fmla="*/ 0 h 4160520"/>
            <a:gd name="connsiteX2" fmla="*/ 6751320 w 6751320"/>
            <a:gd name="connsiteY2" fmla="*/ 4160520 h 4160520"/>
            <a:gd name="connsiteX3" fmla="*/ 0 w 6751320"/>
            <a:gd name="connsiteY3" fmla="*/ 4160520 h 4160520"/>
          </a:gdLst>
          <a:ahLst/>
          <a:cxnLst>
            <a:cxn ang="0">
              <a:pos x="connsiteX0" y="connsiteY0"/>
            </a:cxn>
            <a:cxn ang="0">
              <a:pos x="connsiteX1" y="connsiteY1"/>
            </a:cxn>
            <a:cxn ang="0">
              <a:pos x="connsiteX2" y="connsiteY2"/>
            </a:cxn>
            <a:cxn ang="0">
              <a:pos x="connsiteX3" y="connsiteY3"/>
            </a:cxn>
          </a:cxnLst>
          <a:rect l="l" t="t" r="r" b="b"/>
          <a:pathLst>
            <a:path w="6751320" h="4160520">
              <a:moveTo>
                <a:pt x="2141220" y="0"/>
              </a:moveTo>
              <a:lnTo>
                <a:pt x="6751320" y="0"/>
              </a:lnTo>
              <a:lnTo>
                <a:pt x="6751320" y="4160520"/>
              </a:lnTo>
              <a:lnTo>
                <a:pt x="0" y="4160520"/>
              </a:lnTo>
            </a:path>
          </a:pathLst>
        </a:cu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I20"/>
  <sheetViews>
    <sheetView showGridLines="0" view="pageBreakPreview" zoomScaleNormal="100" zoomScaleSheetLayoutView="100" workbookViewId="0"/>
  </sheetViews>
  <sheetFormatPr defaultColWidth="8.875" defaultRowHeight="13.5" x14ac:dyDescent="0.15"/>
  <cols>
    <col min="1" max="1" width="2.75" style="2" customWidth="1"/>
    <col min="2" max="2" width="3.875" style="2" customWidth="1"/>
    <col min="3" max="3" width="27.875" style="2" customWidth="1"/>
    <col min="4" max="4" width="13.875" style="2" bestFit="1" customWidth="1"/>
    <col min="5" max="5" width="54.625" style="2" customWidth="1"/>
    <col min="6" max="7" width="8.875" style="2"/>
    <col min="8" max="8" width="3.875" style="2" customWidth="1"/>
    <col min="9" max="9" width="2.75" style="2" customWidth="1"/>
    <col min="10" max="10" width="5.75" style="2" customWidth="1"/>
    <col min="11" max="16384" width="8.875" style="2"/>
  </cols>
  <sheetData>
    <row r="1" spans="1:9" ht="4.9000000000000004" customHeight="1" x14ac:dyDescent="0.15">
      <c r="A1" s="26"/>
    </row>
    <row r="2" spans="1:9" ht="30" customHeight="1" x14ac:dyDescent="0.15">
      <c r="A2" s="121"/>
      <c r="B2" s="463" t="s">
        <v>698</v>
      </c>
      <c r="C2" s="463"/>
      <c r="D2" s="463"/>
      <c r="E2" s="463"/>
      <c r="F2" s="463"/>
      <c r="G2" s="463"/>
      <c r="H2" s="463"/>
      <c r="I2" s="121"/>
    </row>
    <row r="3" spans="1:9" ht="4.9000000000000004" customHeight="1" x14ac:dyDescent="0.15">
      <c r="A3" s="26"/>
    </row>
    <row r="4" spans="1:9" ht="30" customHeight="1" x14ac:dyDescent="0.15">
      <c r="C4" s="295" t="s">
        <v>1</v>
      </c>
      <c r="D4" s="295" t="s">
        <v>118</v>
      </c>
      <c r="E4" s="464" t="s">
        <v>0</v>
      </c>
      <c r="F4" s="464"/>
      <c r="G4" s="464"/>
    </row>
    <row r="5" spans="1:9" ht="30" customHeight="1" x14ac:dyDescent="0.15">
      <c r="C5" s="290" t="s">
        <v>4</v>
      </c>
      <c r="D5" s="300" t="s">
        <v>1044</v>
      </c>
      <c r="E5" s="465" t="s">
        <v>1038</v>
      </c>
      <c r="F5" s="465"/>
      <c r="G5" s="465"/>
    </row>
    <row r="6" spans="1:9" ht="30" customHeight="1" x14ac:dyDescent="0.15">
      <c r="C6" s="290" t="s">
        <v>2</v>
      </c>
      <c r="D6" s="300" t="s">
        <v>1044</v>
      </c>
      <c r="E6" s="465" t="s">
        <v>699</v>
      </c>
      <c r="F6" s="465"/>
      <c r="G6" s="465"/>
    </row>
    <row r="7" spans="1:9" ht="45" customHeight="1" x14ac:dyDescent="0.15">
      <c r="C7" s="290" t="s">
        <v>606</v>
      </c>
      <c r="D7" s="300" t="s">
        <v>1044</v>
      </c>
      <c r="E7" s="465" t="s">
        <v>883</v>
      </c>
      <c r="F7" s="465"/>
      <c r="G7" s="465"/>
    </row>
    <row r="8" spans="1:9" ht="45" customHeight="1" x14ac:dyDescent="0.15">
      <c r="C8" s="291" t="s">
        <v>930</v>
      </c>
      <c r="D8" s="301" t="s">
        <v>1045</v>
      </c>
      <c r="E8" s="466" t="s">
        <v>936</v>
      </c>
      <c r="F8" s="466"/>
      <c r="G8" s="466"/>
    </row>
    <row r="9" spans="1:9" ht="45" customHeight="1" x14ac:dyDescent="0.15">
      <c r="C9" s="291" t="s">
        <v>931</v>
      </c>
      <c r="D9" s="301" t="s">
        <v>1045</v>
      </c>
      <c r="E9" s="466" t="s">
        <v>982</v>
      </c>
      <c r="F9" s="466"/>
      <c r="G9" s="466"/>
    </row>
    <row r="10" spans="1:9" ht="45" customHeight="1" x14ac:dyDescent="0.15">
      <c r="C10" s="291" t="s">
        <v>932</v>
      </c>
      <c r="D10" s="301" t="s">
        <v>1045</v>
      </c>
      <c r="E10" s="466" t="s">
        <v>933</v>
      </c>
      <c r="F10" s="466"/>
      <c r="G10" s="466"/>
    </row>
    <row r="11" spans="1:9" ht="30" customHeight="1" x14ac:dyDescent="0.15">
      <c r="C11" s="292" t="s">
        <v>3</v>
      </c>
      <c r="D11" s="302" t="s">
        <v>3</v>
      </c>
      <c r="E11" s="462" t="s">
        <v>996</v>
      </c>
      <c r="F11" s="462"/>
      <c r="G11" s="462"/>
    </row>
    <row r="12" spans="1:9" ht="30" customHeight="1" x14ac:dyDescent="0.15">
      <c r="C12" s="292" t="s">
        <v>959</v>
      </c>
      <c r="D12" s="302" t="s">
        <v>3</v>
      </c>
      <c r="E12" s="461" t="s">
        <v>997</v>
      </c>
      <c r="F12" s="462"/>
      <c r="G12" s="462"/>
    </row>
    <row r="13" spans="1:9" ht="30" customHeight="1" x14ac:dyDescent="0.15">
      <c r="C13" s="292" t="s">
        <v>99</v>
      </c>
      <c r="D13" s="302" t="s">
        <v>3</v>
      </c>
      <c r="E13" s="461" t="s">
        <v>998</v>
      </c>
      <c r="F13" s="462"/>
      <c r="G13" s="462"/>
    </row>
    <row r="14" spans="1:9" ht="30" customHeight="1" x14ac:dyDescent="0.15">
      <c r="C14" s="293" t="s">
        <v>983</v>
      </c>
      <c r="D14" s="303" t="s">
        <v>697</v>
      </c>
      <c r="E14" s="467" t="s">
        <v>929</v>
      </c>
      <c r="F14" s="468"/>
      <c r="G14" s="468"/>
    </row>
    <row r="15" spans="1:9" ht="30" customHeight="1" x14ac:dyDescent="0.15">
      <c r="C15" s="293" t="s">
        <v>696</v>
      </c>
      <c r="D15" s="303" t="s">
        <v>697</v>
      </c>
      <c r="E15" s="467" t="s">
        <v>1317</v>
      </c>
      <c r="F15" s="468"/>
      <c r="G15" s="468"/>
    </row>
    <row r="16" spans="1:9" ht="30" customHeight="1" x14ac:dyDescent="0.15">
      <c r="C16" s="294" t="s">
        <v>688</v>
      </c>
      <c r="D16" s="304" t="s">
        <v>120</v>
      </c>
      <c r="E16" s="469" t="str">
        <f>"経済波及効果算出のための係数表です。
"&amp;B2&amp;"のうち、投入係数表です。"</f>
        <v>経済波及効果算出のための係数表です。
シート一覧のうち、投入係数表です。</v>
      </c>
      <c r="F16" s="470"/>
      <c r="G16" s="470"/>
    </row>
    <row r="17" spans="1:7" ht="30" customHeight="1" x14ac:dyDescent="0.15">
      <c r="C17" s="294" t="s">
        <v>607</v>
      </c>
      <c r="D17" s="304" t="s">
        <v>120</v>
      </c>
      <c r="E17" s="469" t="str">
        <f>"経済波及効果算出のための係数表です。
"&amp;B2&amp;"のうち、逆行列係数表です。"</f>
        <v>経済波及効果算出のための係数表です。
シート一覧のうち、逆行列係数表です。</v>
      </c>
      <c r="F17" s="470"/>
      <c r="G17" s="470"/>
    </row>
    <row r="18" spans="1:7" ht="30" customHeight="1" x14ac:dyDescent="0.15">
      <c r="C18" s="294" t="s">
        <v>119</v>
      </c>
      <c r="D18" s="304" t="s">
        <v>120</v>
      </c>
      <c r="E18" s="469" t="s">
        <v>700</v>
      </c>
      <c r="F18" s="470"/>
      <c r="G18" s="470"/>
    </row>
    <row r="19" spans="1:7" ht="4.9000000000000004" customHeight="1" x14ac:dyDescent="0.15">
      <c r="A19" s="26"/>
    </row>
    <row r="20" spans="1:7" ht="12" customHeight="1" x14ac:dyDescent="0.15"/>
  </sheetData>
  <mergeCells count="16">
    <mergeCell ref="E14:G14"/>
    <mergeCell ref="E15:G15"/>
    <mergeCell ref="E16:G16"/>
    <mergeCell ref="E17:G17"/>
    <mergeCell ref="E18:G18"/>
    <mergeCell ref="E13:G13"/>
    <mergeCell ref="B2:H2"/>
    <mergeCell ref="E4:G4"/>
    <mergeCell ref="E5:G5"/>
    <mergeCell ref="E6:G6"/>
    <mergeCell ref="E7:G7"/>
    <mergeCell ref="E8:G8"/>
    <mergeCell ref="E9:G9"/>
    <mergeCell ref="E10:G10"/>
    <mergeCell ref="E11:G11"/>
    <mergeCell ref="E12:G12"/>
  </mergeCells>
  <phoneticPr fontId="2"/>
  <pageMargins left="0.70866141732283472" right="0.70866141732283472" top="0.74803149606299213" bottom="0.74803149606299213" header="0.31496062992125984" footer="0.31496062992125984"/>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B1:L73"/>
  <sheetViews>
    <sheetView showGridLines="0" view="pageBreakPreview" zoomScaleNormal="100" zoomScaleSheetLayoutView="100" workbookViewId="0"/>
  </sheetViews>
  <sheetFormatPr defaultColWidth="8.875" defaultRowHeight="12" x14ac:dyDescent="0.15"/>
  <cols>
    <col min="1" max="1" width="0.5" style="136" customWidth="1"/>
    <col min="2" max="2" width="3.375" style="136" customWidth="1"/>
    <col min="3" max="3" width="2.75" style="136" customWidth="1"/>
    <col min="4" max="4" width="3.5" style="136" customWidth="1"/>
    <col min="5" max="5" width="21.5" style="136" customWidth="1"/>
    <col min="6" max="8" width="12.75" style="136" customWidth="1"/>
    <col min="9" max="10" width="11.75" style="136" customWidth="1"/>
    <col min="11" max="11" width="2.75" style="136" customWidth="1"/>
    <col min="12" max="12" width="1.75" style="136" customWidth="1"/>
    <col min="13" max="16384" width="8.875" style="136"/>
  </cols>
  <sheetData>
    <row r="1" spans="2:12" s="360" customFormat="1" ht="3" customHeight="1" x14ac:dyDescent="0.15"/>
    <row r="2" spans="2:12" s="360" customFormat="1" ht="15" customHeight="1" x14ac:dyDescent="0.15">
      <c r="B2" s="373"/>
      <c r="C2" s="535" t="str">
        <f>はじめに!B2&amp;"による
経済波及効果分析結果（統合大分類）"</f>
        <v>令和2（2020）年神奈川県産業連関表による
経済波及効果分析結果（統合大分類）</v>
      </c>
      <c r="D2" s="535"/>
      <c r="E2" s="535"/>
      <c r="F2" s="535"/>
      <c r="G2" s="535"/>
      <c r="H2" s="535"/>
      <c r="I2" s="535"/>
      <c r="J2" s="535"/>
      <c r="K2" s="373"/>
      <c r="L2" s="373"/>
    </row>
    <row r="3" spans="2:12" s="360" customFormat="1" ht="15" customHeight="1" x14ac:dyDescent="0.15">
      <c r="B3" s="373"/>
      <c r="C3" s="535"/>
      <c r="D3" s="535"/>
      <c r="E3" s="535"/>
      <c r="F3" s="535"/>
      <c r="G3" s="535"/>
      <c r="H3" s="535"/>
      <c r="I3" s="535"/>
      <c r="J3" s="535"/>
      <c r="K3" s="373"/>
      <c r="L3" s="373"/>
    </row>
    <row r="4" spans="2:12" ht="4.9000000000000004" customHeight="1" x14ac:dyDescent="0.15">
      <c r="J4" s="557"/>
      <c r="K4" s="557"/>
    </row>
    <row r="5" spans="2:12" ht="15" customHeight="1" x14ac:dyDescent="0.15">
      <c r="C5" s="164" t="s">
        <v>678</v>
      </c>
      <c r="J5" s="557" t="str">
        <f ca="1">IF(基本設定!D31="する",TODAY(),"")</f>
        <v/>
      </c>
      <c r="K5" s="557"/>
    </row>
    <row r="6" spans="2:12" s="360" customFormat="1" ht="1.1499999999999999" customHeight="1" thickBot="1" x14ac:dyDescent="0.2"/>
    <row r="7" spans="2:12" ht="12" customHeight="1" x14ac:dyDescent="0.15">
      <c r="D7" s="542" t="str">
        <f>IF(基本設定!D22="","",基本設定!D22)</f>
        <v/>
      </c>
      <c r="E7" s="543"/>
      <c r="F7" s="543"/>
      <c r="G7" s="543"/>
      <c r="H7" s="543"/>
      <c r="I7" s="543"/>
      <c r="J7" s="544"/>
    </row>
    <row r="8" spans="2:12" ht="12" customHeight="1" thickBot="1" x14ac:dyDescent="0.2">
      <c r="D8" s="545"/>
      <c r="E8" s="546"/>
      <c r="F8" s="546"/>
      <c r="G8" s="546"/>
      <c r="H8" s="546"/>
      <c r="I8" s="546"/>
      <c r="J8" s="547"/>
    </row>
    <row r="9" spans="2:12" ht="3" customHeight="1" x14ac:dyDescent="0.15"/>
    <row r="10" spans="2:12" ht="15" customHeight="1" x14ac:dyDescent="0.15">
      <c r="C10" s="164" t="s">
        <v>679</v>
      </c>
    </row>
    <row r="11" spans="2:12" s="360" customFormat="1" ht="1.1499999999999999" customHeight="1" thickBot="1" x14ac:dyDescent="0.2"/>
    <row r="12" spans="2:12" ht="15" customHeight="1" x14ac:dyDescent="0.15">
      <c r="D12" s="548" t="str">
        <f>IF(基本設定!D23="","",基本設定!D23)</f>
        <v/>
      </c>
      <c r="E12" s="549"/>
      <c r="F12" s="549"/>
      <c r="G12" s="549"/>
      <c r="H12" s="549"/>
      <c r="I12" s="549"/>
      <c r="J12" s="550"/>
    </row>
    <row r="13" spans="2:12" ht="15" customHeight="1" x14ac:dyDescent="0.15">
      <c r="D13" s="551"/>
      <c r="E13" s="552"/>
      <c r="F13" s="552"/>
      <c r="G13" s="552"/>
      <c r="H13" s="552"/>
      <c r="I13" s="552"/>
      <c r="J13" s="553"/>
    </row>
    <row r="14" spans="2:12" ht="15" customHeight="1" x14ac:dyDescent="0.15">
      <c r="D14" s="551"/>
      <c r="E14" s="552"/>
      <c r="F14" s="552"/>
      <c r="G14" s="552"/>
      <c r="H14" s="552"/>
      <c r="I14" s="552"/>
      <c r="J14" s="553"/>
    </row>
    <row r="15" spans="2:12" ht="15" customHeight="1" thickBot="1" x14ac:dyDescent="0.2">
      <c r="D15" s="554"/>
      <c r="E15" s="555"/>
      <c r="F15" s="555"/>
      <c r="G15" s="555"/>
      <c r="H15" s="555"/>
      <c r="I15" s="555"/>
      <c r="J15" s="556"/>
    </row>
    <row r="16" spans="2:12" ht="3" customHeight="1" x14ac:dyDescent="0.15"/>
    <row r="17" spans="3:10" ht="15" customHeight="1" x14ac:dyDescent="0.15">
      <c r="C17" s="164" t="s">
        <v>680</v>
      </c>
      <c r="H17" s="137" t="str">
        <f>"（単位："&amp;基本設定!D29&amp;"）"</f>
        <v>（単位：）</v>
      </c>
      <c r="J17" s="136" t="s">
        <v>694</v>
      </c>
    </row>
    <row r="18" spans="3:10" s="360" customFormat="1" ht="1.1499999999999999" customHeight="1" thickBot="1" x14ac:dyDescent="0.2"/>
    <row r="19" spans="3:10" ht="15" customHeight="1" x14ac:dyDescent="0.15">
      <c r="D19" s="538" t="s">
        <v>681</v>
      </c>
      <c r="E19" s="538"/>
      <c r="F19" s="538"/>
      <c r="G19" s="538"/>
      <c r="H19" s="163">
        <f>計算!N43</f>
        <v>0</v>
      </c>
      <c r="J19" s="374">
        <f>各種係数!X18</f>
        <v>0.53454449513302649</v>
      </c>
    </row>
    <row r="20" spans="3:10" ht="12" customHeight="1" x14ac:dyDescent="0.15">
      <c r="D20" s="162"/>
      <c r="E20" s="536" t="s">
        <v>892</v>
      </c>
      <c r="F20" s="537"/>
      <c r="G20" s="537"/>
      <c r="H20" s="138">
        <f>計算!O43</f>
        <v>0</v>
      </c>
    </row>
    <row r="21" spans="3:10" ht="12" customHeight="1" thickBot="1" x14ac:dyDescent="0.2">
      <c r="D21" s="157"/>
      <c r="E21" s="558" t="s">
        <v>893</v>
      </c>
      <c r="F21" s="559"/>
      <c r="G21" s="559"/>
      <c r="H21" s="177">
        <f>H19-H20</f>
        <v>0</v>
      </c>
      <c r="J21" s="375"/>
    </row>
    <row r="22" spans="3:10" ht="3" customHeight="1" x14ac:dyDescent="0.15">
      <c r="E22" s="139"/>
      <c r="F22" s="139"/>
      <c r="G22" s="139"/>
      <c r="H22" s="140"/>
    </row>
    <row r="23" spans="3:10" ht="15" customHeight="1" x14ac:dyDescent="0.15">
      <c r="C23" s="164" t="s">
        <v>682</v>
      </c>
      <c r="J23" s="137" t="str">
        <f>"（単位："&amp;基本設定!D29&amp;"、"&amp;基本設定!D30&amp;"）"</f>
        <v>（単位：、）</v>
      </c>
    </row>
    <row r="24" spans="3:10" s="360" customFormat="1" ht="1.1499999999999999" customHeight="1" thickBot="1" x14ac:dyDescent="0.2"/>
    <row r="25" spans="3:10" ht="15" customHeight="1" x14ac:dyDescent="0.15">
      <c r="D25" s="141"/>
      <c r="E25" s="141"/>
      <c r="F25" s="142" t="s">
        <v>19</v>
      </c>
      <c r="G25" s="141"/>
      <c r="H25" s="141"/>
      <c r="I25" s="142" t="s">
        <v>9</v>
      </c>
      <c r="J25" s="141"/>
    </row>
    <row r="26" spans="3:10" ht="15" customHeight="1" x14ac:dyDescent="0.15">
      <c r="F26" s="143"/>
      <c r="G26" s="144" t="s">
        <v>7</v>
      </c>
      <c r="H26" s="145"/>
      <c r="I26" s="143"/>
      <c r="J26" s="540" t="s">
        <v>685</v>
      </c>
    </row>
    <row r="27" spans="3:10" ht="28.15" customHeight="1" x14ac:dyDescent="0.15">
      <c r="D27" s="146"/>
      <c r="E27" s="146"/>
      <c r="F27" s="147"/>
      <c r="G27" s="147"/>
      <c r="H27" s="376" t="s">
        <v>1093</v>
      </c>
      <c r="I27" s="147"/>
      <c r="J27" s="541"/>
    </row>
    <row r="28" spans="3:10" ht="15" customHeight="1" x14ac:dyDescent="0.15">
      <c r="D28" s="158" t="s">
        <v>18</v>
      </c>
      <c r="E28" s="159"/>
      <c r="F28" s="160">
        <f>SUM(F29:F31)</f>
        <v>0</v>
      </c>
      <c r="G28" s="161">
        <f>SUM(G29:G31)</f>
        <v>0</v>
      </c>
      <c r="H28" s="161">
        <f>SUM(H29:H31)</f>
        <v>0</v>
      </c>
      <c r="I28" s="161" t="e">
        <f>SUM(I29:I31)</f>
        <v>#N/A</v>
      </c>
      <c r="J28" s="161" t="e">
        <f>SUM(J29:J31)</f>
        <v>#N/A</v>
      </c>
    </row>
    <row r="29" spans="3:10" ht="12" customHeight="1" x14ac:dyDescent="0.15">
      <c r="D29" s="162"/>
      <c r="E29" s="148" t="s">
        <v>943</v>
      </c>
      <c r="F29" s="149">
        <f>計算!O43</f>
        <v>0</v>
      </c>
      <c r="G29" s="149">
        <f>計算!Q43</f>
        <v>0</v>
      </c>
      <c r="H29" s="149">
        <f>計算!S43</f>
        <v>0</v>
      </c>
      <c r="I29" s="149" t="e">
        <f>計算!T43</f>
        <v>#N/A</v>
      </c>
      <c r="J29" s="149" t="e">
        <f>計算!U43</f>
        <v>#N/A</v>
      </c>
    </row>
    <row r="30" spans="3:10" ht="12" customHeight="1" x14ac:dyDescent="0.15">
      <c r="D30" s="162"/>
      <c r="E30" s="209" t="s">
        <v>1442</v>
      </c>
      <c r="F30" s="210">
        <f>計算!W43</f>
        <v>0</v>
      </c>
      <c r="G30" s="210">
        <f>計算!Y43</f>
        <v>0</v>
      </c>
      <c r="H30" s="210">
        <f>計算!AA43</f>
        <v>0</v>
      </c>
      <c r="I30" s="210" t="e">
        <f>計算!AB43</f>
        <v>#N/A</v>
      </c>
      <c r="J30" s="210" t="e">
        <f>計算!AC43</f>
        <v>#N/A</v>
      </c>
    </row>
    <row r="31" spans="3:10" ht="12" customHeight="1" thickBot="1" x14ac:dyDescent="0.2">
      <c r="D31" s="157"/>
      <c r="E31" s="171" t="s">
        <v>1444</v>
      </c>
      <c r="F31" s="172">
        <f>計算!AG43</f>
        <v>0</v>
      </c>
      <c r="G31" s="172">
        <f>計算!AI43</f>
        <v>0</v>
      </c>
      <c r="H31" s="172">
        <f>計算!AK43</f>
        <v>0</v>
      </c>
      <c r="I31" s="172" t="e">
        <f>計算!AL43</f>
        <v>#N/A</v>
      </c>
      <c r="J31" s="172" t="e">
        <f>計算!AM43</f>
        <v>#N/A</v>
      </c>
    </row>
    <row r="32" spans="3:10" ht="12" customHeight="1" x14ac:dyDescent="0.15">
      <c r="E32" s="141" t="s">
        <v>890</v>
      </c>
      <c r="F32" s="150"/>
      <c r="H32" s="151">
        <f>IF(H19=0,0,F28/H19)</f>
        <v>0</v>
      </c>
      <c r="I32" s="150" t="s">
        <v>891</v>
      </c>
      <c r="J32" s="140"/>
    </row>
    <row r="33" spans="3:10" ht="12" customHeight="1" x14ac:dyDescent="0.15">
      <c r="E33" s="136" t="s">
        <v>942</v>
      </c>
      <c r="F33" s="140"/>
      <c r="H33" s="152">
        <f>IF(H20=0,0,F28/H20)</f>
        <v>0</v>
      </c>
      <c r="I33" s="140" t="s">
        <v>891</v>
      </c>
      <c r="J33" s="140"/>
    </row>
    <row r="34" spans="3:10" ht="3" customHeight="1" x14ac:dyDescent="0.15"/>
    <row r="35" spans="3:10" ht="15" customHeight="1" x14ac:dyDescent="0.15">
      <c r="C35" s="164" t="s">
        <v>1338</v>
      </c>
      <c r="I35" s="137" t="str">
        <f>"（単位："&amp;基本設定!D29&amp;"）"</f>
        <v>（単位：）</v>
      </c>
    </row>
    <row r="36" spans="3:10" s="360" customFormat="1" ht="1.1499999999999999" customHeight="1" thickBot="1" x14ac:dyDescent="0.2"/>
    <row r="37" spans="3:10" ht="15" customHeight="1" x14ac:dyDescent="0.15">
      <c r="D37" s="153" t="s">
        <v>691</v>
      </c>
      <c r="E37" s="153" t="s">
        <v>1337</v>
      </c>
      <c r="F37" s="154" t="s">
        <v>684</v>
      </c>
      <c r="G37" s="211" t="s">
        <v>1450</v>
      </c>
      <c r="H37" s="173" t="s">
        <v>1451</v>
      </c>
      <c r="I37" s="299" t="s">
        <v>692</v>
      </c>
    </row>
    <row r="38" spans="3:10" ht="12" customHeight="1" x14ac:dyDescent="0.15">
      <c r="D38" s="155" t="str">
        <f>IF($F$28=0,"",計算!BC6)</f>
        <v/>
      </c>
      <c r="E38" s="156" t="str">
        <f>IF($F$28=0,"",計算!BD6)</f>
        <v/>
      </c>
      <c r="F38" s="322" t="str">
        <f>IF($F$28=0,"",計算!BE6)</f>
        <v/>
      </c>
      <c r="G38" s="323" t="str">
        <f>IF($F$28=0,"",計算!BF6)</f>
        <v/>
      </c>
      <c r="H38" s="324" t="str">
        <f>IF($F$28=0,"",計算!BG6)</f>
        <v/>
      </c>
      <c r="I38" s="325" t="str">
        <f>IF($F$28=0,"",計算!BH6)</f>
        <v/>
      </c>
    </row>
    <row r="39" spans="3:10" ht="12" customHeight="1" x14ac:dyDescent="0.15">
      <c r="D39" s="155" t="str">
        <f>IF($F$28=0,"",計算!BC7)</f>
        <v/>
      </c>
      <c r="E39" s="156" t="str">
        <f>IF($F$28=0,"",計算!BD7)</f>
        <v/>
      </c>
      <c r="F39" s="322" t="str">
        <f>IF($F$28=0,"",計算!BE7)</f>
        <v/>
      </c>
      <c r="G39" s="323" t="str">
        <f>IF($F$28=0,"",計算!BF7)</f>
        <v/>
      </c>
      <c r="H39" s="324" t="str">
        <f>IF($F$28=0,"",計算!BG7)</f>
        <v/>
      </c>
      <c r="I39" s="325" t="str">
        <f>IF($F$28=0,"",計算!BH7)</f>
        <v/>
      </c>
    </row>
    <row r="40" spans="3:10" ht="12" customHeight="1" x14ac:dyDescent="0.15">
      <c r="D40" s="155" t="str">
        <f>IF($F$28=0,"",計算!BC8)</f>
        <v/>
      </c>
      <c r="E40" s="156" t="str">
        <f>IF($F$28=0,"",計算!BD8)</f>
        <v/>
      </c>
      <c r="F40" s="322" t="str">
        <f>IF($F$28=0,"",計算!BE8)</f>
        <v/>
      </c>
      <c r="G40" s="323" t="str">
        <f>IF($F$28=0,"",計算!BF8)</f>
        <v/>
      </c>
      <c r="H40" s="324" t="str">
        <f>IF($F$28=0,"",計算!BG8)</f>
        <v/>
      </c>
      <c r="I40" s="325" t="str">
        <f>IF($F$28=0,"",計算!BH8)</f>
        <v/>
      </c>
    </row>
    <row r="41" spans="3:10" ht="12" customHeight="1" x14ac:dyDescent="0.15">
      <c r="D41" s="155" t="str">
        <f>IF($F$28=0,"",計算!BC9)</f>
        <v/>
      </c>
      <c r="E41" s="156" t="str">
        <f>IF($F$28=0,"",計算!BD9)</f>
        <v/>
      </c>
      <c r="F41" s="322" t="str">
        <f>IF($F$28=0,"",計算!BE9)</f>
        <v/>
      </c>
      <c r="G41" s="323" t="str">
        <f>IF($F$28=0,"",計算!BF9)</f>
        <v/>
      </c>
      <c r="H41" s="324" t="str">
        <f>IF($F$28=0,"",計算!BG9)</f>
        <v/>
      </c>
      <c r="I41" s="325" t="str">
        <f>IF($F$28=0,"",計算!BH9)</f>
        <v/>
      </c>
    </row>
    <row r="42" spans="3:10" ht="12" customHeight="1" x14ac:dyDescent="0.15">
      <c r="D42" s="155" t="str">
        <f>IF($F$28=0,"",計算!BC10)</f>
        <v/>
      </c>
      <c r="E42" s="156" t="str">
        <f>IF($F$28=0,"",計算!BD10)</f>
        <v/>
      </c>
      <c r="F42" s="322" t="str">
        <f>IF($F$28=0,"",計算!BE10)</f>
        <v/>
      </c>
      <c r="G42" s="323" t="str">
        <f>IF($F$28=0,"",計算!BF10)</f>
        <v/>
      </c>
      <c r="H42" s="324" t="str">
        <f>IF($F$28=0,"",計算!BG10)</f>
        <v/>
      </c>
      <c r="I42" s="325" t="str">
        <f>IF($F$28=0,"",計算!BH10)</f>
        <v/>
      </c>
    </row>
    <row r="43" spans="3:10" ht="12" customHeight="1" x14ac:dyDescent="0.15">
      <c r="D43" s="155" t="str">
        <f>IF($F$28=0,"",計算!BC11)</f>
        <v/>
      </c>
      <c r="E43" s="156" t="str">
        <f>IF($F$28=0,"",計算!BD11)</f>
        <v/>
      </c>
      <c r="F43" s="322" t="str">
        <f>IF($F$28=0,"",計算!BE11)</f>
        <v/>
      </c>
      <c r="G43" s="323" t="str">
        <f>IF($F$28=0,"",計算!BF11)</f>
        <v/>
      </c>
      <c r="H43" s="324" t="str">
        <f>IF($F$28=0,"",計算!BG11)</f>
        <v/>
      </c>
      <c r="I43" s="325" t="str">
        <f>IF($F$28=0,"",計算!BH11)</f>
        <v/>
      </c>
    </row>
    <row r="44" spans="3:10" ht="12" customHeight="1" x14ac:dyDescent="0.15">
      <c r="D44" s="155" t="str">
        <f>IF($F$28=0,"",計算!BC12)</f>
        <v/>
      </c>
      <c r="E44" s="156" t="str">
        <f>IF($F$28=0,"",計算!BD12)</f>
        <v/>
      </c>
      <c r="F44" s="322" t="str">
        <f>IF($F$28=0,"",計算!BE12)</f>
        <v/>
      </c>
      <c r="G44" s="323" t="str">
        <f>IF($F$28=0,"",計算!BF12)</f>
        <v/>
      </c>
      <c r="H44" s="324" t="str">
        <f>IF($F$28=0,"",計算!BG12)</f>
        <v/>
      </c>
      <c r="I44" s="325" t="str">
        <f>IF($F$28=0,"",計算!BH12)</f>
        <v/>
      </c>
    </row>
    <row r="45" spans="3:10" ht="12" customHeight="1" x14ac:dyDescent="0.15">
      <c r="D45" s="155" t="str">
        <f>IF($F$28=0,"",計算!BC13)</f>
        <v/>
      </c>
      <c r="E45" s="156" t="str">
        <f>IF($F$28=0,"",計算!BD13)</f>
        <v/>
      </c>
      <c r="F45" s="322" t="str">
        <f>IF($F$28=0,"",計算!BE13)</f>
        <v/>
      </c>
      <c r="G45" s="323" t="str">
        <f>IF($F$28=0,"",計算!BF13)</f>
        <v/>
      </c>
      <c r="H45" s="324" t="str">
        <f>IF($F$28=0,"",計算!BG13)</f>
        <v/>
      </c>
      <c r="I45" s="325" t="str">
        <f>IF($F$28=0,"",計算!BH13)</f>
        <v/>
      </c>
    </row>
    <row r="46" spans="3:10" ht="12" customHeight="1" x14ac:dyDescent="0.15">
      <c r="D46" s="155" t="str">
        <f>IF($F$28=0,"",計算!BC14)</f>
        <v/>
      </c>
      <c r="E46" s="156" t="str">
        <f>IF($F$28=0,"",計算!BD14)</f>
        <v/>
      </c>
      <c r="F46" s="322" t="str">
        <f>IF($F$28=0,"",計算!BE14)</f>
        <v/>
      </c>
      <c r="G46" s="323" t="str">
        <f>IF($F$28=0,"",計算!BF14)</f>
        <v/>
      </c>
      <c r="H46" s="324" t="str">
        <f>IF($F$28=0,"",計算!BG14)</f>
        <v/>
      </c>
      <c r="I46" s="325" t="str">
        <f>IF($F$28=0,"",計算!BH14)</f>
        <v/>
      </c>
    </row>
    <row r="47" spans="3:10" ht="12" customHeight="1" x14ac:dyDescent="0.15">
      <c r="D47" s="155" t="str">
        <f>IF($F$28=0,"",計算!BC15)</f>
        <v/>
      </c>
      <c r="E47" s="156" t="str">
        <f>IF($F$28=0,"",計算!BD15)</f>
        <v/>
      </c>
      <c r="F47" s="322" t="str">
        <f>IF($F$28=0,"",計算!BE15)</f>
        <v/>
      </c>
      <c r="G47" s="323" t="str">
        <f>IF($F$28=0,"",計算!BF15)</f>
        <v/>
      </c>
      <c r="H47" s="324" t="str">
        <f>IF($F$28=0,"",計算!BG15)</f>
        <v/>
      </c>
      <c r="I47" s="325" t="str">
        <f>IF($F$28=0,"",計算!BH15)</f>
        <v/>
      </c>
    </row>
    <row r="48" spans="3:10" ht="15" customHeight="1" thickBot="1" x14ac:dyDescent="0.2">
      <c r="D48" s="539" t="s">
        <v>683</v>
      </c>
      <c r="E48" s="539"/>
      <c r="F48" s="326">
        <f>SUM(F38:F47)</f>
        <v>0</v>
      </c>
      <c r="G48" s="327">
        <f>SUM(G38:G47)</f>
        <v>0</v>
      </c>
      <c r="H48" s="328">
        <f>SUM(H38:H47)</f>
        <v>0</v>
      </c>
      <c r="I48" s="329">
        <f>SUM(I38:I47)</f>
        <v>0</v>
      </c>
    </row>
    <row r="49" spans="3:11" ht="3" customHeight="1" x14ac:dyDescent="0.15"/>
    <row r="50" spans="3:11" ht="15" customHeight="1" x14ac:dyDescent="0.15">
      <c r="C50" s="164" t="s">
        <v>944</v>
      </c>
      <c r="G50" s="137"/>
      <c r="K50" s="137" t="str">
        <f>"（単位："&amp;基本設定!D29&amp;"、"&amp;基本設定!D30&amp;"）"</f>
        <v>（単位：、）</v>
      </c>
    </row>
    <row r="51" spans="3:11" s="360" customFormat="1" ht="1.1499999999999999" customHeight="1" x14ac:dyDescent="0.15"/>
    <row r="52" spans="3:11" ht="0.6" customHeight="1" x14ac:dyDescent="0.15">
      <c r="E52" s="140" t="e">
        <f>ROUND(I29,0)</f>
        <v>#N/A</v>
      </c>
      <c r="F52" s="140" t="e">
        <f>ROUND(J29,0)</f>
        <v>#N/A</v>
      </c>
      <c r="G52" s="140" t="e">
        <f>ROUND(I30,0)</f>
        <v>#N/A</v>
      </c>
      <c r="H52" s="140" t="e">
        <f>ROUND(J30,0)</f>
        <v>#N/A</v>
      </c>
      <c r="I52" s="140" t="e">
        <f>ROUND(I31,0)</f>
        <v>#N/A</v>
      </c>
      <c r="J52" s="140" t="e">
        <f>ROUND(J31,0)</f>
        <v>#N/A</v>
      </c>
    </row>
    <row r="53" spans="3:11" ht="13.15" customHeight="1" x14ac:dyDescent="0.15"/>
    <row r="54" spans="3:11" ht="13.15" customHeight="1" x14ac:dyDescent="0.15"/>
    <row r="55" spans="3:11" ht="13.15" customHeight="1" x14ac:dyDescent="0.15"/>
    <row r="56" spans="3:11" ht="13.15" customHeight="1" x14ac:dyDescent="0.15"/>
    <row r="57" spans="3:11" ht="13.15" customHeight="1" x14ac:dyDescent="0.15"/>
    <row r="58" spans="3:11" ht="13.15" customHeight="1" x14ac:dyDescent="0.15"/>
    <row r="59" spans="3:11" ht="13.15" customHeight="1" x14ac:dyDescent="0.15"/>
    <row r="60" spans="3:11" ht="13.15" customHeight="1" x14ac:dyDescent="0.15"/>
    <row r="61" spans="3:11" ht="13.15" customHeight="1" x14ac:dyDescent="0.15"/>
    <row r="62" spans="3:11" ht="13.15" customHeight="1" x14ac:dyDescent="0.15"/>
    <row r="63" spans="3:11" ht="13.15" customHeight="1" x14ac:dyDescent="0.15"/>
    <row r="64" spans="3:11" ht="13.15" customHeight="1" x14ac:dyDescent="0.15"/>
    <row r="65" spans="2:2" ht="13.15" customHeight="1" x14ac:dyDescent="0.15"/>
    <row r="66" spans="2:2" ht="13.15" customHeight="1" x14ac:dyDescent="0.15"/>
    <row r="67" spans="2:2" ht="13.15" customHeight="1" x14ac:dyDescent="0.15"/>
    <row r="68" spans="2:2" ht="13.15" customHeight="1" x14ac:dyDescent="0.15"/>
    <row r="69" spans="2:2" ht="13.15" customHeight="1" x14ac:dyDescent="0.15"/>
    <row r="70" spans="2:2" ht="3" customHeight="1" x14ac:dyDescent="0.15"/>
    <row r="71" spans="2:2" ht="10.9" customHeight="1" x14ac:dyDescent="0.15">
      <c r="B71" s="136" t="s">
        <v>937</v>
      </c>
    </row>
    <row r="72" spans="2:2" ht="10.9" customHeight="1" x14ac:dyDescent="0.15"/>
    <row r="73" spans="2:2" ht="3" customHeight="1" x14ac:dyDescent="0.15"/>
  </sheetData>
  <mergeCells count="10">
    <mergeCell ref="C2:J3"/>
    <mergeCell ref="E20:G20"/>
    <mergeCell ref="D19:G19"/>
    <mergeCell ref="D48:E48"/>
    <mergeCell ref="J26:J27"/>
    <mergeCell ref="D7:J8"/>
    <mergeCell ref="D12:J15"/>
    <mergeCell ref="J4:K4"/>
    <mergeCell ref="E21:G21"/>
    <mergeCell ref="J5:K5"/>
  </mergeCells>
  <phoneticPr fontId="2"/>
  <pageMargins left="0.70866141732283472" right="0.70866141732283472" top="0.74803149606299213" bottom="0.74803149606299213" header="0.31496062992125984" footer="0.31496062992125984"/>
  <pageSetup paperSize="9" scale="89" orientation="portrait" r:id="rId1"/>
  <ignoredErrors>
    <ignoredError sqref="F39:I39 F40:I40 F41:I41 F42:I42 F47:I47 F46:I46 F45:I45 F44:I44 F43:I43"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pageSetUpPr fitToPage="1"/>
  </sheetPr>
  <dimension ref="B2:H45"/>
  <sheetViews>
    <sheetView showGridLines="0" view="pageBreakPreview" zoomScaleNormal="100" zoomScaleSheetLayoutView="100" workbookViewId="0">
      <pane ySplit="6" topLeftCell="A7" activePane="bottomLeft" state="frozen"/>
      <selection pane="bottomLeft"/>
    </sheetView>
  </sheetViews>
  <sheetFormatPr defaultRowHeight="13.5" x14ac:dyDescent="0.15"/>
  <cols>
    <col min="1" max="1" width="0.5" style="22" customWidth="1"/>
    <col min="2" max="2" width="5.75" style="22" customWidth="1"/>
    <col min="3" max="3" width="5.75" style="372" customWidth="1"/>
    <col min="4" max="4" width="56.75" style="18" customWidth="1"/>
    <col min="5" max="8" width="16.75" style="22" customWidth="1"/>
    <col min="9" max="9" width="2.75" style="22" customWidth="1"/>
    <col min="10" max="154" width="8.875" style="22"/>
    <col min="155" max="155" width="4" style="22" bestFit="1" customWidth="1"/>
    <col min="156" max="156" width="26.75" style="22" customWidth="1"/>
    <col min="157" max="194" width="12.75" style="22" customWidth="1"/>
    <col min="195" max="196" width="12.375" style="22" bestFit="1" customWidth="1"/>
    <col min="197" max="410" width="8.875" style="22"/>
    <col min="411" max="411" width="4" style="22" bestFit="1" customWidth="1"/>
    <col min="412" max="412" width="26.75" style="22" customWidth="1"/>
    <col min="413" max="450" width="12.75" style="22" customWidth="1"/>
    <col min="451" max="452" width="12.375" style="22" bestFit="1" customWidth="1"/>
    <col min="453" max="666" width="8.875" style="22"/>
    <col min="667" max="667" width="4" style="22" bestFit="1" customWidth="1"/>
    <col min="668" max="668" width="26.75" style="22" customWidth="1"/>
    <col min="669" max="706" width="12.75" style="22" customWidth="1"/>
    <col min="707" max="708" width="12.375" style="22" bestFit="1" customWidth="1"/>
    <col min="709" max="922" width="8.875" style="22"/>
    <col min="923" max="923" width="4" style="22" bestFit="1" customWidth="1"/>
    <col min="924" max="924" width="26.75" style="22" customWidth="1"/>
    <col min="925" max="962" width="12.75" style="22" customWidth="1"/>
    <col min="963" max="964" width="12.375" style="22" bestFit="1" customWidth="1"/>
    <col min="965" max="1178" width="8.875" style="22"/>
    <col min="1179" max="1179" width="4" style="22" bestFit="1" customWidth="1"/>
    <col min="1180" max="1180" width="26.75" style="22" customWidth="1"/>
    <col min="1181" max="1218" width="12.75" style="22" customWidth="1"/>
    <col min="1219" max="1220" width="12.375" style="22" bestFit="1" customWidth="1"/>
    <col min="1221" max="1434" width="8.875" style="22"/>
    <col min="1435" max="1435" width="4" style="22" bestFit="1" customWidth="1"/>
    <col min="1436" max="1436" width="26.75" style="22" customWidth="1"/>
    <col min="1437" max="1474" width="12.75" style="22" customWidth="1"/>
    <col min="1475" max="1476" width="12.375" style="22" bestFit="1" customWidth="1"/>
    <col min="1477" max="1690" width="8.875" style="22"/>
    <col min="1691" max="1691" width="4" style="22" bestFit="1" customWidth="1"/>
    <col min="1692" max="1692" width="26.75" style="22" customWidth="1"/>
    <col min="1693" max="1730" width="12.75" style="22" customWidth="1"/>
    <col min="1731" max="1732" width="12.375" style="22" bestFit="1" customWidth="1"/>
    <col min="1733" max="1946" width="8.875" style="22"/>
    <col min="1947" max="1947" width="4" style="22" bestFit="1" customWidth="1"/>
    <col min="1948" max="1948" width="26.75" style="22" customWidth="1"/>
    <col min="1949" max="1986" width="12.75" style="22" customWidth="1"/>
    <col min="1987" max="1988" width="12.375" style="22" bestFit="1" customWidth="1"/>
    <col min="1989" max="2202" width="8.875" style="22"/>
    <col min="2203" max="2203" width="4" style="22" bestFit="1" customWidth="1"/>
    <col min="2204" max="2204" width="26.75" style="22" customWidth="1"/>
    <col min="2205" max="2242" width="12.75" style="22" customWidth="1"/>
    <col min="2243" max="2244" width="12.375" style="22" bestFit="1" customWidth="1"/>
    <col min="2245" max="2458" width="8.875" style="22"/>
    <col min="2459" max="2459" width="4" style="22" bestFit="1" customWidth="1"/>
    <col min="2460" max="2460" width="26.75" style="22" customWidth="1"/>
    <col min="2461" max="2498" width="12.75" style="22" customWidth="1"/>
    <col min="2499" max="2500" width="12.375" style="22" bestFit="1" customWidth="1"/>
    <col min="2501" max="2714" width="8.875" style="22"/>
    <col min="2715" max="2715" width="4" style="22" bestFit="1" customWidth="1"/>
    <col min="2716" max="2716" width="26.75" style="22" customWidth="1"/>
    <col min="2717" max="2754" width="12.75" style="22" customWidth="1"/>
    <col min="2755" max="2756" width="12.375" style="22" bestFit="1" customWidth="1"/>
    <col min="2757" max="2970" width="8.875" style="22"/>
    <col min="2971" max="2971" width="4" style="22" bestFit="1" customWidth="1"/>
    <col min="2972" max="2972" width="26.75" style="22" customWidth="1"/>
    <col min="2973" max="3010" width="12.75" style="22" customWidth="1"/>
    <col min="3011" max="3012" width="12.375" style="22" bestFit="1" customWidth="1"/>
    <col min="3013" max="3226" width="8.875" style="22"/>
    <col min="3227" max="3227" width="4" style="22" bestFit="1" customWidth="1"/>
    <col min="3228" max="3228" width="26.75" style="22" customWidth="1"/>
    <col min="3229" max="3266" width="12.75" style="22" customWidth="1"/>
    <col min="3267" max="3268" width="12.375" style="22" bestFit="1" customWidth="1"/>
    <col min="3269" max="3482" width="8.875" style="22"/>
    <col min="3483" max="3483" width="4" style="22" bestFit="1" customWidth="1"/>
    <col min="3484" max="3484" width="26.75" style="22" customWidth="1"/>
    <col min="3485" max="3522" width="12.75" style="22" customWidth="1"/>
    <col min="3523" max="3524" width="12.375" style="22" bestFit="1" customWidth="1"/>
    <col min="3525" max="3738" width="8.875" style="22"/>
    <col min="3739" max="3739" width="4" style="22" bestFit="1" customWidth="1"/>
    <col min="3740" max="3740" width="26.75" style="22" customWidth="1"/>
    <col min="3741" max="3778" width="12.75" style="22" customWidth="1"/>
    <col min="3779" max="3780" width="12.375" style="22" bestFit="1" customWidth="1"/>
    <col min="3781" max="3994" width="8.875" style="22"/>
    <col min="3995" max="3995" width="4" style="22" bestFit="1" customWidth="1"/>
    <col min="3996" max="3996" width="26.75" style="22" customWidth="1"/>
    <col min="3997" max="4034" width="12.75" style="22" customWidth="1"/>
    <col min="4035" max="4036" width="12.375" style="22" bestFit="1" customWidth="1"/>
    <col min="4037" max="4250" width="8.875" style="22"/>
    <col min="4251" max="4251" width="4" style="22" bestFit="1" customWidth="1"/>
    <col min="4252" max="4252" width="26.75" style="22" customWidth="1"/>
    <col min="4253" max="4290" width="12.75" style="22" customWidth="1"/>
    <col min="4291" max="4292" width="12.375" style="22" bestFit="1" customWidth="1"/>
    <col min="4293" max="4506" width="8.875" style="22"/>
    <col min="4507" max="4507" width="4" style="22" bestFit="1" customWidth="1"/>
    <col min="4508" max="4508" width="26.75" style="22" customWidth="1"/>
    <col min="4509" max="4546" width="12.75" style="22" customWidth="1"/>
    <col min="4547" max="4548" width="12.375" style="22" bestFit="1" customWidth="1"/>
    <col min="4549" max="4762" width="8.875" style="22"/>
    <col min="4763" max="4763" width="4" style="22" bestFit="1" customWidth="1"/>
    <col min="4764" max="4764" width="26.75" style="22" customWidth="1"/>
    <col min="4765" max="4802" width="12.75" style="22" customWidth="1"/>
    <col min="4803" max="4804" width="12.375" style="22" bestFit="1" customWidth="1"/>
    <col min="4805" max="5018" width="8.875" style="22"/>
    <col min="5019" max="5019" width="4" style="22" bestFit="1" customWidth="1"/>
    <col min="5020" max="5020" width="26.75" style="22" customWidth="1"/>
    <col min="5021" max="5058" width="12.75" style="22" customWidth="1"/>
    <col min="5059" max="5060" width="12.375" style="22" bestFit="1" customWidth="1"/>
    <col min="5061" max="5274" width="8.875" style="22"/>
    <col min="5275" max="5275" width="4" style="22" bestFit="1" customWidth="1"/>
    <col min="5276" max="5276" width="26.75" style="22" customWidth="1"/>
    <col min="5277" max="5314" width="12.75" style="22" customWidth="1"/>
    <col min="5315" max="5316" width="12.375" style="22" bestFit="1" customWidth="1"/>
    <col min="5317" max="5530" width="8.875" style="22"/>
    <col min="5531" max="5531" width="4" style="22" bestFit="1" customWidth="1"/>
    <col min="5532" max="5532" width="26.75" style="22" customWidth="1"/>
    <col min="5533" max="5570" width="12.75" style="22" customWidth="1"/>
    <col min="5571" max="5572" width="12.375" style="22" bestFit="1" customWidth="1"/>
    <col min="5573" max="5786" width="8.875" style="22"/>
    <col min="5787" max="5787" width="4" style="22" bestFit="1" customWidth="1"/>
    <col min="5788" max="5788" width="26.75" style="22" customWidth="1"/>
    <col min="5789" max="5826" width="12.75" style="22" customWidth="1"/>
    <col min="5827" max="5828" width="12.375" style="22" bestFit="1" customWidth="1"/>
    <col min="5829" max="6042" width="8.875" style="22"/>
    <col min="6043" max="6043" width="4" style="22" bestFit="1" customWidth="1"/>
    <col min="6044" max="6044" width="26.75" style="22" customWidth="1"/>
    <col min="6045" max="6082" width="12.75" style="22" customWidth="1"/>
    <col min="6083" max="6084" width="12.375" style="22" bestFit="1" customWidth="1"/>
    <col min="6085" max="6298" width="8.875" style="22"/>
    <col min="6299" max="6299" width="4" style="22" bestFit="1" customWidth="1"/>
    <col min="6300" max="6300" width="26.75" style="22" customWidth="1"/>
    <col min="6301" max="6338" width="12.75" style="22" customWidth="1"/>
    <col min="6339" max="6340" width="12.375" style="22" bestFit="1" customWidth="1"/>
    <col min="6341" max="6554" width="8.875" style="22"/>
    <col min="6555" max="6555" width="4" style="22" bestFit="1" customWidth="1"/>
    <col min="6556" max="6556" width="26.75" style="22" customWidth="1"/>
    <col min="6557" max="6594" width="12.75" style="22" customWidth="1"/>
    <col min="6595" max="6596" width="12.375" style="22" bestFit="1" customWidth="1"/>
    <col min="6597" max="6810" width="8.875" style="22"/>
    <col min="6811" max="6811" width="4" style="22" bestFit="1" customWidth="1"/>
    <col min="6812" max="6812" width="26.75" style="22" customWidth="1"/>
    <col min="6813" max="6850" width="12.75" style="22" customWidth="1"/>
    <col min="6851" max="6852" width="12.375" style="22" bestFit="1" customWidth="1"/>
    <col min="6853" max="7066" width="8.875" style="22"/>
    <col min="7067" max="7067" width="4" style="22" bestFit="1" customWidth="1"/>
    <col min="7068" max="7068" width="26.75" style="22" customWidth="1"/>
    <col min="7069" max="7106" width="12.75" style="22" customWidth="1"/>
    <col min="7107" max="7108" width="12.375" style="22" bestFit="1" customWidth="1"/>
    <col min="7109" max="7322" width="8.875" style="22"/>
    <col min="7323" max="7323" width="4" style="22" bestFit="1" customWidth="1"/>
    <col min="7324" max="7324" width="26.75" style="22" customWidth="1"/>
    <col min="7325" max="7362" width="12.75" style="22" customWidth="1"/>
    <col min="7363" max="7364" width="12.375" style="22" bestFit="1" customWidth="1"/>
    <col min="7365" max="7578" width="8.875" style="22"/>
    <col min="7579" max="7579" width="4" style="22" bestFit="1" customWidth="1"/>
    <col min="7580" max="7580" width="26.75" style="22" customWidth="1"/>
    <col min="7581" max="7618" width="12.75" style="22" customWidth="1"/>
    <col min="7619" max="7620" width="12.375" style="22" bestFit="1" customWidth="1"/>
    <col min="7621" max="7834" width="8.875" style="22"/>
    <col min="7835" max="7835" width="4" style="22" bestFit="1" customWidth="1"/>
    <col min="7836" max="7836" width="26.75" style="22" customWidth="1"/>
    <col min="7837" max="7874" width="12.75" style="22" customWidth="1"/>
    <col min="7875" max="7876" width="12.375" style="22" bestFit="1" customWidth="1"/>
    <col min="7877" max="8090" width="8.875" style="22"/>
    <col min="8091" max="8091" width="4" style="22" bestFit="1" customWidth="1"/>
    <col min="8092" max="8092" width="26.75" style="22" customWidth="1"/>
    <col min="8093" max="8130" width="12.75" style="22" customWidth="1"/>
    <col min="8131" max="8132" width="12.375" style="22" bestFit="1" customWidth="1"/>
    <col min="8133" max="8346" width="8.875" style="22"/>
    <col min="8347" max="8347" width="4" style="22" bestFit="1" customWidth="1"/>
    <col min="8348" max="8348" width="26.75" style="22" customWidth="1"/>
    <col min="8349" max="8386" width="12.75" style="22" customWidth="1"/>
    <col min="8387" max="8388" width="12.375" style="22" bestFit="1" customWidth="1"/>
    <col min="8389" max="8602" width="8.875" style="22"/>
    <col min="8603" max="8603" width="4" style="22" bestFit="1" customWidth="1"/>
    <col min="8604" max="8604" width="26.75" style="22" customWidth="1"/>
    <col min="8605" max="8642" width="12.75" style="22" customWidth="1"/>
    <col min="8643" max="8644" width="12.375" style="22" bestFit="1" customWidth="1"/>
    <col min="8645" max="8858" width="8.875" style="22"/>
    <col min="8859" max="8859" width="4" style="22" bestFit="1" customWidth="1"/>
    <col min="8860" max="8860" width="26.75" style="22" customWidth="1"/>
    <col min="8861" max="8898" width="12.75" style="22" customWidth="1"/>
    <col min="8899" max="8900" width="12.375" style="22" bestFit="1" customWidth="1"/>
    <col min="8901" max="9114" width="8.875" style="22"/>
    <col min="9115" max="9115" width="4" style="22" bestFit="1" customWidth="1"/>
    <col min="9116" max="9116" width="26.75" style="22" customWidth="1"/>
    <col min="9117" max="9154" width="12.75" style="22" customWidth="1"/>
    <col min="9155" max="9156" width="12.375" style="22" bestFit="1" customWidth="1"/>
    <col min="9157" max="9370" width="8.875" style="22"/>
    <col min="9371" max="9371" width="4" style="22" bestFit="1" customWidth="1"/>
    <col min="9372" max="9372" width="26.75" style="22" customWidth="1"/>
    <col min="9373" max="9410" width="12.75" style="22" customWidth="1"/>
    <col min="9411" max="9412" width="12.375" style="22" bestFit="1" customWidth="1"/>
    <col min="9413" max="9626" width="8.875" style="22"/>
    <col min="9627" max="9627" width="4" style="22" bestFit="1" customWidth="1"/>
    <col min="9628" max="9628" width="26.75" style="22" customWidth="1"/>
    <col min="9629" max="9666" width="12.75" style="22" customWidth="1"/>
    <col min="9667" max="9668" width="12.375" style="22" bestFit="1" customWidth="1"/>
    <col min="9669" max="9882" width="8.875" style="22"/>
    <col min="9883" max="9883" width="4" style="22" bestFit="1" customWidth="1"/>
    <col min="9884" max="9884" width="26.75" style="22" customWidth="1"/>
    <col min="9885" max="9922" width="12.75" style="22" customWidth="1"/>
    <col min="9923" max="9924" width="12.375" style="22" bestFit="1" customWidth="1"/>
    <col min="9925" max="10138" width="8.875" style="22"/>
    <col min="10139" max="10139" width="4" style="22" bestFit="1" customWidth="1"/>
    <col min="10140" max="10140" width="26.75" style="22" customWidth="1"/>
    <col min="10141" max="10178" width="12.75" style="22" customWidth="1"/>
    <col min="10179" max="10180" width="12.375" style="22" bestFit="1" customWidth="1"/>
    <col min="10181" max="10394" width="8.875" style="22"/>
    <col min="10395" max="10395" width="4" style="22" bestFit="1" customWidth="1"/>
    <col min="10396" max="10396" width="26.75" style="22" customWidth="1"/>
    <col min="10397" max="10434" width="12.75" style="22" customWidth="1"/>
    <col min="10435" max="10436" width="12.375" style="22" bestFit="1" customWidth="1"/>
    <col min="10437" max="10650" width="8.875" style="22"/>
    <col min="10651" max="10651" width="4" style="22" bestFit="1" customWidth="1"/>
    <col min="10652" max="10652" width="26.75" style="22" customWidth="1"/>
    <col min="10653" max="10690" width="12.75" style="22" customWidth="1"/>
    <col min="10691" max="10692" width="12.375" style="22" bestFit="1" customWidth="1"/>
    <col min="10693" max="10906" width="8.875" style="22"/>
    <col min="10907" max="10907" width="4" style="22" bestFit="1" customWidth="1"/>
    <col min="10908" max="10908" width="26.75" style="22" customWidth="1"/>
    <col min="10909" max="10946" width="12.75" style="22" customWidth="1"/>
    <col min="10947" max="10948" width="12.375" style="22" bestFit="1" customWidth="1"/>
    <col min="10949" max="11162" width="8.875" style="22"/>
    <col min="11163" max="11163" width="4" style="22" bestFit="1" customWidth="1"/>
    <col min="11164" max="11164" width="26.75" style="22" customWidth="1"/>
    <col min="11165" max="11202" width="12.75" style="22" customWidth="1"/>
    <col min="11203" max="11204" width="12.375" style="22" bestFit="1" customWidth="1"/>
    <col min="11205" max="11418" width="8.875" style="22"/>
    <col min="11419" max="11419" width="4" style="22" bestFit="1" customWidth="1"/>
    <col min="11420" max="11420" width="26.75" style="22" customWidth="1"/>
    <col min="11421" max="11458" width="12.75" style="22" customWidth="1"/>
    <col min="11459" max="11460" width="12.375" style="22" bestFit="1" customWidth="1"/>
    <col min="11461" max="11674" width="8.875" style="22"/>
    <col min="11675" max="11675" width="4" style="22" bestFit="1" customWidth="1"/>
    <col min="11676" max="11676" width="26.75" style="22" customWidth="1"/>
    <col min="11677" max="11714" width="12.75" style="22" customWidth="1"/>
    <col min="11715" max="11716" width="12.375" style="22" bestFit="1" customWidth="1"/>
    <col min="11717" max="11930" width="8.875" style="22"/>
    <col min="11931" max="11931" width="4" style="22" bestFit="1" customWidth="1"/>
    <col min="11932" max="11932" width="26.75" style="22" customWidth="1"/>
    <col min="11933" max="11970" width="12.75" style="22" customWidth="1"/>
    <col min="11971" max="11972" width="12.375" style="22" bestFit="1" customWidth="1"/>
    <col min="11973" max="12186" width="8.875" style="22"/>
    <col min="12187" max="12187" width="4" style="22" bestFit="1" customWidth="1"/>
    <col min="12188" max="12188" width="26.75" style="22" customWidth="1"/>
    <col min="12189" max="12226" width="12.75" style="22" customWidth="1"/>
    <col min="12227" max="12228" width="12.375" style="22" bestFit="1" customWidth="1"/>
    <col min="12229" max="12442" width="8.875" style="22"/>
    <col min="12443" max="12443" width="4" style="22" bestFit="1" customWidth="1"/>
    <col min="12444" max="12444" width="26.75" style="22" customWidth="1"/>
    <col min="12445" max="12482" width="12.75" style="22" customWidth="1"/>
    <col min="12483" max="12484" width="12.375" style="22" bestFit="1" customWidth="1"/>
    <col min="12485" max="12698" width="8.875" style="22"/>
    <col min="12699" max="12699" width="4" style="22" bestFit="1" customWidth="1"/>
    <col min="12700" max="12700" width="26.75" style="22" customWidth="1"/>
    <col min="12701" max="12738" width="12.75" style="22" customWidth="1"/>
    <col min="12739" max="12740" width="12.375" style="22" bestFit="1" customWidth="1"/>
    <col min="12741" max="12954" width="8.875" style="22"/>
    <col min="12955" max="12955" width="4" style="22" bestFit="1" customWidth="1"/>
    <col min="12956" max="12956" width="26.75" style="22" customWidth="1"/>
    <col min="12957" max="12994" width="12.75" style="22" customWidth="1"/>
    <col min="12995" max="12996" width="12.375" style="22" bestFit="1" customWidth="1"/>
    <col min="12997" max="13210" width="8.875" style="22"/>
    <col min="13211" max="13211" width="4" style="22" bestFit="1" customWidth="1"/>
    <col min="13212" max="13212" width="26.75" style="22" customWidth="1"/>
    <col min="13213" max="13250" width="12.75" style="22" customWidth="1"/>
    <col min="13251" max="13252" width="12.375" style="22" bestFit="1" customWidth="1"/>
    <col min="13253" max="13466" width="8.875" style="22"/>
    <col min="13467" max="13467" width="4" style="22" bestFit="1" customWidth="1"/>
    <col min="13468" max="13468" width="26.75" style="22" customWidth="1"/>
    <col min="13469" max="13506" width="12.75" style="22" customWidth="1"/>
    <col min="13507" max="13508" width="12.375" style="22" bestFit="1" customWidth="1"/>
    <col min="13509" max="13722" width="8.875" style="22"/>
    <col min="13723" max="13723" width="4" style="22" bestFit="1" customWidth="1"/>
    <col min="13724" max="13724" width="26.75" style="22" customWidth="1"/>
    <col min="13725" max="13762" width="12.75" style="22" customWidth="1"/>
    <col min="13763" max="13764" width="12.375" style="22" bestFit="1" customWidth="1"/>
    <col min="13765" max="13978" width="8.875" style="22"/>
    <col min="13979" max="13979" width="4" style="22" bestFit="1" customWidth="1"/>
    <col min="13980" max="13980" width="26.75" style="22" customWidth="1"/>
    <col min="13981" max="14018" width="12.75" style="22" customWidth="1"/>
    <col min="14019" max="14020" width="12.375" style="22" bestFit="1" customWidth="1"/>
    <col min="14021" max="14234" width="8.875" style="22"/>
    <col min="14235" max="14235" width="4" style="22" bestFit="1" customWidth="1"/>
    <col min="14236" max="14236" width="26.75" style="22" customWidth="1"/>
    <col min="14237" max="14274" width="12.75" style="22" customWidth="1"/>
    <col min="14275" max="14276" width="12.375" style="22" bestFit="1" customWidth="1"/>
    <col min="14277" max="14490" width="8.875" style="22"/>
    <col min="14491" max="14491" width="4" style="22" bestFit="1" customWidth="1"/>
    <col min="14492" max="14492" width="26.75" style="22" customWidth="1"/>
    <col min="14493" max="14530" width="12.75" style="22" customWidth="1"/>
    <col min="14531" max="14532" width="12.375" style="22" bestFit="1" customWidth="1"/>
    <col min="14533" max="14746" width="8.875" style="22"/>
    <col min="14747" max="14747" width="4" style="22" bestFit="1" customWidth="1"/>
    <col min="14748" max="14748" width="26.75" style="22" customWidth="1"/>
    <col min="14749" max="14786" width="12.75" style="22" customWidth="1"/>
    <col min="14787" max="14788" width="12.375" style="22" bestFit="1" customWidth="1"/>
    <col min="14789" max="15002" width="8.875" style="22"/>
    <col min="15003" max="15003" width="4" style="22" bestFit="1" customWidth="1"/>
    <col min="15004" max="15004" width="26.75" style="22" customWidth="1"/>
    <col min="15005" max="15042" width="12.75" style="22" customWidth="1"/>
    <col min="15043" max="15044" width="12.375" style="22" bestFit="1" customWidth="1"/>
    <col min="15045" max="15258" width="8.875" style="22"/>
    <col min="15259" max="15259" width="4" style="22" bestFit="1" customWidth="1"/>
    <col min="15260" max="15260" width="26.75" style="22" customWidth="1"/>
    <col min="15261" max="15298" width="12.75" style="22" customWidth="1"/>
    <col min="15299" max="15300" width="12.375" style="22" bestFit="1" customWidth="1"/>
    <col min="15301" max="15514" width="8.875" style="22"/>
    <col min="15515" max="15515" width="4" style="22" bestFit="1" customWidth="1"/>
    <col min="15516" max="15516" width="26.75" style="22" customWidth="1"/>
    <col min="15517" max="15554" width="12.75" style="22" customWidth="1"/>
    <col min="15555" max="15556" width="12.375" style="22" bestFit="1" customWidth="1"/>
    <col min="15557" max="15770" width="8.875" style="22"/>
    <col min="15771" max="15771" width="4" style="22" bestFit="1" customWidth="1"/>
    <col min="15772" max="15772" width="26.75" style="22" customWidth="1"/>
    <col min="15773" max="15810" width="12.75" style="22" customWidth="1"/>
    <col min="15811" max="15812" width="12.375" style="22" bestFit="1" customWidth="1"/>
    <col min="15813" max="16026" width="8.875" style="22"/>
    <col min="16027" max="16027" width="4" style="22" bestFit="1" customWidth="1"/>
    <col min="16028" max="16028" width="26.75" style="22" customWidth="1"/>
    <col min="16029" max="16066" width="12.75" style="22" customWidth="1"/>
    <col min="16067" max="16068" width="12.375" style="22" bestFit="1" customWidth="1"/>
    <col min="16069" max="16384" width="8.875" style="22"/>
  </cols>
  <sheetData>
    <row r="2" spans="2:8" ht="35.450000000000003" customHeight="1" x14ac:dyDescent="0.15">
      <c r="B2" s="563" t="s">
        <v>940</v>
      </c>
      <c r="C2" s="563"/>
      <c r="D2" s="563"/>
      <c r="E2" s="563"/>
      <c r="F2" s="563"/>
      <c r="G2" s="563"/>
      <c r="H2" s="563"/>
    </row>
    <row r="3" spans="2:8" ht="4.9000000000000004" customHeight="1" x14ac:dyDescent="0.15">
      <c r="E3" s="245"/>
      <c r="F3" s="245"/>
      <c r="G3" s="245"/>
      <c r="H3" s="245"/>
    </row>
    <row r="4" spans="2:8" ht="16.350000000000001" customHeight="1" x14ac:dyDescent="0.15">
      <c r="E4" s="126"/>
      <c r="F4" s="126"/>
      <c r="G4" s="126"/>
      <c r="H4" s="126" t="str">
        <f>"（単位："&amp;基本設定!D29&amp;"）"</f>
        <v>（単位：）</v>
      </c>
    </row>
    <row r="5" spans="2:8" s="20" customFormat="1" ht="16.149999999999999" customHeight="1" x14ac:dyDescent="0.15">
      <c r="B5" s="570" t="s">
        <v>939</v>
      </c>
      <c r="C5" s="570" t="s">
        <v>676</v>
      </c>
      <c r="D5" s="526" t="s">
        <v>1334</v>
      </c>
      <c r="E5" s="571" t="s">
        <v>8</v>
      </c>
      <c r="F5" s="564" t="s">
        <v>1454</v>
      </c>
      <c r="G5" s="566" t="s">
        <v>1455</v>
      </c>
      <c r="H5" s="568" t="s">
        <v>668</v>
      </c>
    </row>
    <row r="6" spans="2:8" s="20" customFormat="1" ht="16.149999999999999" customHeight="1" x14ac:dyDescent="0.15">
      <c r="B6" s="570"/>
      <c r="C6" s="570"/>
      <c r="D6" s="526"/>
      <c r="E6" s="572"/>
      <c r="F6" s="565"/>
      <c r="G6" s="567"/>
      <c r="H6" s="569"/>
    </row>
    <row r="7" spans="2:8" ht="22.15" customHeight="1" x14ac:dyDescent="0.15">
      <c r="B7" s="49">
        <f>計算!BB6</f>
        <v>1</v>
      </c>
      <c r="C7" s="49" t="str">
        <f>計算!BC6</f>
        <v>01</v>
      </c>
      <c r="D7" s="307" t="str">
        <f>計算!BD6</f>
        <v>農林漁業</v>
      </c>
      <c r="E7" s="427">
        <f>計算!BE6</f>
        <v>0</v>
      </c>
      <c r="F7" s="428">
        <f>計算!BF6</f>
        <v>0</v>
      </c>
      <c r="G7" s="429">
        <f>計算!BG6</f>
        <v>0</v>
      </c>
      <c r="H7" s="430">
        <f>計算!BH6</f>
        <v>0</v>
      </c>
    </row>
    <row r="8" spans="2:8" ht="22.15" customHeight="1" x14ac:dyDescent="0.15">
      <c r="B8" s="49">
        <f>計算!BB7</f>
        <v>2</v>
      </c>
      <c r="C8" s="49" t="str">
        <f>計算!BC7</f>
        <v>06</v>
      </c>
      <c r="D8" s="307" t="str">
        <f>計算!BD7</f>
        <v>鉱業</v>
      </c>
      <c r="E8" s="427">
        <f>計算!BE7</f>
        <v>0</v>
      </c>
      <c r="F8" s="428">
        <f>計算!BF7</f>
        <v>0</v>
      </c>
      <c r="G8" s="429">
        <f>計算!BG7</f>
        <v>0</v>
      </c>
      <c r="H8" s="430">
        <f>計算!BH7</f>
        <v>0</v>
      </c>
    </row>
    <row r="9" spans="2:8" ht="22.15" customHeight="1" x14ac:dyDescent="0.15">
      <c r="B9" s="49">
        <f>計算!BB8</f>
        <v>3</v>
      </c>
      <c r="C9" s="49" t="str">
        <f>計算!BC8</f>
        <v>11</v>
      </c>
      <c r="D9" s="307" t="str">
        <f>計算!BD8</f>
        <v>飲食料品</v>
      </c>
      <c r="E9" s="427">
        <f>計算!BE8</f>
        <v>0</v>
      </c>
      <c r="F9" s="428">
        <f>計算!BF8</f>
        <v>0</v>
      </c>
      <c r="G9" s="429">
        <f>計算!BG8</f>
        <v>0</v>
      </c>
      <c r="H9" s="430">
        <f>計算!BH8</f>
        <v>0</v>
      </c>
    </row>
    <row r="10" spans="2:8" ht="22.15" customHeight="1" x14ac:dyDescent="0.15">
      <c r="B10" s="49">
        <f>計算!BB9</f>
        <v>4</v>
      </c>
      <c r="C10" s="49" t="str">
        <f>計算!BC9</f>
        <v>15</v>
      </c>
      <c r="D10" s="307" t="str">
        <f>計算!BD9</f>
        <v>繊維製品</v>
      </c>
      <c r="E10" s="427">
        <f>計算!BE9</f>
        <v>0</v>
      </c>
      <c r="F10" s="428">
        <f>計算!BF9</f>
        <v>0</v>
      </c>
      <c r="G10" s="429">
        <f>計算!BG9</f>
        <v>0</v>
      </c>
      <c r="H10" s="430">
        <f>計算!BH9</f>
        <v>0</v>
      </c>
    </row>
    <row r="11" spans="2:8" ht="22.15" customHeight="1" x14ac:dyDescent="0.15">
      <c r="B11" s="49">
        <f>計算!BB10</f>
        <v>5</v>
      </c>
      <c r="C11" s="49" t="str">
        <f>計算!BC10</f>
        <v>16</v>
      </c>
      <c r="D11" s="307" t="str">
        <f>計算!BD10</f>
        <v>パルプ・紙・木製品</v>
      </c>
      <c r="E11" s="427">
        <f>計算!BE10</f>
        <v>0</v>
      </c>
      <c r="F11" s="428">
        <f>計算!BF10</f>
        <v>0</v>
      </c>
      <c r="G11" s="429">
        <f>計算!BG10</f>
        <v>0</v>
      </c>
      <c r="H11" s="430">
        <f>計算!BH10</f>
        <v>0</v>
      </c>
    </row>
    <row r="12" spans="2:8" ht="22.15" customHeight="1" x14ac:dyDescent="0.15">
      <c r="B12" s="49">
        <f>計算!BB11</f>
        <v>6</v>
      </c>
      <c r="C12" s="49" t="str">
        <f>計算!BC11</f>
        <v>20</v>
      </c>
      <c r="D12" s="307" t="str">
        <f>計算!BD11</f>
        <v>化学製品</v>
      </c>
      <c r="E12" s="427">
        <f>計算!BE11</f>
        <v>0</v>
      </c>
      <c r="F12" s="428">
        <f>計算!BF11</f>
        <v>0</v>
      </c>
      <c r="G12" s="429">
        <f>計算!BG11</f>
        <v>0</v>
      </c>
      <c r="H12" s="430">
        <f>計算!BH11</f>
        <v>0</v>
      </c>
    </row>
    <row r="13" spans="2:8" ht="22.15" customHeight="1" x14ac:dyDescent="0.15">
      <c r="B13" s="49">
        <f>計算!BB12</f>
        <v>7</v>
      </c>
      <c r="C13" s="49" t="str">
        <f>計算!BC12</f>
        <v>21</v>
      </c>
      <c r="D13" s="307" t="str">
        <f>計算!BD12</f>
        <v>石油・石炭製品</v>
      </c>
      <c r="E13" s="427">
        <f>計算!BE12</f>
        <v>0</v>
      </c>
      <c r="F13" s="428">
        <f>計算!BF12</f>
        <v>0</v>
      </c>
      <c r="G13" s="429">
        <f>計算!BG12</f>
        <v>0</v>
      </c>
      <c r="H13" s="430">
        <f>計算!BH12</f>
        <v>0</v>
      </c>
    </row>
    <row r="14" spans="2:8" ht="22.15" customHeight="1" x14ac:dyDescent="0.15">
      <c r="B14" s="49">
        <f>計算!BB13</f>
        <v>8</v>
      </c>
      <c r="C14" s="49" t="str">
        <f>計算!BC13</f>
        <v>22</v>
      </c>
      <c r="D14" s="307" t="str">
        <f>計算!BD13</f>
        <v>プラスチック・ゴム製品</v>
      </c>
      <c r="E14" s="427">
        <f>計算!BE13</f>
        <v>0</v>
      </c>
      <c r="F14" s="428">
        <f>計算!BF13</f>
        <v>0</v>
      </c>
      <c r="G14" s="429">
        <f>計算!BG13</f>
        <v>0</v>
      </c>
      <c r="H14" s="430">
        <f>計算!BH13</f>
        <v>0</v>
      </c>
    </row>
    <row r="15" spans="2:8" ht="22.15" customHeight="1" x14ac:dyDescent="0.15">
      <c r="B15" s="49">
        <f>計算!BB14</f>
        <v>9</v>
      </c>
      <c r="C15" s="49" t="str">
        <f>計算!BC14</f>
        <v>25</v>
      </c>
      <c r="D15" s="307" t="str">
        <f>計算!BD14</f>
        <v>窯業・土石製品</v>
      </c>
      <c r="E15" s="427">
        <f>計算!BE14</f>
        <v>0</v>
      </c>
      <c r="F15" s="428">
        <f>計算!BF14</f>
        <v>0</v>
      </c>
      <c r="G15" s="429">
        <f>計算!BG14</f>
        <v>0</v>
      </c>
      <c r="H15" s="430">
        <f>計算!BH14</f>
        <v>0</v>
      </c>
    </row>
    <row r="16" spans="2:8" ht="22.15" customHeight="1" x14ac:dyDescent="0.15">
      <c r="B16" s="49">
        <f>計算!BB15</f>
        <v>10</v>
      </c>
      <c r="C16" s="49" t="str">
        <f>計算!BC15</f>
        <v>26</v>
      </c>
      <c r="D16" s="307" t="str">
        <f>計算!BD15</f>
        <v>鉄鋼</v>
      </c>
      <c r="E16" s="427">
        <f>計算!BE15</f>
        <v>0</v>
      </c>
      <c r="F16" s="428">
        <f>計算!BF15</f>
        <v>0</v>
      </c>
      <c r="G16" s="429">
        <f>計算!BG15</f>
        <v>0</v>
      </c>
      <c r="H16" s="430">
        <f>計算!BH15</f>
        <v>0</v>
      </c>
    </row>
    <row r="17" spans="2:8" ht="22.15" customHeight="1" x14ac:dyDescent="0.15">
      <c r="B17" s="49">
        <f>計算!BB16</f>
        <v>11</v>
      </c>
      <c r="C17" s="49" t="str">
        <f>計算!BC16</f>
        <v>27</v>
      </c>
      <c r="D17" s="307" t="str">
        <f>計算!BD16</f>
        <v>非鉄金属</v>
      </c>
      <c r="E17" s="427">
        <f>計算!BE16</f>
        <v>0</v>
      </c>
      <c r="F17" s="428">
        <f>計算!BF16</f>
        <v>0</v>
      </c>
      <c r="G17" s="429">
        <f>計算!BG16</f>
        <v>0</v>
      </c>
      <c r="H17" s="430">
        <f>計算!BH16</f>
        <v>0</v>
      </c>
    </row>
    <row r="18" spans="2:8" ht="22.15" customHeight="1" x14ac:dyDescent="0.15">
      <c r="B18" s="49">
        <f>計算!BB17</f>
        <v>12</v>
      </c>
      <c r="C18" s="49" t="str">
        <f>計算!BC17</f>
        <v>28</v>
      </c>
      <c r="D18" s="307" t="str">
        <f>計算!BD17</f>
        <v>金属製品</v>
      </c>
      <c r="E18" s="427">
        <f>計算!BE17</f>
        <v>0</v>
      </c>
      <c r="F18" s="428">
        <f>計算!BF17</f>
        <v>0</v>
      </c>
      <c r="G18" s="429">
        <f>計算!BG17</f>
        <v>0</v>
      </c>
      <c r="H18" s="430">
        <f>計算!BH17</f>
        <v>0</v>
      </c>
    </row>
    <row r="19" spans="2:8" ht="22.15" customHeight="1" x14ac:dyDescent="0.15">
      <c r="B19" s="49">
        <f>計算!BB18</f>
        <v>13</v>
      </c>
      <c r="C19" s="49" t="str">
        <f>計算!BC18</f>
        <v>29</v>
      </c>
      <c r="D19" s="307" t="str">
        <f>計算!BD18</f>
        <v>はん用機械</v>
      </c>
      <c r="E19" s="427">
        <f>計算!BE18</f>
        <v>0</v>
      </c>
      <c r="F19" s="428">
        <f>計算!BF18</f>
        <v>0</v>
      </c>
      <c r="G19" s="429">
        <f>計算!BG18</f>
        <v>0</v>
      </c>
      <c r="H19" s="430">
        <f>計算!BH18</f>
        <v>0</v>
      </c>
    </row>
    <row r="20" spans="2:8" ht="22.15" customHeight="1" x14ac:dyDescent="0.15">
      <c r="B20" s="49">
        <f>計算!BB19</f>
        <v>14</v>
      </c>
      <c r="C20" s="49" t="str">
        <f>計算!BC19</f>
        <v>30</v>
      </c>
      <c r="D20" s="307" t="str">
        <f>計算!BD19</f>
        <v>生産用機械</v>
      </c>
      <c r="E20" s="427">
        <f>計算!BE19</f>
        <v>0</v>
      </c>
      <c r="F20" s="428">
        <f>計算!BF19</f>
        <v>0</v>
      </c>
      <c r="G20" s="429">
        <f>計算!BG19</f>
        <v>0</v>
      </c>
      <c r="H20" s="430">
        <f>計算!BH19</f>
        <v>0</v>
      </c>
    </row>
    <row r="21" spans="2:8" ht="22.15" customHeight="1" x14ac:dyDescent="0.15">
      <c r="B21" s="49">
        <f>計算!BB20</f>
        <v>15</v>
      </c>
      <c r="C21" s="49" t="str">
        <f>計算!BC20</f>
        <v>31</v>
      </c>
      <c r="D21" s="307" t="str">
        <f>計算!BD20</f>
        <v>業務用機械</v>
      </c>
      <c r="E21" s="427">
        <f>計算!BE20</f>
        <v>0</v>
      </c>
      <c r="F21" s="428">
        <f>計算!BF20</f>
        <v>0</v>
      </c>
      <c r="G21" s="429">
        <f>計算!BG20</f>
        <v>0</v>
      </c>
      <c r="H21" s="430">
        <f>計算!BH20</f>
        <v>0</v>
      </c>
    </row>
    <row r="22" spans="2:8" ht="22.15" customHeight="1" x14ac:dyDescent="0.15">
      <c r="B22" s="49">
        <f>計算!BB21</f>
        <v>16</v>
      </c>
      <c r="C22" s="49" t="str">
        <f>計算!BC21</f>
        <v>32</v>
      </c>
      <c r="D22" s="307" t="str">
        <f>計算!BD21</f>
        <v>電子部品</v>
      </c>
      <c r="E22" s="427">
        <f>計算!BE21</f>
        <v>0</v>
      </c>
      <c r="F22" s="428">
        <f>計算!BF21</f>
        <v>0</v>
      </c>
      <c r="G22" s="429">
        <f>計算!BG21</f>
        <v>0</v>
      </c>
      <c r="H22" s="430">
        <f>計算!BH21</f>
        <v>0</v>
      </c>
    </row>
    <row r="23" spans="2:8" ht="22.15" customHeight="1" x14ac:dyDescent="0.15">
      <c r="B23" s="49">
        <f>計算!BB22</f>
        <v>17</v>
      </c>
      <c r="C23" s="49" t="str">
        <f>計算!BC22</f>
        <v>33</v>
      </c>
      <c r="D23" s="307" t="str">
        <f>計算!BD22</f>
        <v>電気機械</v>
      </c>
      <c r="E23" s="427">
        <f>計算!BE22</f>
        <v>0</v>
      </c>
      <c r="F23" s="428">
        <f>計算!BF22</f>
        <v>0</v>
      </c>
      <c r="G23" s="429">
        <f>計算!BG22</f>
        <v>0</v>
      </c>
      <c r="H23" s="430">
        <f>計算!BH22</f>
        <v>0</v>
      </c>
    </row>
    <row r="24" spans="2:8" ht="22.15" customHeight="1" x14ac:dyDescent="0.15">
      <c r="B24" s="49">
        <f>計算!BB23</f>
        <v>18</v>
      </c>
      <c r="C24" s="49" t="str">
        <f>計算!BC23</f>
        <v>34</v>
      </c>
      <c r="D24" s="307" t="str">
        <f>計算!BD23</f>
        <v>情報通信機器</v>
      </c>
      <c r="E24" s="427">
        <f>計算!BE23</f>
        <v>0</v>
      </c>
      <c r="F24" s="428">
        <f>計算!BF23</f>
        <v>0</v>
      </c>
      <c r="G24" s="429">
        <f>計算!BG23</f>
        <v>0</v>
      </c>
      <c r="H24" s="430">
        <f>計算!BH23</f>
        <v>0</v>
      </c>
    </row>
    <row r="25" spans="2:8" ht="22.15" customHeight="1" x14ac:dyDescent="0.15">
      <c r="B25" s="49">
        <f>計算!BB24</f>
        <v>19</v>
      </c>
      <c r="C25" s="49" t="str">
        <f>計算!BC24</f>
        <v>35</v>
      </c>
      <c r="D25" s="307" t="str">
        <f>計算!BD24</f>
        <v>輸送機械</v>
      </c>
      <c r="E25" s="427">
        <f>計算!BE24</f>
        <v>0</v>
      </c>
      <c r="F25" s="428">
        <f>計算!BF24</f>
        <v>0</v>
      </c>
      <c r="G25" s="429">
        <f>計算!BG24</f>
        <v>0</v>
      </c>
      <c r="H25" s="430">
        <f>計算!BH24</f>
        <v>0</v>
      </c>
    </row>
    <row r="26" spans="2:8" ht="22.15" customHeight="1" x14ac:dyDescent="0.15">
      <c r="B26" s="49">
        <f>計算!BB25</f>
        <v>20</v>
      </c>
      <c r="C26" s="49" t="str">
        <f>計算!BC25</f>
        <v>39</v>
      </c>
      <c r="D26" s="307" t="str">
        <f>計算!BD25</f>
        <v>その他の製造工業製品</v>
      </c>
      <c r="E26" s="427">
        <f>計算!BE25</f>
        <v>0</v>
      </c>
      <c r="F26" s="428">
        <f>計算!BF25</f>
        <v>0</v>
      </c>
      <c r="G26" s="429">
        <f>計算!BG25</f>
        <v>0</v>
      </c>
      <c r="H26" s="430">
        <f>計算!BH25</f>
        <v>0</v>
      </c>
    </row>
    <row r="27" spans="2:8" ht="22.15" customHeight="1" x14ac:dyDescent="0.15">
      <c r="B27" s="49">
        <f>計算!BB26</f>
        <v>21</v>
      </c>
      <c r="C27" s="49" t="str">
        <f>計算!BC26</f>
        <v>41</v>
      </c>
      <c r="D27" s="307" t="str">
        <f>計算!BD26</f>
        <v>建設</v>
      </c>
      <c r="E27" s="427">
        <f>計算!BE26</f>
        <v>0</v>
      </c>
      <c r="F27" s="428">
        <f>計算!BF26</f>
        <v>0</v>
      </c>
      <c r="G27" s="429">
        <f>計算!BG26</f>
        <v>0</v>
      </c>
      <c r="H27" s="430">
        <f>計算!BH26</f>
        <v>0</v>
      </c>
    </row>
    <row r="28" spans="2:8" ht="22.15" customHeight="1" x14ac:dyDescent="0.15">
      <c r="B28" s="49">
        <f>計算!BB27</f>
        <v>22</v>
      </c>
      <c r="C28" s="49" t="str">
        <f>計算!BC27</f>
        <v>46</v>
      </c>
      <c r="D28" s="307" t="str">
        <f>計算!BD27</f>
        <v>電気・ガス・熱供給</v>
      </c>
      <c r="E28" s="427">
        <f>計算!BE27</f>
        <v>0</v>
      </c>
      <c r="F28" s="428">
        <f>計算!BF27</f>
        <v>0</v>
      </c>
      <c r="G28" s="429">
        <f>計算!BG27</f>
        <v>0</v>
      </c>
      <c r="H28" s="430">
        <f>計算!BH27</f>
        <v>0</v>
      </c>
    </row>
    <row r="29" spans="2:8" ht="22.15" customHeight="1" x14ac:dyDescent="0.15">
      <c r="B29" s="49">
        <f>計算!BB28</f>
        <v>23</v>
      </c>
      <c r="C29" s="49" t="str">
        <f>計算!BC28</f>
        <v>47</v>
      </c>
      <c r="D29" s="307" t="str">
        <f>計算!BD28</f>
        <v>水道</v>
      </c>
      <c r="E29" s="427">
        <f>計算!BE28</f>
        <v>0</v>
      </c>
      <c r="F29" s="428">
        <f>計算!BF28</f>
        <v>0</v>
      </c>
      <c r="G29" s="429">
        <f>計算!BG28</f>
        <v>0</v>
      </c>
      <c r="H29" s="430">
        <f>計算!BH28</f>
        <v>0</v>
      </c>
    </row>
    <row r="30" spans="2:8" ht="22.15" customHeight="1" x14ac:dyDescent="0.15">
      <c r="B30" s="49">
        <f>計算!BB29</f>
        <v>24</v>
      </c>
      <c r="C30" s="49" t="str">
        <f>計算!BC29</f>
        <v>48</v>
      </c>
      <c r="D30" s="307" t="str">
        <f>計算!BD29</f>
        <v>廃棄物処理</v>
      </c>
      <c r="E30" s="427">
        <f>計算!BE29</f>
        <v>0</v>
      </c>
      <c r="F30" s="428">
        <f>計算!BF29</f>
        <v>0</v>
      </c>
      <c r="G30" s="429">
        <f>計算!BG29</f>
        <v>0</v>
      </c>
      <c r="H30" s="430">
        <f>計算!BH29</f>
        <v>0</v>
      </c>
    </row>
    <row r="31" spans="2:8" ht="22.15" customHeight="1" x14ac:dyDescent="0.15">
      <c r="B31" s="49">
        <f>計算!BB30</f>
        <v>25</v>
      </c>
      <c r="C31" s="49" t="str">
        <f>計算!BC30</f>
        <v>51</v>
      </c>
      <c r="D31" s="307" t="str">
        <f>計算!BD30</f>
        <v>商業</v>
      </c>
      <c r="E31" s="427">
        <f>計算!BE30</f>
        <v>0</v>
      </c>
      <c r="F31" s="428">
        <f>計算!BF30</f>
        <v>0</v>
      </c>
      <c r="G31" s="429">
        <f>計算!BG30</f>
        <v>0</v>
      </c>
      <c r="H31" s="430">
        <f>計算!BH30</f>
        <v>0</v>
      </c>
    </row>
    <row r="32" spans="2:8" ht="22.15" customHeight="1" x14ac:dyDescent="0.15">
      <c r="B32" s="49">
        <f>計算!BB31</f>
        <v>26</v>
      </c>
      <c r="C32" s="49" t="str">
        <f>計算!BC31</f>
        <v>53</v>
      </c>
      <c r="D32" s="307" t="str">
        <f>計算!BD31</f>
        <v>金融・保険</v>
      </c>
      <c r="E32" s="427">
        <f>計算!BE31</f>
        <v>0</v>
      </c>
      <c r="F32" s="428">
        <f>計算!BF31</f>
        <v>0</v>
      </c>
      <c r="G32" s="429">
        <f>計算!BG31</f>
        <v>0</v>
      </c>
      <c r="H32" s="430">
        <f>計算!BH31</f>
        <v>0</v>
      </c>
    </row>
    <row r="33" spans="2:8" ht="22.15" customHeight="1" x14ac:dyDescent="0.15">
      <c r="B33" s="49">
        <f>計算!BB32</f>
        <v>27</v>
      </c>
      <c r="C33" s="49" t="str">
        <f>計算!BC32</f>
        <v>55</v>
      </c>
      <c r="D33" s="307" t="str">
        <f>計算!BD32</f>
        <v>不動産</v>
      </c>
      <c r="E33" s="427">
        <f>計算!BE32</f>
        <v>0</v>
      </c>
      <c r="F33" s="428">
        <f>計算!BF32</f>
        <v>0</v>
      </c>
      <c r="G33" s="429">
        <f>計算!BG32</f>
        <v>0</v>
      </c>
      <c r="H33" s="430">
        <f>計算!BH32</f>
        <v>0</v>
      </c>
    </row>
    <row r="34" spans="2:8" ht="22.15" customHeight="1" x14ac:dyDescent="0.15">
      <c r="B34" s="49">
        <f>計算!BB33</f>
        <v>28</v>
      </c>
      <c r="C34" s="49" t="str">
        <f>計算!BC33</f>
        <v>57</v>
      </c>
      <c r="D34" s="307" t="str">
        <f>計算!BD33</f>
        <v>運輸・郵便</v>
      </c>
      <c r="E34" s="427">
        <f>計算!BE33</f>
        <v>0</v>
      </c>
      <c r="F34" s="428">
        <f>計算!BF33</f>
        <v>0</v>
      </c>
      <c r="G34" s="429">
        <f>計算!BG33</f>
        <v>0</v>
      </c>
      <c r="H34" s="430">
        <f>計算!BH33</f>
        <v>0</v>
      </c>
    </row>
    <row r="35" spans="2:8" ht="22.15" customHeight="1" x14ac:dyDescent="0.15">
      <c r="B35" s="49">
        <f>計算!BB34</f>
        <v>29</v>
      </c>
      <c r="C35" s="49" t="str">
        <f>計算!BC34</f>
        <v>59</v>
      </c>
      <c r="D35" s="307" t="str">
        <f>計算!BD34</f>
        <v>情報通信</v>
      </c>
      <c r="E35" s="427">
        <f>計算!BE34</f>
        <v>0</v>
      </c>
      <c r="F35" s="428">
        <f>計算!BF34</f>
        <v>0</v>
      </c>
      <c r="G35" s="429">
        <f>計算!BG34</f>
        <v>0</v>
      </c>
      <c r="H35" s="430">
        <f>計算!BH34</f>
        <v>0</v>
      </c>
    </row>
    <row r="36" spans="2:8" ht="22.15" customHeight="1" x14ac:dyDescent="0.15">
      <c r="B36" s="49">
        <f>計算!BB35</f>
        <v>30</v>
      </c>
      <c r="C36" s="49" t="str">
        <f>計算!BC35</f>
        <v>61</v>
      </c>
      <c r="D36" s="307" t="str">
        <f>計算!BD35</f>
        <v>公務</v>
      </c>
      <c r="E36" s="427">
        <f>計算!BE35</f>
        <v>0</v>
      </c>
      <c r="F36" s="428">
        <f>計算!BF35</f>
        <v>0</v>
      </c>
      <c r="G36" s="429">
        <f>計算!BG35</f>
        <v>0</v>
      </c>
      <c r="H36" s="430">
        <f>計算!BH35</f>
        <v>0</v>
      </c>
    </row>
    <row r="37" spans="2:8" ht="22.15" customHeight="1" x14ac:dyDescent="0.15">
      <c r="B37" s="49">
        <f>計算!BB36</f>
        <v>31</v>
      </c>
      <c r="C37" s="49" t="str">
        <f>計算!BC36</f>
        <v>63</v>
      </c>
      <c r="D37" s="307" t="str">
        <f>計算!BD36</f>
        <v>教育・研究</v>
      </c>
      <c r="E37" s="427">
        <f>計算!BE36</f>
        <v>0</v>
      </c>
      <c r="F37" s="428">
        <f>計算!BF36</f>
        <v>0</v>
      </c>
      <c r="G37" s="429">
        <f>計算!BG36</f>
        <v>0</v>
      </c>
      <c r="H37" s="430">
        <f>計算!BH36</f>
        <v>0</v>
      </c>
    </row>
    <row r="38" spans="2:8" ht="22.15" customHeight="1" x14ac:dyDescent="0.15">
      <c r="B38" s="49">
        <f>計算!BB37</f>
        <v>32</v>
      </c>
      <c r="C38" s="49" t="str">
        <f>計算!BC37</f>
        <v>64</v>
      </c>
      <c r="D38" s="307" t="str">
        <f>計算!BD37</f>
        <v>医療・福祉</v>
      </c>
      <c r="E38" s="427">
        <f>計算!BE37</f>
        <v>0</v>
      </c>
      <c r="F38" s="428">
        <f>計算!BF37</f>
        <v>0</v>
      </c>
      <c r="G38" s="429">
        <f>計算!BG37</f>
        <v>0</v>
      </c>
      <c r="H38" s="430">
        <f>計算!BH37</f>
        <v>0</v>
      </c>
    </row>
    <row r="39" spans="2:8" ht="22.15" customHeight="1" x14ac:dyDescent="0.15">
      <c r="B39" s="49">
        <f>計算!BB38</f>
        <v>33</v>
      </c>
      <c r="C39" s="49" t="str">
        <f>計算!BC38</f>
        <v>65</v>
      </c>
      <c r="D39" s="307" t="str">
        <f>計算!BD38</f>
        <v>他に分類されない会員制団体</v>
      </c>
      <c r="E39" s="427">
        <f>計算!BE38</f>
        <v>0</v>
      </c>
      <c r="F39" s="428">
        <f>計算!BF38</f>
        <v>0</v>
      </c>
      <c r="G39" s="429">
        <f>計算!BG38</f>
        <v>0</v>
      </c>
      <c r="H39" s="430">
        <f>計算!BH38</f>
        <v>0</v>
      </c>
    </row>
    <row r="40" spans="2:8" ht="22.15" customHeight="1" x14ac:dyDescent="0.15">
      <c r="B40" s="49">
        <f>計算!BB39</f>
        <v>34</v>
      </c>
      <c r="C40" s="49" t="str">
        <f>計算!BC39</f>
        <v>66</v>
      </c>
      <c r="D40" s="307" t="str">
        <f>計算!BD39</f>
        <v>対事業所サービス</v>
      </c>
      <c r="E40" s="427">
        <f>計算!BE39</f>
        <v>0</v>
      </c>
      <c r="F40" s="428">
        <f>計算!BF39</f>
        <v>0</v>
      </c>
      <c r="G40" s="429">
        <f>計算!BG39</f>
        <v>0</v>
      </c>
      <c r="H40" s="430">
        <f>計算!BH39</f>
        <v>0</v>
      </c>
    </row>
    <row r="41" spans="2:8" ht="22.15" customHeight="1" x14ac:dyDescent="0.15">
      <c r="B41" s="49">
        <f>計算!BB40</f>
        <v>35</v>
      </c>
      <c r="C41" s="49" t="str">
        <f>計算!BC40</f>
        <v>67</v>
      </c>
      <c r="D41" s="307" t="str">
        <f>計算!BD40</f>
        <v>対個人サービス</v>
      </c>
      <c r="E41" s="427">
        <f>計算!BE40</f>
        <v>0</v>
      </c>
      <c r="F41" s="428">
        <f>計算!BF40</f>
        <v>0</v>
      </c>
      <c r="G41" s="429">
        <f>計算!BG40</f>
        <v>0</v>
      </c>
      <c r="H41" s="430">
        <f>計算!BH40</f>
        <v>0</v>
      </c>
    </row>
    <row r="42" spans="2:8" ht="22.15" customHeight="1" x14ac:dyDescent="0.15">
      <c r="B42" s="49">
        <f>計算!BB41</f>
        <v>36</v>
      </c>
      <c r="C42" s="49" t="str">
        <f>計算!BC41</f>
        <v>68</v>
      </c>
      <c r="D42" s="307" t="str">
        <f>計算!BD41</f>
        <v>事務用品</v>
      </c>
      <c r="E42" s="427">
        <f>計算!BE41</f>
        <v>0</v>
      </c>
      <c r="F42" s="428">
        <f>計算!BF41</f>
        <v>0</v>
      </c>
      <c r="G42" s="429">
        <f>計算!BG41</f>
        <v>0</v>
      </c>
      <c r="H42" s="430">
        <f>計算!BH41</f>
        <v>0</v>
      </c>
    </row>
    <row r="43" spans="2:8" ht="22.15" customHeight="1" thickBot="1" x14ac:dyDescent="0.2">
      <c r="B43" s="49">
        <f>計算!BB42</f>
        <v>37</v>
      </c>
      <c r="C43" s="49" t="str">
        <f>計算!BC42</f>
        <v>69</v>
      </c>
      <c r="D43" s="307" t="str">
        <f>計算!BD42</f>
        <v>分類不明</v>
      </c>
      <c r="E43" s="427">
        <f>計算!BE42</f>
        <v>0</v>
      </c>
      <c r="F43" s="428">
        <f>計算!BF42</f>
        <v>0</v>
      </c>
      <c r="G43" s="429">
        <f>計算!BG42</f>
        <v>0</v>
      </c>
      <c r="H43" s="430">
        <f>計算!BH42</f>
        <v>0</v>
      </c>
    </row>
    <row r="44" spans="2:8" ht="22.15" customHeight="1" thickTop="1" x14ac:dyDescent="0.15">
      <c r="B44" s="560" t="s">
        <v>628</v>
      </c>
      <c r="C44" s="561"/>
      <c r="D44" s="562"/>
      <c r="E44" s="431">
        <f>SUM(E7:E43)</f>
        <v>0</v>
      </c>
      <c r="F44" s="432">
        <f>SUM(F7:F43)</f>
        <v>0</v>
      </c>
      <c r="G44" s="433">
        <f>SUM(G7:G43)</f>
        <v>0</v>
      </c>
      <c r="H44" s="434">
        <f>SUM(H7:H43)</f>
        <v>0</v>
      </c>
    </row>
    <row r="45" spans="2:8" ht="4.9000000000000004" customHeight="1" x14ac:dyDescent="0.15"/>
  </sheetData>
  <mergeCells count="9">
    <mergeCell ref="B44:D44"/>
    <mergeCell ref="B2:H2"/>
    <mergeCell ref="F5:F6"/>
    <mergeCell ref="G5:G6"/>
    <mergeCell ref="H5:H6"/>
    <mergeCell ref="B5:B6"/>
    <mergeCell ref="C5:C6"/>
    <mergeCell ref="D5:D6"/>
    <mergeCell ref="E5:E6"/>
  </mergeCells>
  <phoneticPr fontId="2"/>
  <pageMargins left="0.70866141732283472" right="0.70866141732283472" top="0.74803149606299213" bottom="0.74803149606299213" header="0.31496062992125984" footer="0.31496062992125984"/>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pageSetUpPr fitToPage="1"/>
  </sheetPr>
  <dimension ref="A1:W74"/>
  <sheetViews>
    <sheetView showGridLines="0" view="pageBreakPreview" zoomScale="85" zoomScaleNormal="100" zoomScaleSheetLayoutView="85" workbookViewId="0">
      <selection activeCell="Q14" sqref="Q14"/>
    </sheetView>
  </sheetViews>
  <sheetFormatPr defaultColWidth="8.875" defaultRowHeight="13.5" x14ac:dyDescent="0.15"/>
  <cols>
    <col min="1" max="1" width="0.25" style="2" customWidth="1"/>
    <col min="2" max="2" width="6.25" style="2" customWidth="1"/>
    <col min="3" max="3" width="0.875" style="2" customWidth="1"/>
    <col min="4" max="5" width="9.75" style="2" customWidth="1"/>
    <col min="6" max="7" width="4.75" style="2" customWidth="1"/>
    <col min="8" max="8" width="9.75" style="2" customWidth="1"/>
    <col min="9" max="9" width="9.5" style="2" customWidth="1"/>
    <col min="10" max="10" width="9.75" style="2" customWidth="1"/>
    <col min="11" max="11" width="9.375" style="2" customWidth="1"/>
    <col min="12" max="12" width="9.75" style="2" customWidth="1"/>
    <col min="13" max="13" width="8.375" style="2" customWidth="1"/>
    <col min="14" max="14" width="7.875" style="2" customWidth="1"/>
    <col min="15" max="15" width="6.5" style="2" customWidth="1"/>
    <col min="16" max="16" width="8.625" style="2" customWidth="1"/>
    <col min="17" max="17" width="8.125" style="2" customWidth="1"/>
    <col min="18" max="18" width="5.25" style="2" customWidth="1"/>
    <col min="19" max="19" width="6.5" style="2" customWidth="1"/>
    <col min="20" max="20" width="1.125" style="2" customWidth="1"/>
    <col min="21" max="21" width="4.875" style="2" customWidth="1"/>
    <col min="22" max="22" width="1.375" style="2" customWidth="1"/>
    <col min="23" max="23" width="0.25" style="2" customWidth="1"/>
    <col min="24" max="16384" width="8.875" style="2"/>
  </cols>
  <sheetData>
    <row r="1" spans="1:23" ht="4.9000000000000004" customHeight="1" x14ac:dyDescent="0.15"/>
    <row r="2" spans="1:23" ht="10.15" customHeight="1" x14ac:dyDescent="0.15">
      <c r="A2" s="120"/>
      <c r="B2" s="120"/>
      <c r="C2" s="120"/>
      <c r="D2" s="120"/>
      <c r="E2" s="585" t="s">
        <v>17</v>
      </c>
      <c r="F2" s="585"/>
      <c r="G2" s="585"/>
      <c r="H2" s="585"/>
      <c r="I2" s="585"/>
      <c r="J2" s="585"/>
      <c r="K2" s="585"/>
      <c r="L2" s="585"/>
      <c r="M2" s="585"/>
      <c r="N2" s="585"/>
      <c r="O2" s="585"/>
      <c r="P2" s="585"/>
      <c r="Q2" s="585"/>
      <c r="R2" s="121"/>
      <c r="S2" s="121"/>
      <c r="T2" s="120"/>
      <c r="U2" s="120"/>
      <c r="V2" s="120"/>
      <c r="W2" s="1"/>
    </row>
    <row r="3" spans="1:23" ht="10.15" customHeight="1" x14ac:dyDescent="0.15">
      <c r="A3" s="121"/>
      <c r="B3" s="121"/>
      <c r="C3" s="121"/>
      <c r="D3" s="121"/>
      <c r="E3" s="585"/>
      <c r="F3" s="585"/>
      <c r="G3" s="585"/>
      <c r="H3" s="585"/>
      <c r="I3" s="585"/>
      <c r="J3" s="585"/>
      <c r="K3" s="585"/>
      <c r="L3" s="585"/>
      <c r="M3" s="585"/>
      <c r="N3" s="585"/>
      <c r="O3" s="585"/>
      <c r="P3" s="585"/>
      <c r="Q3" s="585"/>
      <c r="R3" s="121"/>
      <c r="S3" s="121"/>
      <c r="T3" s="121"/>
      <c r="U3" s="121"/>
      <c r="V3" s="121"/>
    </row>
    <row r="4" spans="1:23" ht="10.15" customHeight="1" x14ac:dyDescent="0.15">
      <c r="A4" s="121"/>
      <c r="B4" s="121"/>
      <c r="C4" s="121"/>
      <c r="D4" s="121"/>
      <c r="E4" s="585"/>
      <c r="F4" s="585"/>
      <c r="G4" s="585"/>
      <c r="H4" s="585"/>
      <c r="I4" s="585"/>
      <c r="J4" s="585"/>
      <c r="K4" s="585"/>
      <c r="L4" s="585"/>
      <c r="M4" s="585"/>
      <c r="N4" s="585"/>
      <c r="O4" s="585"/>
      <c r="P4" s="585"/>
      <c r="Q4" s="585"/>
      <c r="R4" s="121"/>
      <c r="S4" s="121"/>
      <c r="T4" s="121"/>
      <c r="U4" s="121"/>
      <c r="V4" s="121"/>
    </row>
    <row r="5" spans="1:23" ht="15" customHeight="1" x14ac:dyDescent="0.15">
      <c r="Q5" s="588" t="str">
        <f ca="1">IF(基本設定!D31="する",TODAY(),"")</f>
        <v/>
      </c>
      <c r="R5" s="588"/>
      <c r="S5" s="588"/>
      <c r="T5" s="588"/>
      <c r="U5" s="588"/>
      <c r="V5" s="588"/>
    </row>
    <row r="6" spans="1:23" ht="15" customHeight="1" x14ac:dyDescent="0.15">
      <c r="R6" s="39" t="s">
        <v>5</v>
      </c>
      <c r="S6" s="39">
        <f>基本設定!D29</f>
        <v>0</v>
      </c>
      <c r="T6" s="8" t="s">
        <v>100</v>
      </c>
      <c r="U6" s="39">
        <f>基本設定!D30</f>
        <v>0</v>
      </c>
      <c r="V6" s="8" t="s">
        <v>101</v>
      </c>
    </row>
    <row r="7" spans="1:23" ht="15" customHeight="1" x14ac:dyDescent="0.15">
      <c r="B7" s="477" t="s">
        <v>911</v>
      </c>
      <c r="C7" s="478"/>
      <c r="D7" s="478"/>
      <c r="E7" s="478"/>
      <c r="F7" s="478"/>
      <c r="G7" s="280"/>
      <c r="H7" s="589"/>
      <c r="I7" s="589"/>
      <c r="J7" s="589"/>
      <c r="K7" s="589"/>
    </row>
    <row r="8" spans="1:23" ht="25.15" customHeight="1" x14ac:dyDescent="0.15">
      <c r="B8" s="586">
        <f>計算!N43</f>
        <v>0</v>
      </c>
      <c r="C8" s="587"/>
      <c r="D8" s="587"/>
      <c r="E8" s="592">
        <f>$S$6</f>
        <v>0</v>
      </c>
      <c r="F8" s="592"/>
      <c r="G8" s="280"/>
      <c r="H8" s="590"/>
      <c r="I8" s="590"/>
      <c r="J8" s="591"/>
      <c r="K8" s="591"/>
    </row>
    <row r="9" spans="1:23" ht="15" customHeight="1" x14ac:dyDescent="0.15"/>
    <row r="10" spans="1:23" ht="15" customHeight="1" x14ac:dyDescent="0.15">
      <c r="E10" s="2" t="s">
        <v>1077</v>
      </c>
      <c r="O10" s="477" t="s">
        <v>6</v>
      </c>
      <c r="P10" s="479"/>
    </row>
    <row r="11" spans="1:23" ht="25.15" customHeight="1" x14ac:dyDescent="0.15">
      <c r="O11" s="25">
        <f>B8-J14</f>
        <v>0</v>
      </c>
      <c r="P11" s="3">
        <f>$S$6</f>
        <v>0</v>
      </c>
    </row>
    <row r="12" spans="1:23" ht="14.25" thickBot="1" x14ac:dyDescent="0.2"/>
    <row r="13" spans="1:23" ht="15" customHeight="1" x14ac:dyDescent="0.15">
      <c r="B13" s="575" t="s">
        <v>8</v>
      </c>
      <c r="C13" s="267"/>
      <c r="D13" s="53"/>
      <c r="E13" s="53"/>
      <c r="F13" s="53"/>
      <c r="G13" s="53"/>
      <c r="H13" s="53"/>
      <c r="I13" s="53"/>
      <c r="J13" s="53"/>
      <c r="K13" s="53"/>
      <c r="L13" s="54"/>
      <c r="M13" s="2" t="s">
        <v>11</v>
      </c>
    </row>
    <row r="14" spans="1:23" ht="25.15" customHeight="1" thickBot="1" x14ac:dyDescent="0.2">
      <c r="B14" s="576"/>
      <c r="C14" s="264"/>
      <c r="D14" s="578" t="s">
        <v>19</v>
      </c>
      <c r="E14" s="579"/>
      <c r="F14" s="579"/>
      <c r="G14" s="580"/>
      <c r="H14" s="580"/>
      <c r="I14" s="55"/>
      <c r="J14" s="111">
        <f>計算!O43</f>
        <v>0</v>
      </c>
      <c r="K14" s="56">
        <f>$S$6</f>
        <v>0</v>
      </c>
      <c r="L14" s="57"/>
      <c r="O14" s="581" t="s">
        <v>9</v>
      </c>
      <c r="P14" s="582"/>
      <c r="Q14" s="108" t="e">
        <f>計算!T43</f>
        <v>#N/A</v>
      </c>
      <c r="R14" s="10">
        <f>$U$6</f>
        <v>0</v>
      </c>
    </row>
    <row r="15" spans="1:23" ht="25.15" customHeight="1" x14ac:dyDescent="0.15">
      <c r="B15" s="576"/>
      <c r="C15" s="264"/>
      <c r="D15" s="265" t="s">
        <v>993</v>
      </c>
      <c r="E15" s="58"/>
      <c r="F15" s="59" t="s">
        <v>989</v>
      </c>
      <c r="G15" s="59"/>
      <c r="H15" s="60"/>
      <c r="I15" s="60"/>
      <c r="J15" s="60"/>
      <c r="K15" s="61"/>
      <c r="L15" s="57"/>
      <c r="M15" s="2" t="s">
        <v>12</v>
      </c>
      <c r="O15" s="583" t="s">
        <v>10</v>
      </c>
      <c r="P15" s="584"/>
      <c r="Q15" s="108" t="e">
        <f>計算!U43</f>
        <v>#N/A</v>
      </c>
      <c r="R15" s="11">
        <f>$U$6</f>
        <v>0</v>
      </c>
    </row>
    <row r="16" spans="1:23" ht="25.15" customHeight="1" thickBot="1" x14ac:dyDescent="0.2">
      <c r="B16" s="576"/>
      <c r="C16" s="264"/>
      <c r="D16" s="371" t="s">
        <v>994</v>
      </c>
      <c r="E16" s="62"/>
      <c r="F16" s="60"/>
      <c r="G16" s="60"/>
      <c r="H16" s="60"/>
      <c r="I16" s="60"/>
      <c r="J16" s="112">
        <f>計算!Q43</f>
        <v>0</v>
      </c>
      <c r="K16" s="61">
        <f>$S$6</f>
        <v>0</v>
      </c>
      <c r="L16" s="57"/>
    </row>
    <row r="17" spans="2:18" ht="25.15" customHeight="1" thickBot="1" x14ac:dyDescent="0.2">
      <c r="B17" s="576"/>
      <c r="C17" s="264"/>
      <c r="D17" s="266">
        <f>計算!P43</f>
        <v>0</v>
      </c>
      <c r="E17" s="63">
        <f>$S$6</f>
        <v>0</v>
      </c>
      <c r="F17" s="64"/>
      <c r="G17" s="65" t="s">
        <v>988</v>
      </c>
      <c r="H17" s="66" t="s">
        <v>1125</v>
      </c>
      <c r="I17" s="66"/>
      <c r="J17" s="113">
        <f>計算!S43</f>
        <v>0</v>
      </c>
      <c r="K17" s="67">
        <f>$S$6</f>
        <v>0</v>
      </c>
      <c r="L17" s="57"/>
    </row>
    <row r="18" spans="2:18" ht="15" customHeight="1" thickBot="1" x14ac:dyDescent="0.2">
      <c r="B18" s="577"/>
      <c r="C18" s="268"/>
      <c r="D18" s="68"/>
      <c r="E18" s="68"/>
      <c r="F18" s="68"/>
      <c r="G18" s="68"/>
      <c r="H18" s="68"/>
      <c r="I18" s="68"/>
      <c r="J18" s="68"/>
      <c r="K18" s="68"/>
      <c r="L18" s="69"/>
    </row>
    <row r="19" spans="2:18" ht="15" customHeight="1" x14ac:dyDescent="0.15">
      <c r="E19" s="2" t="s">
        <v>1470</v>
      </c>
      <c r="O19" s="477" t="s">
        <v>6</v>
      </c>
      <c r="P19" s="479"/>
    </row>
    <row r="20" spans="2:18" ht="25.15" customHeight="1" x14ac:dyDescent="0.15">
      <c r="O20" s="25">
        <f>D17-D23</f>
        <v>0</v>
      </c>
      <c r="P20" s="3">
        <f>$S$6</f>
        <v>0</v>
      </c>
    </row>
    <row r="21" spans="2:18" ht="15" customHeight="1" x14ac:dyDescent="0.15"/>
    <row r="22" spans="2:18" ht="15" customHeight="1" x14ac:dyDescent="0.15">
      <c r="D22" s="477" t="s">
        <v>13</v>
      </c>
      <c r="E22" s="479"/>
    </row>
    <row r="23" spans="2:18" ht="25.15" customHeight="1" x14ac:dyDescent="0.15">
      <c r="D23" s="25">
        <f>計算!V43</f>
        <v>0</v>
      </c>
      <c r="E23" s="3">
        <f>$S$6</f>
        <v>0</v>
      </c>
    </row>
    <row r="24" spans="2:18" ht="15" customHeight="1" x14ac:dyDescent="0.15"/>
    <row r="25" spans="2:18" ht="15" customHeight="1" x14ac:dyDescent="0.15">
      <c r="E25" s="2" t="s">
        <v>14</v>
      </c>
    </row>
    <row r="26" spans="2:18" ht="15" customHeight="1" thickBot="1" x14ac:dyDescent="0.2"/>
    <row r="27" spans="2:18" ht="15" customHeight="1" x14ac:dyDescent="0.15">
      <c r="B27" s="599" t="s">
        <v>1450</v>
      </c>
      <c r="C27" s="269"/>
      <c r="D27" s="217"/>
      <c r="E27" s="217"/>
      <c r="F27" s="217"/>
      <c r="G27" s="217"/>
      <c r="H27" s="217"/>
      <c r="I27" s="217"/>
      <c r="J27" s="217"/>
      <c r="K27" s="217"/>
      <c r="L27" s="218"/>
      <c r="M27" s="2" t="s">
        <v>11</v>
      </c>
    </row>
    <row r="28" spans="2:18" ht="25.15" customHeight="1" x14ac:dyDescent="0.15">
      <c r="B28" s="600"/>
      <c r="C28" s="270"/>
      <c r="D28" s="602" t="s">
        <v>19</v>
      </c>
      <c r="E28" s="603"/>
      <c r="F28" s="603"/>
      <c r="G28" s="603"/>
      <c r="H28" s="603"/>
      <c r="I28" s="219"/>
      <c r="J28" s="220">
        <f>計算!W43</f>
        <v>0</v>
      </c>
      <c r="K28" s="221">
        <f>$S$6</f>
        <v>0</v>
      </c>
      <c r="L28" s="222"/>
      <c r="O28" s="581" t="s">
        <v>9</v>
      </c>
      <c r="P28" s="582"/>
      <c r="Q28" s="108" t="e">
        <f>計算!AB43</f>
        <v>#N/A</v>
      </c>
      <c r="R28" s="10">
        <f>$U$6</f>
        <v>0</v>
      </c>
    </row>
    <row r="29" spans="2:18" ht="25.15" customHeight="1" x14ac:dyDescent="0.15">
      <c r="B29" s="600"/>
      <c r="C29" s="270"/>
      <c r="D29" s="272" t="s">
        <v>993</v>
      </c>
      <c r="E29" s="223"/>
      <c r="F29" s="224" t="s">
        <v>991</v>
      </c>
      <c r="G29" s="281"/>
      <c r="H29" s="214"/>
      <c r="I29" s="214"/>
      <c r="J29" s="214"/>
      <c r="K29" s="225"/>
      <c r="L29" s="222"/>
      <c r="M29" s="2" t="s">
        <v>12</v>
      </c>
      <c r="O29" s="583" t="s">
        <v>10</v>
      </c>
      <c r="P29" s="584"/>
      <c r="Q29" s="109" t="e">
        <f>計算!AC43</f>
        <v>#N/A</v>
      </c>
      <c r="R29" s="11">
        <f>$U$6</f>
        <v>0</v>
      </c>
    </row>
    <row r="30" spans="2:18" ht="25.15" customHeight="1" thickBot="1" x14ac:dyDescent="0.2">
      <c r="B30" s="600"/>
      <c r="C30" s="270"/>
      <c r="D30" s="272" t="s">
        <v>994</v>
      </c>
      <c r="E30" s="223"/>
      <c r="F30" s="226"/>
      <c r="G30" s="214"/>
      <c r="H30" s="214"/>
      <c r="I30" s="214"/>
      <c r="J30" s="213">
        <f>計算!Y43</f>
        <v>0</v>
      </c>
      <c r="K30" s="225">
        <f>$S$6</f>
        <v>0</v>
      </c>
      <c r="L30" s="222"/>
    </row>
    <row r="31" spans="2:18" ht="25.15" customHeight="1" thickBot="1" x14ac:dyDescent="0.2">
      <c r="B31" s="600"/>
      <c r="C31" s="270"/>
      <c r="D31" s="273">
        <f>計算!X43</f>
        <v>0</v>
      </c>
      <c r="E31" s="227">
        <f>$S$6</f>
        <v>0</v>
      </c>
      <c r="F31" s="228"/>
      <c r="G31" s="229" t="s">
        <v>988</v>
      </c>
      <c r="H31" s="230" t="s">
        <v>1125</v>
      </c>
      <c r="I31" s="230"/>
      <c r="J31" s="231">
        <f>計算!AA43</f>
        <v>0</v>
      </c>
      <c r="K31" s="232">
        <f>$S$6</f>
        <v>0</v>
      </c>
      <c r="L31" s="222"/>
    </row>
    <row r="32" spans="2:18" ht="15" customHeight="1" thickBot="1" x14ac:dyDescent="0.2">
      <c r="B32" s="601"/>
      <c r="C32" s="271"/>
      <c r="D32" s="233"/>
      <c r="E32" s="233"/>
      <c r="F32" s="233"/>
      <c r="G32" s="233"/>
      <c r="H32" s="233"/>
      <c r="I32" s="233"/>
      <c r="J32" s="233"/>
      <c r="K32" s="233"/>
      <c r="L32" s="234"/>
    </row>
    <row r="33" spans="4:16" ht="15" customHeight="1" x14ac:dyDescent="0.15"/>
    <row r="34" spans="4:16" ht="15" customHeight="1" x14ac:dyDescent="0.15"/>
    <row r="35" spans="4:16" ht="15" customHeight="1" thickBot="1" x14ac:dyDescent="0.2"/>
    <row r="36" spans="4:16" ht="25.15" customHeight="1" x14ac:dyDescent="0.15">
      <c r="D36" s="609" t="s">
        <v>1125</v>
      </c>
      <c r="E36" s="610"/>
      <c r="F36" s="610"/>
      <c r="G36" s="610"/>
      <c r="H36" s="610"/>
      <c r="I36" s="4"/>
      <c r="J36" s="110">
        <f>SUM(J37:J38)</f>
        <v>0</v>
      </c>
      <c r="K36" s="5">
        <f>$S$6</f>
        <v>0</v>
      </c>
    </row>
    <row r="37" spans="4:16" ht="25.15" customHeight="1" x14ac:dyDescent="0.15">
      <c r="D37" s="6"/>
      <c r="E37" s="573" t="s">
        <v>990</v>
      </c>
      <c r="F37" s="574"/>
      <c r="G37" s="574"/>
      <c r="H37" s="574"/>
      <c r="I37" s="574"/>
      <c r="J37" s="174">
        <f>J17</f>
        <v>0</v>
      </c>
      <c r="K37" s="175">
        <f>$S$6</f>
        <v>0</v>
      </c>
    </row>
    <row r="38" spans="4:16" ht="25.15" customHeight="1" thickBot="1" x14ac:dyDescent="0.2">
      <c r="D38" s="7"/>
      <c r="E38" s="607" t="s">
        <v>1456</v>
      </c>
      <c r="F38" s="608"/>
      <c r="G38" s="608"/>
      <c r="H38" s="608"/>
      <c r="I38" s="608"/>
      <c r="J38" s="215">
        <f>J31</f>
        <v>0</v>
      </c>
      <c r="K38" s="216">
        <f>$S$6</f>
        <v>0</v>
      </c>
    </row>
    <row r="39" spans="4:16" ht="15" customHeight="1" x14ac:dyDescent="0.15">
      <c r="E39" s="8"/>
      <c r="F39" s="8"/>
      <c r="G39" s="8"/>
      <c r="H39" s="8"/>
      <c r="I39" s="8"/>
    </row>
    <row r="40" spans="4:16" ht="15" customHeight="1" x14ac:dyDescent="0.15">
      <c r="D40" s="2" t="s">
        <v>1471</v>
      </c>
      <c r="O40" s="477" t="s">
        <v>16</v>
      </c>
      <c r="P40" s="479"/>
    </row>
    <row r="41" spans="4:16" ht="25.15" customHeight="1" x14ac:dyDescent="0.15">
      <c r="O41" s="25">
        <f>J36-D44</f>
        <v>0</v>
      </c>
      <c r="P41" s="3">
        <f>$S$6</f>
        <v>0</v>
      </c>
    </row>
    <row r="42" spans="4:16" ht="15" customHeight="1" x14ac:dyDescent="0.15"/>
    <row r="43" spans="4:16" ht="15" customHeight="1" x14ac:dyDescent="0.15">
      <c r="D43" s="477" t="s">
        <v>15</v>
      </c>
      <c r="E43" s="479"/>
    </row>
    <row r="44" spans="4:16" ht="25.15" customHeight="1" x14ac:dyDescent="0.15">
      <c r="D44" s="25">
        <f>計算!AD43</f>
        <v>0</v>
      </c>
      <c r="E44" s="3">
        <f>$S$6</f>
        <v>0</v>
      </c>
    </row>
    <row r="45" spans="4:16" ht="15" customHeight="1" x14ac:dyDescent="0.15"/>
    <row r="46" spans="4:16" ht="15" customHeight="1" x14ac:dyDescent="0.15">
      <c r="D46" s="2" t="s">
        <v>1472</v>
      </c>
      <c r="O46" s="477" t="s">
        <v>6</v>
      </c>
      <c r="P46" s="479"/>
    </row>
    <row r="47" spans="4:16" ht="25.15" customHeight="1" x14ac:dyDescent="0.15">
      <c r="O47" s="25">
        <f>D44-D50</f>
        <v>0</v>
      </c>
      <c r="P47" s="3">
        <f>$S$6</f>
        <v>0</v>
      </c>
    </row>
    <row r="48" spans="4:16" ht="15" customHeight="1" x14ac:dyDescent="0.15"/>
    <row r="49" spans="2:18" ht="15" customHeight="1" x14ac:dyDescent="0.15">
      <c r="D49" s="477" t="s">
        <v>13</v>
      </c>
      <c r="E49" s="479"/>
    </row>
    <row r="50" spans="2:18" ht="25.15" customHeight="1" x14ac:dyDescent="0.15">
      <c r="D50" s="25">
        <f>計算!AF43</f>
        <v>0</v>
      </c>
      <c r="E50" s="3">
        <f>$S$6</f>
        <v>0</v>
      </c>
    </row>
    <row r="51" spans="2:18" ht="15" customHeight="1" x14ac:dyDescent="0.15"/>
    <row r="52" spans="2:18" ht="15" customHeight="1" x14ac:dyDescent="0.15">
      <c r="D52" s="2" t="s">
        <v>1001</v>
      </c>
    </row>
    <row r="53" spans="2:18" ht="15" customHeight="1" thickBot="1" x14ac:dyDescent="0.2"/>
    <row r="54" spans="2:18" ht="15" customHeight="1" x14ac:dyDescent="0.15">
      <c r="B54" s="604" t="s">
        <v>1451</v>
      </c>
      <c r="C54" s="274"/>
      <c r="D54" s="178"/>
      <c r="E54" s="178"/>
      <c r="F54" s="178"/>
      <c r="G54" s="178"/>
      <c r="H54" s="178"/>
      <c r="I54" s="178"/>
      <c r="J54" s="178"/>
      <c r="K54" s="178"/>
      <c r="L54" s="179"/>
      <c r="M54" s="2" t="s">
        <v>11</v>
      </c>
    </row>
    <row r="55" spans="2:18" ht="25.15" customHeight="1" x14ac:dyDescent="0.15">
      <c r="B55" s="605"/>
      <c r="C55" s="275"/>
      <c r="D55" s="277" t="s">
        <v>19</v>
      </c>
      <c r="E55" s="180"/>
      <c r="F55" s="180"/>
      <c r="G55" s="180"/>
      <c r="H55" s="180"/>
      <c r="I55" s="181"/>
      <c r="J55" s="182">
        <f>計算!AG43</f>
        <v>0</v>
      </c>
      <c r="K55" s="183">
        <f>$S$6</f>
        <v>0</v>
      </c>
      <c r="L55" s="184"/>
      <c r="O55" s="581" t="s">
        <v>9</v>
      </c>
      <c r="P55" s="582"/>
      <c r="Q55" s="108" t="e">
        <f>計算!AL43</f>
        <v>#N/A</v>
      </c>
      <c r="R55" s="10">
        <f>$U$6</f>
        <v>0</v>
      </c>
    </row>
    <row r="56" spans="2:18" ht="25.15" customHeight="1" x14ac:dyDescent="0.15">
      <c r="B56" s="605"/>
      <c r="C56" s="275"/>
      <c r="D56" s="278" t="s">
        <v>993</v>
      </c>
      <c r="E56" s="185"/>
      <c r="F56" s="186" t="s">
        <v>989</v>
      </c>
      <c r="G56" s="282"/>
      <c r="H56" s="187"/>
      <c r="I56" s="187"/>
      <c r="J56" s="187"/>
      <c r="K56" s="188"/>
      <c r="L56" s="184"/>
      <c r="M56" s="2" t="s">
        <v>12</v>
      </c>
      <c r="O56" s="583" t="s">
        <v>10</v>
      </c>
      <c r="P56" s="584"/>
      <c r="Q56" s="109" t="e">
        <f>計算!AM43</f>
        <v>#N/A</v>
      </c>
      <c r="R56" s="11">
        <f>$U$6</f>
        <v>0</v>
      </c>
    </row>
    <row r="57" spans="2:18" ht="25.15" customHeight="1" x14ac:dyDescent="0.15">
      <c r="B57" s="605"/>
      <c r="C57" s="275"/>
      <c r="D57" s="278" t="s">
        <v>994</v>
      </c>
      <c r="E57" s="185"/>
      <c r="F57" s="189"/>
      <c r="G57" s="187"/>
      <c r="H57" s="187"/>
      <c r="I57" s="187"/>
      <c r="J57" s="190">
        <f>計算!AI43</f>
        <v>0</v>
      </c>
      <c r="K57" s="188">
        <f>$S$6</f>
        <v>0</v>
      </c>
      <c r="L57" s="184"/>
    </row>
    <row r="58" spans="2:18" ht="25.15" customHeight="1" x14ac:dyDescent="0.15">
      <c r="B58" s="605"/>
      <c r="C58" s="275"/>
      <c r="D58" s="279">
        <f>計算!AH43</f>
        <v>0</v>
      </c>
      <c r="E58" s="191">
        <f>$S$6</f>
        <v>0</v>
      </c>
      <c r="F58" s="192"/>
      <c r="G58" s="193" t="s">
        <v>988</v>
      </c>
      <c r="H58" s="181" t="s">
        <v>1125</v>
      </c>
      <c r="I58" s="181"/>
      <c r="J58" s="182">
        <f>計算!AK43</f>
        <v>0</v>
      </c>
      <c r="K58" s="183">
        <f>$S$6</f>
        <v>0</v>
      </c>
      <c r="L58" s="184"/>
    </row>
    <row r="59" spans="2:18" ht="15" customHeight="1" thickBot="1" x14ac:dyDescent="0.2">
      <c r="B59" s="606"/>
      <c r="C59" s="276"/>
      <c r="D59" s="194"/>
      <c r="E59" s="194"/>
      <c r="F59" s="194"/>
      <c r="G59" s="194"/>
      <c r="H59" s="194"/>
      <c r="I59" s="194"/>
      <c r="J59" s="194"/>
      <c r="K59" s="194"/>
      <c r="L59" s="195"/>
    </row>
    <row r="60" spans="2:18" ht="15" customHeight="1" x14ac:dyDescent="0.15"/>
    <row r="61" spans="2:18" ht="15" customHeight="1" thickBot="1" x14ac:dyDescent="0.2">
      <c r="B61" s="9" t="s">
        <v>20</v>
      </c>
      <c r="C61" s="9"/>
      <c r="Q61" s="39"/>
    </row>
    <row r="62" spans="2:18" ht="16.899999999999999" customHeight="1" x14ac:dyDescent="0.15">
      <c r="B62" s="15"/>
      <c r="C62" s="15"/>
      <c r="D62" s="15"/>
      <c r="E62" s="15"/>
      <c r="F62" s="16"/>
      <c r="G62" s="283" t="s">
        <v>19</v>
      </c>
      <c r="H62" s="131"/>
      <c r="I62" s="131"/>
      <c r="J62" s="131"/>
      <c r="K62" s="131"/>
      <c r="L62" s="131"/>
      <c r="M62" s="132"/>
      <c r="N62" s="595" t="s">
        <v>9</v>
      </c>
      <c r="O62" s="596"/>
      <c r="P62" s="596"/>
      <c r="Q62" s="596"/>
    </row>
    <row r="63" spans="2:18" ht="16.899999999999999" customHeight="1" x14ac:dyDescent="0.15">
      <c r="B63" s="13"/>
      <c r="C63" s="13"/>
      <c r="D63" s="13"/>
      <c r="E63" s="13"/>
      <c r="F63" s="14"/>
      <c r="G63" s="12"/>
      <c r="H63" s="13"/>
      <c r="I63" s="13"/>
      <c r="J63" s="128" t="s">
        <v>7</v>
      </c>
      <c r="K63" s="129"/>
      <c r="L63" s="129"/>
      <c r="M63" s="130"/>
      <c r="N63" s="12"/>
      <c r="O63" s="13"/>
      <c r="P63" s="597" t="s">
        <v>10</v>
      </c>
      <c r="Q63" s="598"/>
    </row>
    <row r="64" spans="2:18" ht="16.899999999999999" customHeight="1" x14ac:dyDescent="0.15">
      <c r="B64" s="165"/>
      <c r="C64" s="165"/>
      <c r="D64" s="165"/>
      <c r="E64" s="165"/>
      <c r="F64" s="11"/>
      <c r="G64" s="166"/>
      <c r="H64" s="165"/>
      <c r="I64" s="165"/>
      <c r="J64" s="166"/>
      <c r="K64" s="165"/>
      <c r="L64" s="593" t="s">
        <v>1126</v>
      </c>
      <c r="M64" s="594"/>
      <c r="N64" s="166"/>
      <c r="O64" s="165"/>
      <c r="P64" s="166"/>
      <c r="Q64" s="165"/>
    </row>
    <row r="65" spans="2:17" ht="25.15" customHeight="1" x14ac:dyDescent="0.15">
      <c r="B65" s="261" t="s">
        <v>18</v>
      </c>
      <c r="C65" s="261"/>
      <c r="D65" s="261"/>
      <c r="E65" s="261"/>
      <c r="F65" s="261"/>
      <c r="G65" s="284"/>
      <c r="H65" s="285">
        <f>SUM(H66:H68)</f>
        <v>0</v>
      </c>
      <c r="I65" s="263">
        <f>$S$6</f>
        <v>0</v>
      </c>
      <c r="J65" s="262">
        <f>SUM(J66:J68)</f>
        <v>0</v>
      </c>
      <c r="K65" s="263">
        <f>$S$6</f>
        <v>0</v>
      </c>
      <c r="L65" s="262">
        <f>SUM(L66:L68)</f>
        <v>0</v>
      </c>
      <c r="M65" s="263">
        <f>$S$6</f>
        <v>0</v>
      </c>
      <c r="N65" s="262" t="e">
        <f>SUM(N66:N68)</f>
        <v>#N/A</v>
      </c>
      <c r="O65" s="263">
        <f>$U$6</f>
        <v>0</v>
      </c>
      <c r="P65" s="262" t="e">
        <f>SUM(P66:P68)</f>
        <v>#N/A</v>
      </c>
      <c r="Q65" s="263">
        <f>$U$6</f>
        <v>0</v>
      </c>
    </row>
    <row r="66" spans="2:17" ht="15" customHeight="1" x14ac:dyDescent="0.15">
      <c r="B66" s="259"/>
      <c r="C66" s="259"/>
      <c r="D66" s="133" t="s">
        <v>8</v>
      </c>
      <c r="E66" s="133"/>
      <c r="F66" s="133"/>
      <c r="G66" s="112"/>
      <c r="H66" s="286">
        <f>J14</f>
        <v>0</v>
      </c>
      <c r="I66" s="60">
        <f>$S$6</f>
        <v>0</v>
      </c>
      <c r="J66" s="112">
        <f>J16</f>
        <v>0</v>
      </c>
      <c r="K66" s="60">
        <f>$S$6</f>
        <v>0</v>
      </c>
      <c r="L66" s="112">
        <f>J17</f>
        <v>0</v>
      </c>
      <c r="M66" s="60">
        <f>$S$6</f>
        <v>0</v>
      </c>
      <c r="N66" s="112" t="e">
        <f>Q14</f>
        <v>#N/A</v>
      </c>
      <c r="O66" s="60">
        <f>$U$6</f>
        <v>0</v>
      </c>
      <c r="P66" s="112" t="e">
        <f>Q15</f>
        <v>#N/A</v>
      </c>
      <c r="Q66" s="60">
        <f>$U$6</f>
        <v>0</v>
      </c>
    </row>
    <row r="67" spans="2:17" ht="15" customHeight="1" x14ac:dyDescent="0.15">
      <c r="B67" s="259"/>
      <c r="C67" s="259"/>
      <c r="D67" s="212" t="s">
        <v>1450</v>
      </c>
      <c r="E67" s="212"/>
      <c r="F67" s="212"/>
      <c r="G67" s="213"/>
      <c r="H67" s="287">
        <f>J28</f>
        <v>0</v>
      </c>
      <c r="I67" s="214">
        <f>$S$6</f>
        <v>0</v>
      </c>
      <c r="J67" s="213">
        <f>J30</f>
        <v>0</v>
      </c>
      <c r="K67" s="214">
        <f>$S$6</f>
        <v>0</v>
      </c>
      <c r="L67" s="213">
        <f>J31</f>
        <v>0</v>
      </c>
      <c r="M67" s="214">
        <f>$S$6</f>
        <v>0</v>
      </c>
      <c r="N67" s="213" t="e">
        <f>Q28</f>
        <v>#N/A</v>
      </c>
      <c r="O67" s="214">
        <f>$U$6</f>
        <v>0</v>
      </c>
      <c r="P67" s="213" t="e">
        <f>Q29</f>
        <v>#N/A</v>
      </c>
      <c r="Q67" s="214">
        <f>$U$6</f>
        <v>0</v>
      </c>
    </row>
    <row r="68" spans="2:17" ht="15" customHeight="1" thickBot="1" x14ac:dyDescent="0.2">
      <c r="B68" s="260"/>
      <c r="C68" s="260"/>
      <c r="D68" s="196" t="s">
        <v>1451</v>
      </c>
      <c r="E68" s="196"/>
      <c r="F68" s="196"/>
      <c r="G68" s="197"/>
      <c r="H68" s="288">
        <f>J55</f>
        <v>0</v>
      </c>
      <c r="I68" s="198">
        <f>$S$6</f>
        <v>0</v>
      </c>
      <c r="J68" s="197">
        <f>J57</f>
        <v>0</v>
      </c>
      <c r="K68" s="198">
        <f>$S$6</f>
        <v>0</v>
      </c>
      <c r="L68" s="197">
        <f>J58</f>
        <v>0</v>
      </c>
      <c r="M68" s="198">
        <f>$S$6</f>
        <v>0</v>
      </c>
      <c r="N68" s="197" t="e">
        <f>Q55</f>
        <v>#N/A</v>
      </c>
      <c r="O68" s="198">
        <f>$U$6</f>
        <v>0</v>
      </c>
      <c r="P68" s="197" t="e">
        <f>Q56</f>
        <v>#N/A</v>
      </c>
      <c r="Q68" s="198">
        <f>$U$6</f>
        <v>0</v>
      </c>
    </row>
    <row r="69" spans="2:17" ht="15" customHeight="1" x14ac:dyDescent="0.15">
      <c r="B69" s="2" t="s">
        <v>937</v>
      </c>
    </row>
    <row r="70" spans="2:17" ht="4.9000000000000004" customHeight="1" x14ac:dyDescent="0.15"/>
    <row r="71" spans="2:17" ht="15" customHeight="1" x14ac:dyDescent="0.15"/>
    <row r="72" spans="2:17" ht="15" customHeight="1" x14ac:dyDescent="0.15"/>
    <row r="73" spans="2:17" ht="15" customHeight="1" x14ac:dyDescent="0.15"/>
    <row r="74" spans="2:17" ht="15" customHeight="1" x14ac:dyDescent="0.15"/>
  </sheetData>
  <mergeCells count="32">
    <mergeCell ref="L64:M64"/>
    <mergeCell ref="N62:Q62"/>
    <mergeCell ref="P63:Q63"/>
    <mergeCell ref="B27:B32"/>
    <mergeCell ref="D28:H28"/>
    <mergeCell ref="O28:P28"/>
    <mergeCell ref="O29:P29"/>
    <mergeCell ref="B54:B59"/>
    <mergeCell ref="O55:P55"/>
    <mergeCell ref="O56:P56"/>
    <mergeCell ref="O40:P40"/>
    <mergeCell ref="D43:E43"/>
    <mergeCell ref="O46:P46"/>
    <mergeCell ref="D49:E49"/>
    <mergeCell ref="E38:I38"/>
    <mergeCell ref="D36:H36"/>
    <mergeCell ref="O10:P10"/>
    <mergeCell ref="E2:Q4"/>
    <mergeCell ref="B8:D8"/>
    <mergeCell ref="Q5:V5"/>
    <mergeCell ref="H7:K7"/>
    <mergeCell ref="H8:I8"/>
    <mergeCell ref="J8:K8"/>
    <mergeCell ref="B7:F7"/>
    <mergeCell ref="E8:F8"/>
    <mergeCell ref="E37:I37"/>
    <mergeCell ref="O19:P19"/>
    <mergeCell ref="D22:E22"/>
    <mergeCell ref="B13:B18"/>
    <mergeCell ref="D14:H14"/>
    <mergeCell ref="O14:P14"/>
    <mergeCell ref="O15:P15"/>
  </mergeCells>
  <phoneticPr fontId="2"/>
  <pageMargins left="0.70866141732283472" right="0.70866141732283472" top="0.74803149606299213" bottom="0.74803149606299213" header="0.31496062992125984" footer="0.31496062992125984"/>
  <pageSetup paperSize="9" scale="61" orientation="portrait" r:id="rId1"/>
  <ignoredErrors>
    <ignoredError sqref="I65:K68 L65:Q68"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F54"/>
  <sheetViews>
    <sheetView showGridLines="0" view="pageBreakPreview" zoomScaleNormal="100" zoomScaleSheetLayoutView="100" workbookViewId="0">
      <pane xSplit="2" ySplit="10" topLeftCell="C11" activePane="bottomRight" state="frozen"/>
      <selection pane="topRight"/>
      <selection pane="bottomLeft"/>
      <selection pane="bottomRight"/>
    </sheetView>
  </sheetViews>
  <sheetFormatPr defaultColWidth="9" defaultRowHeight="13.5" x14ac:dyDescent="0.15"/>
  <cols>
    <col min="1" max="1" width="4.5" style="34" bestFit="1" customWidth="1"/>
    <col min="2" max="2" width="63" style="34" customWidth="1"/>
    <col min="3" max="3" width="17" style="34" customWidth="1"/>
    <col min="4" max="4" width="15.75" style="34" customWidth="1"/>
    <col min="5" max="5" width="16.5" style="34" customWidth="1"/>
    <col min="6" max="6" width="14.125" style="34" customWidth="1"/>
    <col min="7" max="13" width="9" style="34"/>
    <col min="14" max="20" width="8.875" style="34" customWidth="1"/>
    <col min="21" max="222" width="9" style="34"/>
    <col min="223" max="223" width="4.5" style="34" bestFit="1" customWidth="1"/>
    <col min="224" max="224" width="55.625" style="34" bestFit="1" customWidth="1"/>
    <col min="225" max="228" width="14.375" style="34" customWidth="1"/>
    <col min="229" max="229" width="3.25" style="34" customWidth="1"/>
    <col min="230" max="230" width="3.875" style="34" customWidth="1"/>
    <col min="231" max="276" width="8.875" style="34" customWidth="1"/>
    <col min="277" max="478" width="9" style="34"/>
    <col min="479" max="479" width="4.5" style="34" bestFit="1" customWidth="1"/>
    <col min="480" max="480" width="55.625" style="34" bestFit="1" customWidth="1"/>
    <col min="481" max="484" width="14.375" style="34" customWidth="1"/>
    <col min="485" max="485" width="3.25" style="34" customWidth="1"/>
    <col min="486" max="486" width="3.875" style="34" customWidth="1"/>
    <col min="487" max="532" width="8.875" style="34" customWidth="1"/>
    <col min="533" max="734" width="9" style="34"/>
    <col min="735" max="735" width="4.5" style="34" bestFit="1" customWidth="1"/>
    <col min="736" max="736" width="55.625" style="34" bestFit="1" customWidth="1"/>
    <col min="737" max="740" width="14.375" style="34" customWidth="1"/>
    <col min="741" max="741" width="3.25" style="34" customWidth="1"/>
    <col min="742" max="742" width="3.875" style="34" customWidth="1"/>
    <col min="743" max="788" width="8.875" style="34" customWidth="1"/>
    <col min="789" max="990" width="9" style="34"/>
    <col min="991" max="991" width="4.5" style="34" bestFit="1" customWidth="1"/>
    <col min="992" max="992" width="55.625" style="34" bestFit="1" customWidth="1"/>
    <col min="993" max="996" width="14.375" style="34" customWidth="1"/>
    <col min="997" max="997" width="3.25" style="34" customWidth="1"/>
    <col min="998" max="998" width="3.875" style="34" customWidth="1"/>
    <col min="999" max="1044" width="8.875" style="34" customWidth="1"/>
    <col min="1045" max="1246" width="9" style="34"/>
    <col min="1247" max="1247" width="4.5" style="34" bestFit="1" customWidth="1"/>
    <col min="1248" max="1248" width="55.625" style="34" bestFit="1" customWidth="1"/>
    <col min="1249" max="1252" width="14.375" style="34" customWidth="1"/>
    <col min="1253" max="1253" width="3.25" style="34" customWidth="1"/>
    <col min="1254" max="1254" width="3.875" style="34" customWidth="1"/>
    <col min="1255" max="1300" width="8.875" style="34" customWidth="1"/>
    <col min="1301" max="1502" width="9" style="34"/>
    <col min="1503" max="1503" width="4.5" style="34" bestFit="1" customWidth="1"/>
    <col min="1504" max="1504" width="55.625" style="34" bestFit="1" customWidth="1"/>
    <col min="1505" max="1508" width="14.375" style="34" customWidth="1"/>
    <col min="1509" max="1509" width="3.25" style="34" customWidth="1"/>
    <col min="1510" max="1510" width="3.875" style="34" customWidth="1"/>
    <col min="1511" max="1556" width="8.875" style="34" customWidth="1"/>
    <col min="1557" max="1758" width="9" style="34"/>
    <col min="1759" max="1759" width="4.5" style="34" bestFit="1" customWidth="1"/>
    <col min="1760" max="1760" width="55.625" style="34" bestFit="1" customWidth="1"/>
    <col min="1761" max="1764" width="14.375" style="34" customWidth="1"/>
    <col min="1765" max="1765" width="3.25" style="34" customWidth="1"/>
    <col min="1766" max="1766" width="3.875" style="34" customWidth="1"/>
    <col min="1767" max="1812" width="8.875" style="34" customWidth="1"/>
    <col min="1813" max="2014" width="9" style="34"/>
    <col min="2015" max="2015" width="4.5" style="34" bestFit="1" customWidth="1"/>
    <col min="2016" max="2016" width="55.625" style="34" bestFit="1" customWidth="1"/>
    <col min="2017" max="2020" width="14.375" style="34" customWidth="1"/>
    <col min="2021" max="2021" width="3.25" style="34" customWidth="1"/>
    <col min="2022" max="2022" width="3.875" style="34" customWidth="1"/>
    <col min="2023" max="2068" width="8.875" style="34" customWidth="1"/>
    <col min="2069" max="2270" width="9" style="34"/>
    <col min="2271" max="2271" width="4.5" style="34" bestFit="1" customWidth="1"/>
    <col min="2272" max="2272" width="55.625" style="34" bestFit="1" customWidth="1"/>
    <col min="2273" max="2276" width="14.375" style="34" customWidth="1"/>
    <col min="2277" max="2277" width="3.25" style="34" customWidth="1"/>
    <col min="2278" max="2278" width="3.875" style="34" customWidth="1"/>
    <col min="2279" max="2324" width="8.875" style="34" customWidth="1"/>
    <col min="2325" max="2526" width="9" style="34"/>
    <col min="2527" max="2527" width="4.5" style="34" bestFit="1" customWidth="1"/>
    <col min="2528" max="2528" width="55.625" style="34" bestFit="1" customWidth="1"/>
    <col min="2529" max="2532" width="14.375" style="34" customWidth="1"/>
    <col min="2533" max="2533" width="3.25" style="34" customWidth="1"/>
    <col min="2534" max="2534" width="3.875" style="34" customWidth="1"/>
    <col min="2535" max="2580" width="8.875" style="34" customWidth="1"/>
    <col min="2581" max="2782" width="9" style="34"/>
    <col min="2783" max="2783" width="4.5" style="34" bestFit="1" customWidth="1"/>
    <col min="2784" max="2784" width="55.625" style="34" bestFit="1" customWidth="1"/>
    <col min="2785" max="2788" width="14.375" style="34" customWidth="1"/>
    <col min="2789" max="2789" width="3.25" style="34" customWidth="1"/>
    <col min="2790" max="2790" width="3.875" style="34" customWidth="1"/>
    <col min="2791" max="2836" width="8.875" style="34" customWidth="1"/>
    <col min="2837" max="3038" width="9" style="34"/>
    <col min="3039" max="3039" width="4.5" style="34" bestFit="1" customWidth="1"/>
    <col min="3040" max="3040" width="55.625" style="34" bestFit="1" customWidth="1"/>
    <col min="3041" max="3044" width="14.375" style="34" customWidth="1"/>
    <col min="3045" max="3045" width="3.25" style="34" customWidth="1"/>
    <col min="3046" max="3046" width="3.875" style="34" customWidth="1"/>
    <col min="3047" max="3092" width="8.875" style="34" customWidth="1"/>
    <col min="3093" max="3294" width="9" style="34"/>
    <col min="3295" max="3295" width="4.5" style="34" bestFit="1" customWidth="1"/>
    <col min="3296" max="3296" width="55.625" style="34" bestFit="1" customWidth="1"/>
    <col min="3297" max="3300" width="14.375" style="34" customWidth="1"/>
    <col min="3301" max="3301" width="3.25" style="34" customWidth="1"/>
    <col min="3302" max="3302" width="3.875" style="34" customWidth="1"/>
    <col min="3303" max="3348" width="8.875" style="34" customWidth="1"/>
    <col min="3349" max="3550" width="9" style="34"/>
    <col min="3551" max="3551" width="4.5" style="34" bestFit="1" customWidth="1"/>
    <col min="3552" max="3552" width="55.625" style="34" bestFit="1" customWidth="1"/>
    <col min="3553" max="3556" width="14.375" style="34" customWidth="1"/>
    <col min="3557" max="3557" width="3.25" style="34" customWidth="1"/>
    <col min="3558" max="3558" width="3.875" style="34" customWidth="1"/>
    <col min="3559" max="3604" width="8.875" style="34" customWidth="1"/>
    <col min="3605" max="3806" width="9" style="34"/>
    <col min="3807" max="3807" width="4.5" style="34" bestFit="1" customWidth="1"/>
    <col min="3808" max="3808" width="55.625" style="34" bestFit="1" customWidth="1"/>
    <col min="3809" max="3812" width="14.375" style="34" customWidth="1"/>
    <col min="3813" max="3813" width="3.25" style="34" customWidth="1"/>
    <col min="3814" max="3814" width="3.875" style="34" customWidth="1"/>
    <col min="3815" max="3860" width="8.875" style="34" customWidth="1"/>
    <col min="3861" max="4062" width="9" style="34"/>
    <col min="4063" max="4063" width="4.5" style="34" bestFit="1" customWidth="1"/>
    <col min="4064" max="4064" width="55.625" style="34" bestFit="1" customWidth="1"/>
    <col min="4065" max="4068" width="14.375" style="34" customWidth="1"/>
    <col min="4069" max="4069" width="3.25" style="34" customWidth="1"/>
    <col min="4070" max="4070" width="3.875" style="34" customWidth="1"/>
    <col min="4071" max="4116" width="8.875" style="34" customWidth="1"/>
    <col min="4117" max="4318" width="9" style="34"/>
    <col min="4319" max="4319" width="4.5" style="34" bestFit="1" customWidth="1"/>
    <col min="4320" max="4320" width="55.625" style="34" bestFit="1" customWidth="1"/>
    <col min="4321" max="4324" width="14.375" style="34" customWidth="1"/>
    <col min="4325" max="4325" width="3.25" style="34" customWidth="1"/>
    <col min="4326" max="4326" width="3.875" style="34" customWidth="1"/>
    <col min="4327" max="4372" width="8.875" style="34" customWidth="1"/>
    <col min="4373" max="4574" width="9" style="34"/>
    <col min="4575" max="4575" width="4.5" style="34" bestFit="1" customWidth="1"/>
    <col min="4576" max="4576" width="55.625" style="34" bestFit="1" customWidth="1"/>
    <col min="4577" max="4580" width="14.375" style="34" customWidth="1"/>
    <col min="4581" max="4581" width="3.25" style="34" customWidth="1"/>
    <col min="4582" max="4582" width="3.875" style="34" customWidth="1"/>
    <col min="4583" max="4628" width="8.875" style="34" customWidth="1"/>
    <col min="4629" max="4830" width="9" style="34"/>
    <col min="4831" max="4831" width="4.5" style="34" bestFit="1" customWidth="1"/>
    <col min="4832" max="4832" width="55.625" style="34" bestFit="1" customWidth="1"/>
    <col min="4833" max="4836" width="14.375" style="34" customWidth="1"/>
    <col min="4837" max="4837" width="3.25" style="34" customWidth="1"/>
    <col min="4838" max="4838" width="3.875" style="34" customWidth="1"/>
    <col min="4839" max="4884" width="8.875" style="34" customWidth="1"/>
    <col min="4885" max="5086" width="9" style="34"/>
    <col min="5087" max="5087" width="4.5" style="34" bestFit="1" customWidth="1"/>
    <col min="5088" max="5088" width="55.625" style="34" bestFit="1" customWidth="1"/>
    <col min="5089" max="5092" width="14.375" style="34" customWidth="1"/>
    <col min="5093" max="5093" width="3.25" style="34" customWidth="1"/>
    <col min="5094" max="5094" width="3.875" style="34" customWidth="1"/>
    <col min="5095" max="5140" width="8.875" style="34" customWidth="1"/>
    <col min="5141" max="5342" width="9" style="34"/>
    <col min="5343" max="5343" width="4.5" style="34" bestFit="1" customWidth="1"/>
    <col min="5344" max="5344" width="55.625" style="34" bestFit="1" customWidth="1"/>
    <col min="5345" max="5348" width="14.375" style="34" customWidth="1"/>
    <col min="5349" max="5349" width="3.25" style="34" customWidth="1"/>
    <col min="5350" max="5350" width="3.875" style="34" customWidth="1"/>
    <col min="5351" max="5396" width="8.875" style="34" customWidth="1"/>
    <col min="5397" max="5598" width="9" style="34"/>
    <col min="5599" max="5599" width="4.5" style="34" bestFit="1" customWidth="1"/>
    <col min="5600" max="5600" width="55.625" style="34" bestFit="1" customWidth="1"/>
    <col min="5601" max="5604" width="14.375" style="34" customWidth="1"/>
    <col min="5605" max="5605" width="3.25" style="34" customWidth="1"/>
    <col min="5606" max="5606" width="3.875" style="34" customWidth="1"/>
    <col min="5607" max="5652" width="8.875" style="34" customWidth="1"/>
    <col min="5653" max="5854" width="9" style="34"/>
    <col min="5855" max="5855" width="4.5" style="34" bestFit="1" customWidth="1"/>
    <col min="5856" max="5856" width="55.625" style="34" bestFit="1" customWidth="1"/>
    <col min="5857" max="5860" width="14.375" style="34" customWidth="1"/>
    <col min="5861" max="5861" width="3.25" style="34" customWidth="1"/>
    <col min="5862" max="5862" width="3.875" style="34" customWidth="1"/>
    <col min="5863" max="5908" width="8.875" style="34" customWidth="1"/>
    <col min="5909" max="6110" width="9" style="34"/>
    <col min="6111" max="6111" width="4.5" style="34" bestFit="1" customWidth="1"/>
    <col min="6112" max="6112" width="55.625" style="34" bestFit="1" customWidth="1"/>
    <col min="6113" max="6116" width="14.375" style="34" customWidth="1"/>
    <col min="6117" max="6117" width="3.25" style="34" customWidth="1"/>
    <col min="6118" max="6118" width="3.875" style="34" customWidth="1"/>
    <col min="6119" max="6164" width="8.875" style="34" customWidth="1"/>
    <col min="6165" max="6366" width="9" style="34"/>
    <col min="6367" max="6367" width="4.5" style="34" bestFit="1" customWidth="1"/>
    <col min="6368" max="6368" width="55.625" style="34" bestFit="1" customWidth="1"/>
    <col min="6369" max="6372" width="14.375" style="34" customWidth="1"/>
    <col min="6373" max="6373" width="3.25" style="34" customWidth="1"/>
    <col min="6374" max="6374" width="3.875" style="34" customWidth="1"/>
    <col min="6375" max="6420" width="8.875" style="34" customWidth="1"/>
    <col min="6421" max="6622" width="9" style="34"/>
    <col min="6623" max="6623" width="4.5" style="34" bestFit="1" customWidth="1"/>
    <col min="6624" max="6624" width="55.625" style="34" bestFit="1" customWidth="1"/>
    <col min="6625" max="6628" width="14.375" style="34" customWidth="1"/>
    <col min="6629" max="6629" width="3.25" style="34" customWidth="1"/>
    <col min="6630" max="6630" width="3.875" style="34" customWidth="1"/>
    <col min="6631" max="6676" width="8.875" style="34" customWidth="1"/>
    <col min="6677" max="6878" width="9" style="34"/>
    <col min="6879" max="6879" width="4.5" style="34" bestFit="1" customWidth="1"/>
    <col min="6880" max="6880" width="55.625" style="34" bestFit="1" customWidth="1"/>
    <col min="6881" max="6884" width="14.375" style="34" customWidth="1"/>
    <col min="6885" max="6885" width="3.25" style="34" customWidth="1"/>
    <col min="6886" max="6886" width="3.875" style="34" customWidth="1"/>
    <col min="6887" max="6932" width="8.875" style="34" customWidth="1"/>
    <col min="6933" max="7134" width="9" style="34"/>
    <col min="7135" max="7135" width="4.5" style="34" bestFit="1" customWidth="1"/>
    <col min="7136" max="7136" width="55.625" style="34" bestFit="1" customWidth="1"/>
    <col min="7137" max="7140" width="14.375" style="34" customWidth="1"/>
    <col min="7141" max="7141" width="3.25" style="34" customWidth="1"/>
    <col min="7142" max="7142" width="3.875" style="34" customWidth="1"/>
    <col min="7143" max="7188" width="8.875" style="34" customWidth="1"/>
    <col min="7189" max="7390" width="9" style="34"/>
    <col min="7391" max="7391" width="4.5" style="34" bestFit="1" customWidth="1"/>
    <col min="7392" max="7392" width="55.625" style="34" bestFit="1" customWidth="1"/>
    <col min="7393" max="7396" width="14.375" style="34" customWidth="1"/>
    <col min="7397" max="7397" width="3.25" style="34" customWidth="1"/>
    <col min="7398" max="7398" width="3.875" style="34" customWidth="1"/>
    <col min="7399" max="7444" width="8.875" style="34" customWidth="1"/>
    <col min="7445" max="7646" width="9" style="34"/>
    <col min="7647" max="7647" width="4.5" style="34" bestFit="1" customWidth="1"/>
    <col min="7648" max="7648" width="55.625" style="34" bestFit="1" customWidth="1"/>
    <col min="7649" max="7652" width="14.375" style="34" customWidth="1"/>
    <col min="7653" max="7653" width="3.25" style="34" customWidth="1"/>
    <col min="7654" max="7654" width="3.875" style="34" customWidth="1"/>
    <col min="7655" max="7700" width="8.875" style="34" customWidth="1"/>
    <col min="7701" max="7902" width="9" style="34"/>
    <col min="7903" max="7903" width="4.5" style="34" bestFit="1" customWidth="1"/>
    <col min="7904" max="7904" width="55.625" style="34" bestFit="1" customWidth="1"/>
    <col min="7905" max="7908" width="14.375" style="34" customWidth="1"/>
    <col min="7909" max="7909" width="3.25" style="34" customWidth="1"/>
    <col min="7910" max="7910" width="3.875" style="34" customWidth="1"/>
    <col min="7911" max="7956" width="8.875" style="34" customWidth="1"/>
    <col min="7957" max="8158" width="9" style="34"/>
    <col min="8159" max="8159" width="4.5" style="34" bestFit="1" customWidth="1"/>
    <col min="8160" max="8160" width="55.625" style="34" bestFit="1" customWidth="1"/>
    <col min="8161" max="8164" width="14.375" style="34" customWidth="1"/>
    <col min="8165" max="8165" width="3.25" style="34" customWidth="1"/>
    <col min="8166" max="8166" width="3.875" style="34" customWidth="1"/>
    <col min="8167" max="8212" width="8.875" style="34" customWidth="1"/>
    <col min="8213" max="8414" width="9" style="34"/>
    <col min="8415" max="8415" width="4.5" style="34" bestFit="1" customWidth="1"/>
    <col min="8416" max="8416" width="55.625" style="34" bestFit="1" customWidth="1"/>
    <col min="8417" max="8420" width="14.375" style="34" customWidth="1"/>
    <col min="8421" max="8421" width="3.25" style="34" customWidth="1"/>
    <col min="8422" max="8422" width="3.875" style="34" customWidth="1"/>
    <col min="8423" max="8468" width="8.875" style="34" customWidth="1"/>
    <col min="8469" max="8670" width="9" style="34"/>
    <col min="8671" max="8671" width="4.5" style="34" bestFit="1" customWidth="1"/>
    <col min="8672" max="8672" width="55.625" style="34" bestFit="1" customWidth="1"/>
    <col min="8673" max="8676" width="14.375" style="34" customWidth="1"/>
    <col min="8677" max="8677" width="3.25" style="34" customWidth="1"/>
    <col min="8678" max="8678" width="3.875" style="34" customWidth="1"/>
    <col min="8679" max="8724" width="8.875" style="34" customWidth="1"/>
    <col min="8725" max="8926" width="9" style="34"/>
    <col min="8927" max="8927" width="4.5" style="34" bestFit="1" customWidth="1"/>
    <col min="8928" max="8928" width="55.625" style="34" bestFit="1" customWidth="1"/>
    <col min="8929" max="8932" width="14.375" style="34" customWidth="1"/>
    <col min="8933" max="8933" width="3.25" style="34" customWidth="1"/>
    <col min="8934" max="8934" width="3.875" style="34" customWidth="1"/>
    <col min="8935" max="8980" width="8.875" style="34" customWidth="1"/>
    <col min="8981" max="9182" width="9" style="34"/>
    <col min="9183" max="9183" width="4.5" style="34" bestFit="1" customWidth="1"/>
    <col min="9184" max="9184" width="55.625" style="34" bestFit="1" customWidth="1"/>
    <col min="9185" max="9188" width="14.375" style="34" customWidth="1"/>
    <col min="9189" max="9189" width="3.25" style="34" customWidth="1"/>
    <col min="9190" max="9190" width="3.875" style="34" customWidth="1"/>
    <col min="9191" max="9236" width="8.875" style="34" customWidth="1"/>
    <col min="9237" max="9438" width="9" style="34"/>
    <col min="9439" max="9439" width="4.5" style="34" bestFit="1" customWidth="1"/>
    <col min="9440" max="9440" width="55.625" style="34" bestFit="1" customWidth="1"/>
    <col min="9441" max="9444" width="14.375" style="34" customWidth="1"/>
    <col min="9445" max="9445" width="3.25" style="34" customWidth="1"/>
    <col min="9446" max="9446" width="3.875" style="34" customWidth="1"/>
    <col min="9447" max="9492" width="8.875" style="34" customWidth="1"/>
    <col min="9493" max="9694" width="9" style="34"/>
    <col min="9695" max="9695" width="4.5" style="34" bestFit="1" customWidth="1"/>
    <col min="9696" max="9696" width="55.625" style="34" bestFit="1" customWidth="1"/>
    <col min="9697" max="9700" width="14.375" style="34" customWidth="1"/>
    <col min="9701" max="9701" width="3.25" style="34" customWidth="1"/>
    <col min="9702" max="9702" width="3.875" style="34" customWidth="1"/>
    <col min="9703" max="9748" width="8.875" style="34" customWidth="1"/>
    <col min="9749" max="9950" width="9" style="34"/>
    <col min="9951" max="9951" width="4.5" style="34" bestFit="1" customWidth="1"/>
    <col min="9952" max="9952" width="55.625" style="34" bestFit="1" customWidth="1"/>
    <col min="9953" max="9956" width="14.375" style="34" customWidth="1"/>
    <col min="9957" max="9957" width="3.25" style="34" customWidth="1"/>
    <col min="9958" max="9958" width="3.875" style="34" customWidth="1"/>
    <col min="9959" max="10004" width="8.875" style="34" customWidth="1"/>
    <col min="10005" max="10206" width="9" style="34"/>
    <col min="10207" max="10207" width="4.5" style="34" bestFit="1" customWidth="1"/>
    <col min="10208" max="10208" width="55.625" style="34" bestFit="1" customWidth="1"/>
    <col min="10209" max="10212" width="14.375" style="34" customWidth="1"/>
    <col min="10213" max="10213" width="3.25" style="34" customWidth="1"/>
    <col min="10214" max="10214" width="3.875" style="34" customWidth="1"/>
    <col min="10215" max="10260" width="8.875" style="34" customWidth="1"/>
    <col min="10261" max="10462" width="9" style="34"/>
    <col min="10463" max="10463" width="4.5" style="34" bestFit="1" customWidth="1"/>
    <col min="10464" max="10464" width="55.625" style="34" bestFit="1" customWidth="1"/>
    <col min="10465" max="10468" width="14.375" style="34" customWidth="1"/>
    <col min="10469" max="10469" width="3.25" style="34" customWidth="1"/>
    <col min="10470" max="10470" width="3.875" style="34" customWidth="1"/>
    <col min="10471" max="10516" width="8.875" style="34" customWidth="1"/>
    <col min="10517" max="10718" width="9" style="34"/>
    <col min="10719" max="10719" width="4.5" style="34" bestFit="1" customWidth="1"/>
    <col min="10720" max="10720" width="55.625" style="34" bestFit="1" customWidth="1"/>
    <col min="10721" max="10724" width="14.375" style="34" customWidth="1"/>
    <col min="10725" max="10725" width="3.25" style="34" customWidth="1"/>
    <col min="10726" max="10726" width="3.875" style="34" customWidth="1"/>
    <col min="10727" max="10772" width="8.875" style="34" customWidth="1"/>
    <col min="10773" max="10974" width="9" style="34"/>
    <col min="10975" max="10975" width="4.5" style="34" bestFit="1" customWidth="1"/>
    <col min="10976" max="10976" width="55.625" style="34" bestFit="1" customWidth="1"/>
    <col min="10977" max="10980" width="14.375" style="34" customWidth="1"/>
    <col min="10981" max="10981" width="3.25" style="34" customWidth="1"/>
    <col min="10982" max="10982" width="3.875" style="34" customWidth="1"/>
    <col min="10983" max="11028" width="8.875" style="34" customWidth="1"/>
    <col min="11029" max="11230" width="9" style="34"/>
    <col min="11231" max="11231" width="4.5" style="34" bestFit="1" customWidth="1"/>
    <col min="11232" max="11232" width="55.625" style="34" bestFit="1" customWidth="1"/>
    <col min="11233" max="11236" width="14.375" style="34" customWidth="1"/>
    <col min="11237" max="11237" width="3.25" style="34" customWidth="1"/>
    <col min="11238" max="11238" width="3.875" style="34" customWidth="1"/>
    <col min="11239" max="11284" width="8.875" style="34" customWidth="1"/>
    <col min="11285" max="11486" width="9" style="34"/>
    <col min="11487" max="11487" width="4.5" style="34" bestFit="1" customWidth="1"/>
    <col min="11488" max="11488" width="55.625" style="34" bestFit="1" customWidth="1"/>
    <col min="11489" max="11492" width="14.375" style="34" customWidth="1"/>
    <col min="11493" max="11493" width="3.25" style="34" customWidth="1"/>
    <col min="11494" max="11494" width="3.875" style="34" customWidth="1"/>
    <col min="11495" max="11540" width="8.875" style="34" customWidth="1"/>
    <col min="11541" max="11742" width="9" style="34"/>
    <col min="11743" max="11743" width="4.5" style="34" bestFit="1" customWidth="1"/>
    <col min="11744" max="11744" width="55.625" style="34" bestFit="1" customWidth="1"/>
    <col min="11745" max="11748" width="14.375" style="34" customWidth="1"/>
    <col min="11749" max="11749" width="3.25" style="34" customWidth="1"/>
    <col min="11750" max="11750" width="3.875" style="34" customWidth="1"/>
    <col min="11751" max="11796" width="8.875" style="34" customWidth="1"/>
    <col min="11797" max="11998" width="9" style="34"/>
    <col min="11999" max="11999" width="4.5" style="34" bestFit="1" customWidth="1"/>
    <col min="12000" max="12000" width="55.625" style="34" bestFit="1" customWidth="1"/>
    <col min="12001" max="12004" width="14.375" style="34" customWidth="1"/>
    <col min="12005" max="12005" width="3.25" style="34" customWidth="1"/>
    <col min="12006" max="12006" width="3.875" style="34" customWidth="1"/>
    <col min="12007" max="12052" width="8.875" style="34" customWidth="1"/>
    <col min="12053" max="12254" width="9" style="34"/>
    <col min="12255" max="12255" width="4.5" style="34" bestFit="1" customWidth="1"/>
    <col min="12256" max="12256" width="55.625" style="34" bestFit="1" customWidth="1"/>
    <col min="12257" max="12260" width="14.375" style="34" customWidth="1"/>
    <col min="12261" max="12261" width="3.25" style="34" customWidth="1"/>
    <col min="12262" max="12262" width="3.875" style="34" customWidth="1"/>
    <col min="12263" max="12308" width="8.875" style="34" customWidth="1"/>
    <col min="12309" max="12510" width="9" style="34"/>
    <col min="12511" max="12511" width="4.5" style="34" bestFit="1" customWidth="1"/>
    <col min="12512" max="12512" width="55.625" style="34" bestFit="1" customWidth="1"/>
    <col min="12513" max="12516" width="14.375" style="34" customWidth="1"/>
    <col min="12517" max="12517" width="3.25" style="34" customWidth="1"/>
    <col min="12518" max="12518" width="3.875" style="34" customWidth="1"/>
    <col min="12519" max="12564" width="8.875" style="34" customWidth="1"/>
    <col min="12565" max="12766" width="9" style="34"/>
    <col min="12767" max="12767" width="4.5" style="34" bestFit="1" customWidth="1"/>
    <col min="12768" max="12768" width="55.625" style="34" bestFit="1" customWidth="1"/>
    <col min="12769" max="12772" width="14.375" style="34" customWidth="1"/>
    <col min="12773" max="12773" width="3.25" style="34" customWidth="1"/>
    <col min="12774" max="12774" width="3.875" style="34" customWidth="1"/>
    <col min="12775" max="12820" width="8.875" style="34" customWidth="1"/>
    <col min="12821" max="13022" width="9" style="34"/>
    <col min="13023" max="13023" width="4.5" style="34" bestFit="1" customWidth="1"/>
    <col min="13024" max="13024" width="55.625" style="34" bestFit="1" customWidth="1"/>
    <col min="13025" max="13028" width="14.375" style="34" customWidth="1"/>
    <col min="13029" max="13029" width="3.25" style="34" customWidth="1"/>
    <col min="13030" max="13030" width="3.875" style="34" customWidth="1"/>
    <col min="13031" max="13076" width="8.875" style="34" customWidth="1"/>
    <col min="13077" max="13278" width="9" style="34"/>
    <col min="13279" max="13279" width="4.5" style="34" bestFit="1" customWidth="1"/>
    <col min="13280" max="13280" width="55.625" style="34" bestFit="1" customWidth="1"/>
    <col min="13281" max="13284" width="14.375" style="34" customWidth="1"/>
    <col min="13285" max="13285" width="3.25" style="34" customWidth="1"/>
    <col min="13286" max="13286" width="3.875" style="34" customWidth="1"/>
    <col min="13287" max="13332" width="8.875" style="34" customWidth="1"/>
    <col min="13333" max="13534" width="9" style="34"/>
    <col min="13535" max="13535" width="4.5" style="34" bestFit="1" customWidth="1"/>
    <col min="13536" max="13536" width="55.625" style="34" bestFit="1" customWidth="1"/>
    <col min="13537" max="13540" width="14.375" style="34" customWidth="1"/>
    <col min="13541" max="13541" width="3.25" style="34" customWidth="1"/>
    <col min="13542" max="13542" width="3.875" style="34" customWidth="1"/>
    <col min="13543" max="13588" width="8.875" style="34" customWidth="1"/>
    <col min="13589" max="13790" width="9" style="34"/>
    <col min="13791" max="13791" width="4.5" style="34" bestFit="1" customWidth="1"/>
    <col min="13792" max="13792" width="55.625" style="34" bestFit="1" customWidth="1"/>
    <col min="13793" max="13796" width="14.375" style="34" customWidth="1"/>
    <col min="13797" max="13797" width="3.25" style="34" customWidth="1"/>
    <col min="13798" max="13798" width="3.875" style="34" customWidth="1"/>
    <col min="13799" max="13844" width="8.875" style="34" customWidth="1"/>
    <col min="13845" max="14046" width="9" style="34"/>
    <col min="14047" max="14047" width="4.5" style="34" bestFit="1" customWidth="1"/>
    <col min="14048" max="14048" width="55.625" style="34" bestFit="1" customWidth="1"/>
    <col min="14049" max="14052" width="14.375" style="34" customWidth="1"/>
    <col min="14053" max="14053" width="3.25" style="34" customWidth="1"/>
    <col min="14054" max="14054" width="3.875" style="34" customWidth="1"/>
    <col min="14055" max="14100" width="8.875" style="34" customWidth="1"/>
    <col min="14101" max="14302" width="9" style="34"/>
    <col min="14303" max="14303" width="4.5" style="34" bestFit="1" customWidth="1"/>
    <col min="14304" max="14304" width="55.625" style="34" bestFit="1" customWidth="1"/>
    <col min="14305" max="14308" width="14.375" style="34" customWidth="1"/>
    <col min="14309" max="14309" width="3.25" style="34" customWidth="1"/>
    <col min="14310" max="14310" width="3.875" style="34" customWidth="1"/>
    <col min="14311" max="14356" width="8.875" style="34" customWidth="1"/>
    <col min="14357" max="14558" width="9" style="34"/>
    <col min="14559" max="14559" width="4.5" style="34" bestFit="1" customWidth="1"/>
    <col min="14560" max="14560" width="55.625" style="34" bestFit="1" customWidth="1"/>
    <col min="14561" max="14564" width="14.375" style="34" customWidth="1"/>
    <col min="14565" max="14565" width="3.25" style="34" customWidth="1"/>
    <col min="14566" max="14566" width="3.875" style="34" customWidth="1"/>
    <col min="14567" max="14612" width="8.875" style="34" customWidth="1"/>
    <col min="14613" max="14814" width="9" style="34"/>
    <col min="14815" max="14815" width="4.5" style="34" bestFit="1" customWidth="1"/>
    <col min="14816" max="14816" width="55.625" style="34" bestFit="1" customWidth="1"/>
    <col min="14817" max="14820" width="14.375" style="34" customWidth="1"/>
    <col min="14821" max="14821" width="3.25" style="34" customWidth="1"/>
    <col min="14822" max="14822" width="3.875" style="34" customWidth="1"/>
    <col min="14823" max="14868" width="8.875" style="34" customWidth="1"/>
    <col min="14869" max="15070" width="9" style="34"/>
    <col min="15071" max="15071" width="4.5" style="34" bestFit="1" customWidth="1"/>
    <col min="15072" max="15072" width="55.625" style="34" bestFit="1" customWidth="1"/>
    <col min="15073" max="15076" width="14.375" style="34" customWidth="1"/>
    <col min="15077" max="15077" width="3.25" style="34" customWidth="1"/>
    <col min="15078" max="15078" width="3.875" style="34" customWidth="1"/>
    <col min="15079" max="15124" width="8.875" style="34" customWidth="1"/>
    <col min="15125" max="15326" width="9" style="34"/>
    <col min="15327" max="15327" width="4.5" style="34" bestFit="1" customWidth="1"/>
    <col min="15328" max="15328" width="55.625" style="34" bestFit="1" customWidth="1"/>
    <col min="15329" max="15332" width="14.375" style="34" customWidth="1"/>
    <col min="15333" max="15333" width="3.25" style="34" customWidth="1"/>
    <col min="15334" max="15334" width="3.875" style="34" customWidth="1"/>
    <col min="15335" max="15380" width="8.875" style="34" customWidth="1"/>
    <col min="15381" max="15582" width="9" style="34"/>
    <col min="15583" max="15583" width="4.5" style="34" bestFit="1" customWidth="1"/>
    <col min="15584" max="15584" width="55.625" style="34" bestFit="1" customWidth="1"/>
    <col min="15585" max="15588" width="14.375" style="34" customWidth="1"/>
    <col min="15589" max="15589" width="3.25" style="34" customWidth="1"/>
    <col min="15590" max="15590" width="3.875" style="34" customWidth="1"/>
    <col min="15591" max="15636" width="8.875" style="34" customWidth="1"/>
    <col min="15637" max="15838" width="9" style="34"/>
    <col min="15839" max="15839" width="4.5" style="34" bestFit="1" customWidth="1"/>
    <col min="15840" max="15840" width="55.625" style="34" bestFit="1" customWidth="1"/>
    <col min="15841" max="15844" width="14.375" style="34" customWidth="1"/>
    <col min="15845" max="15845" width="3.25" style="34" customWidth="1"/>
    <col min="15846" max="15846" width="3.875" style="34" customWidth="1"/>
    <col min="15847" max="15892" width="8.875" style="34" customWidth="1"/>
    <col min="15893" max="16094" width="9" style="34"/>
    <col min="16095" max="16095" width="4.5" style="34" bestFit="1" customWidth="1"/>
    <col min="16096" max="16096" width="55.625" style="34" bestFit="1" customWidth="1"/>
    <col min="16097" max="16100" width="14.375" style="34" customWidth="1"/>
    <col min="16101" max="16101" width="3.25" style="34" customWidth="1"/>
    <col min="16102" max="16102" width="3.875" style="34" customWidth="1"/>
    <col min="16103" max="16148" width="8.875" style="34" customWidth="1"/>
    <col min="16149" max="16384" width="9" style="34"/>
  </cols>
  <sheetData>
    <row r="1" spans="1:6" ht="4.9000000000000004" customHeight="1" x14ac:dyDescent="0.15"/>
    <row r="2" spans="1:6" ht="27.6" customHeight="1" x14ac:dyDescent="0.15">
      <c r="A2" s="363"/>
      <c r="B2" s="519" t="s">
        <v>983</v>
      </c>
      <c r="C2" s="463"/>
      <c r="D2" s="463"/>
      <c r="E2" s="463"/>
      <c r="F2" s="463"/>
    </row>
    <row r="3" spans="1:6" ht="4.9000000000000004" customHeight="1" x14ac:dyDescent="0.15">
      <c r="B3" s="26"/>
    </row>
    <row r="4" spans="1:6" ht="13.15" customHeight="1" x14ac:dyDescent="0.15">
      <c r="B4" s="26" t="s">
        <v>925</v>
      </c>
    </row>
    <row r="5" spans="1:6" ht="4.9000000000000004" customHeight="1" x14ac:dyDescent="0.15">
      <c r="B5" s="26"/>
    </row>
    <row r="6" spans="1:6" ht="13.15" customHeight="1" x14ac:dyDescent="0.15">
      <c r="B6" s="118" t="s">
        <v>918</v>
      </c>
      <c r="C6" s="127" t="str">
        <f>IF(基本設定!D38="①","入力①",IF(基本設定!D38="②","入力②","選択されていない"))</f>
        <v>選択されていない</v>
      </c>
      <c r="D6" s="119" t="str">
        <f>IF(C6="選択されていない","ため、「基本設定」シートで選択してください。","を使用しています。")</f>
        <v>ため、「基本設定」シートで選択してください。</v>
      </c>
      <c r="E6" s="36"/>
      <c r="F6" s="114"/>
    </row>
    <row r="7" spans="1:6" ht="4.9000000000000004" customHeight="1" x14ac:dyDescent="0.15">
      <c r="B7" s="26"/>
    </row>
    <row r="8" spans="1:6" ht="15" customHeight="1" x14ac:dyDescent="0.15">
      <c r="A8" s="37" t="s">
        <v>1078</v>
      </c>
      <c r="F8" s="40" t="str">
        <f>"（単位："&amp;基本設定!D29&amp;"）"</f>
        <v>（単位：）</v>
      </c>
    </row>
    <row r="9" spans="1:6" ht="16.899999999999999" customHeight="1" x14ac:dyDescent="0.15">
      <c r="A9" s="527" t="s">
        <v>609</v>
      </c>
      <c r="B9" s="520" t="s">
        <v>1336</v>
      </c>
      <c r="C9" s="532" t="s">
        <v>980</v>
      </c>
      <c r="D9" s="523"/>
      <c r="E9" s="533" t="s">
        <v>1074</v>
      </c>
      <c r="F9" s="520" t="s">
        <v>981</v>
      </c>
    </row>
    <row r="10" spans="1:6" ht="16.899999999999999" customHeight="1" x14ac:dyDescent="0.15">
      <c r="A10" s="528"/>
      <c r="B10" s="521"/>
      <c r="C10" s="99" t="s">
        <v>110</v>
      </c>
      <c r="D10" s="99" t="s">
        <v>111</v>
      </c>
      <c r="E10" s="534"/>
      <c r="F10" s="521"/>
    </row>
    <row r="11" spans="1:6" ht="15" customHeight="1" x14ac:dyDescent="0.15">
      <c r="A11" s="100" t="s">
        <v>21</v>
      </c>
      <c r="B11" s="101" t="s">
        <v>57</v>
      </c>
      <c r="C11" s="364" t="str">
        <f>IF($C$6="入力①",IF(入力①!Q19="","",入力①!Q19),IF($C$6="入力②",IF(入力②!D21="","",入力②!D21),""))</f>
        <v/>
      </c>
      <c r="D11" s="364" t="str">
        <f>IF($C$6="入力①",IF(入力①!R19="","",入力①!R19),IF($C$6="入力②",IF(入力②!E21="","",入力②!E21),""))</f>
        <v/>
      </c>
      <c r="E11" s="365" t="str">
        <f>IF($C$6="入力①",IF(入力①!S19="","",入力①!S19),IF($C$6="入力②",IF(入力②!F21="","",入力②!F21),""))</f>
        <v/>
      </c>
      <c r="F11" s="364" t="str">
        <f>IF($C$6="入力①",IF(入力①!T19="","",入力①!T19),IF($C$6="入力②",IF(入力②!G21="","",入力②!G21),""))</f>
        <v/>
      </c>
    </row>
    <row r="12" spans="1:6" ht="15" customHeight="1" x14ac:dyDescent="0.15">
      <c r="A12" s="103" t="s">
        <v>912</v>
      </c>
      <c r="B12" s="102" t="s">
        <v>913</v>
      </c>
      <c r="C12" s="364" t="str">
        <f>IF($C$6="入力①",IF(入力①!Q20="","",入力①!Q20),IF($C$6="入力②",IF(入力②!D22="","",入力②!D22),""))</f>
        <v/>
      </c>
      <c r="D12" s="364" t="str">
        <f>IF($C$6="入力①",IF(入力①!R20="","",入力①!R20),IF($C$6="入力②",IF(入力②!E22="","",入力②!E22),""))</f>
        <v/>
      </c>
      <c r="E12" s="365" t="str">
        <f>IF($C$6="入力①",IF(入力①!S20="","",入力①!S20),IF($C$6="入力②",IF(入力②!F22="","",入力②!F22),""))</f>
        <v/>
      </c>
      <c r="F12" s="364" t="str">
        <f>IF($C$6="入力①",IF(入力①!T20="","",入力①!T20),IF($C$6="入力②",IF(入力②!G22="","",入力②!G22),""))</f>
        <v/>
      </c>
    </row>
    <row r="13" spans="1:6" ht="15" customHeight="1" x14ac:dyDescent="0.15">
      <c r="A13" s="103" t="s">
        <v>22</v>
      </c>
      <c r="B13" s="102" t="s">
        <v>58</v>
      </c>
      <c r="C13" s="364" t="str">
        <f>IF($C$6="入力①",IF(入力①!Q21="","",入力①!Q21),IF($C$6="入力②",IF(入力②!D23="","",入力②!D23),""))</f>
        <v/>
      </c>
      <c r="D13" s="364" t="str">
        <f>IF($C$6="入力①",IF(入力①!R21="","",入力①!R21),IF($C$6="入力②",IF(入力②!E23="","",入力②!E23),""))</f>
        <v/>
      </c>
      <c r="E13" s="365" t="str">
        <f>IF($C$6="入力①",IF(入力①!S21="","",入力①!S21),IF($C$6="入力②",IF(入力②!F23="","",入力②!F23),""))</f>
        <v/>
      </c>
      <c r="F13" s="364" t="str">
        <f>IF($C$6="入力①",IF(入力①!T21="","",入力①!T21),IF($C$6="入力②",IF(入力②!G23="","",入力②!G23),""))</f>
        <v/>
      </c>
    </row>
    <row r="14" spans="1:6" ht="15" customHeight="1" x14ac:dyDescent="0.15">
      <c r="A14" s="103" t="s">
        <v>23</v>
      </c>
      <c r="B14" s="102" t="s">
        <v>59</v>
      </c>
      <c r="C14" s="364" t="str">
        <f>IF($C$6="入力①",IF(入力①!Q22="","",入力①!Q22),IF($C$6="入力②",IF(入力②!D24="","",入力②!D24),""))</f>
        <v/>
      </c>
      <c r="D14" s="364" t="str">
        <f>IF($C$6="入力①",IF(入力①!R22="","",入力①!R22),IF($C$6="入力②",IF(入力②!E24="","",入力②!E24),""))</f>
        <v/>
      </c>
      <c r="E14" s="365" t="str">
        <f>IF($C$6="入力①",IF(入力①!S22="","",入力①!S22),IF($C$6="入力②",IF(入力②!F24="","",入力②!F24),""))</f>
        <v/>
      </c>
      <c r="F14" s="364" t="str">
        <f>IF($C$6="入力①",IF(入力①!T22="","",入力①!T22),IF($C$6="入力②",IF(入力②!G24="","",入力②!G24),""))</f>
        <v/>
      </c>
    </row>
    <row r="15" spans="1:6" ht="15" customHeight="1" x14ac:dyDescent="0.15">
      <c r="A15" s="103" t="s">
        <v>24</v>
      </c>
      <c r="B15" s="102" t="s">
        <v>60</v>
      </c>
      <c r="C15" s="364" t="str">
        <f>IF($C$6="入力①",IF(入力①!Q23="","",入力①!Q23),IF($C$6="入力②",IF(入力②!D25="","",入力②!D25),""))</f>
        <v/>
      </c>
      <c r="D15" s="364" t="str">
        <f>IF($C$6="入力①",IF(入力①!R23="","",入力①!R23),IF($C$6="入力②",IF(入力②!E25="","",入力②!E25),""))</f>
        <v/>
      </c>
      <c r="E15" s="365" t="str">
        <f>IF($C$6="入力①",IF(入力①!S23="","",入力①!S23),IF($C$6="入力②",IF(入力②!F25="","",入力②!F25),""))</f>
        <v/>
      </c>
      <c r="F15" s="364" t="str">
        <f>IF($C$6="入力①",IF(入力①!T23="","",入力①!T23),IF($C$6="入力②",IF(入力②!G25="","",入力②!G25),""))</f>
        <v/>
      </c>
    </row>
    <row r="16" spans="1:6" ht="15" customHeight="1" x14ac:dyDescent="0.15">
      <c r="A16" s="103" t="s">
        <v>25</v>
      </c>
      <c r="B16" s="102" t="s">
        <v>61</v>
      </c>
      <c r="C16" s="364" t="str">
        <f>IF($C$6="入力①",IF(入力①!Q24="","",入力①!Q24),IF($C$6="入力②",IF(入力②!D26="","",入力②!D26),""))</f>
        <v/>
      </c>
      <c r="D16" s="364" t="str">
        <f>IF($C$6="入力①",IF(入力①!R24="","",入力①!R24),IF($C$6="入力②",IF(入力②!E26="","",入力②!E26),""))</f>
        <v/>
      </c>
      <c r="E16" s="365" t="str">
        <f>IF($C$6="入力①",IF(入力①!S24="","",入力①!S24),IF($C$6="入力②",IF(入力②!F26="","",入力②!F26),""))</f>
        <v/>
      </c>
      <c r="F16" s="364" t="str">
        <f>IF($C$6="入力①",IF(入力①!T24="","",入力①!T24),IF($C$6="入力②",IF(入力②!G26="","",入力②!G26),""))</f>
        <v/>
      </c>
    </row>
    <row r="17" spans="1:6" ht="15" customHeight="1" x14ac:dyDescent="0.15">
      <c r="A17" s="103" t="s">
        <v>26</v>
      </c>
      <c r="B17" s="102" t="s">
        <v>62</v>
      </c>
      <c r="C17" s="364" t="str">
        <f>IF($C$6="入力①",IF(入力①!Q25="","",入力①!Q25),IF($C$6="入力②",IF(入力②!D27="","",入力②!D27),""))</f>
        <v/>
      </c>
      <c r="D17" s="364" t="str">
        <f>IF($C$6="入力①",IF(入力①!R25="","",入力①!R25),IF($C$6="入力②",IF(入力②!E27="","",入力②!E27),""))</f>
        <v/>
      </c>
      <c r="E17" s="365" t="str">
        <f>IF($C$6="入力①",IF(入力①!S25="","",入力①!S25),IF($C$6="入力②",IF(入力②!F27="","",入力②!F27),""))</f>
        <v/>
      </c>
      <c r="F17" s="364" t="str">
        <f>IF($C$6="入力①",IF(入力①!T25="","",入力①!T25),IF($C$6="入力②",IF(入力②!G27="","",入力②!G27),""))</f>
        <v/>
      </c>
    </row>
    <row r="18" spans="1:6" ht="15" customHeight="1" x14ac:dyDescent="0.15">
      <c r="A18" s="103" t="s">
        <v>27</v>
      </c>
      <c r="B18" s="102" t="s">
        <v>63</v>
      </c>
      <c r="C18" s="364" t="str">
        <f>IF($C$6="入力①",IF(入力①!Q26="","",入力①!Q26),IF($C$6="入力②",IF(入力②!D28="","",入力②!D28),""))</f>
        <v/>
      </c>
      <c r="D18" s="364" t="str">
        <f>IF($C$6="入力①",IF(入力①!R26="","",入力①!R26),IF($C$6="入力②",IF(入力②!E28="","",入力②!E28),""))</f>
        <v/>
      </c>
      <c r="E18" s="365" t="str">
        <f>IF($C$6="入力①",IF(入力①!S26="","",入力①!S26),IF($C$6="入力②",IF(入力②!F28="","",入力②!F28),""))</f>
        <v/>
      </c>
      <c r="F18" s="364" t="str">
        <f>IF($C$6="入力①",IF(入力①!T26="","",入力①!T26),IF($C$6="入力②",IF(入力②!G28="","",入力②!G28),""))</f>
        <v/>
      </c>
    </row>
    <row r="19" spans="1:6" ht="15" customHeight="1" x14ac:dyDescent="0.15">
      <c r="A19" s="103" t="s">
        <v>28</v>
      </c>
      <c r="B19" s="102" t="s">
        <v>64</v>
      </c>
      <c r="C19" s="364" t="str">
        <f>IF($C$6="入力①",IF(入力①!Q27="","",入力①!Q27),IF($C$6="入力②",IF(入力②!D29="","",入力②!D29),""))</f>
        <v/>
      </c>
      <c r="D19" s="364" t="str">
        <f>IF($C$6="入力①",IF(入力①!R27="","",入力①!R27),IF($C$6="入力②",IF(入力②!E29="","",入力②!E29),""))</f>
        <v/>
      </c>
      <c r="E19" s="365" t="str">
        <f>IF($C$6="入力①",IF(入力①!S27="","",入力①!S27),IF($C$6="入力②",IF(入力②!F29="","",入力②!F29),""))</f>
        <v/>
      </c>
      <c r="F19" s="364" t="str">
        <f>IF($C$6="入力①",IF(入力①!T27="","",入力①!T27),IF($C$6="入力②",IF(入力②!G29="","",入力②!G29),""))</f>
        <v/>
      </c>
    </row>
    <row r="20" spans="1:6" ht="15" customHeight="1" x14ac:dyDescent="0.15">
      <c r="A20" s="103" t="s">
        <v>29</v>
      </c>
      <c r="B20" s="102" t="s">
        <v>65</v>
      </c>
      <c r="C20" s="364" t="str">
        <f>IF($C$6="入力①",IF(入力①!Q28="","",入力①!Q28),IF($C$6="入力②",IF(入力②!D30="","",入力②!D30),""))</f>
        <v/>
      </c>
      <c r="D20" s="364" t="str">
        <f>IF($C$6="入力①",IF(入力①!R28="","",入力①!R28),IF($C$6="入力②",IF(入力②!E30="","",入力②!E30),""))</f>
        <v/>
      </c>
      <c r="E20" s="365" t="str">
        <f>IF($C$6="入力①",IF(入力①!S28="","",入力①!S28),IF($C$6="入力②",IF(入力②!F30="","",入力②!F30),""))</f>
        <v/>
      </c>
      <c r="F20" s="364" t="str">
        <f>IF($C$6="入力①",IF(入力①!T28="","",入力①!T28),IF($C$6="入力②",IF(入力②!G30="","",入力②!G30),""))</f>
        <v/>
      </c>
    </row>
    <row r="21" spans="1:6" ht="15" customHeight="1" x14ac:dyDescent="0.15">
      <c r="A21" s="103" t="s">
        <v>30</v>
      </c>
      <c r="B21" s="102" t="s">
        <v>66</v>
      </c>
      <c r="C21" s="364" t="str">
        <f>IF($C$6="入力①",IF(入力①!Q29="","",入力①!Q29),IF($C$6="入力②",IF(入力②!D31="","",入力②!D31),""))</f>
        <v/>
      </c>
      <c r="D21" s="364" t="str">
        <f>IF($C$6="入力①",IF(入力①!R29="","",入力①!R29),IF($C$6="入力②",IF(入力②!E31="","",入力②!E31),""))</f>
        <v/>
      </c>
      <c r="E21" s="365" t="str">
        <f>IF($C$6="入力①",IF(入力①!S29="","",入力①!S29),IF($C$6="入力②",IF(入力②!F31="","",入力②!F31),""))</f>
        <v/>
      </c>
      <c r="F21" s="364" t="str">
        <f>IF($C$6="入力①",IF(入力①!T29="","",入力①!T29),IF($C$6="入力②",IF(入力②!G31="","",入力②!G31),""))</f>
        <v/>
      </c>
    </row>
    <row r="22" spans="1:6" ht="15" customHeight="1" x14ac:dyDescent="0.15">
      <c r="A22" s="103" t="s">
        <v>31</v>
      </c>
      <c r="B22" s="102" t="s">
        <v>67</v>
      </c>
      <c r="C22" s="364" t="str">
        <f>IF($C$6="入力①",IF(入力①!Q30="","",入力①!Q30),IF($C$6="入力②",IF(入力②!D32="","",入力②!D32),""))</f>
        <v/>
      </c>
      <c r="D22" s="364" t="str">
        <f>IF($C$6="入力①",IF(入力①!R30="","",入力①!R30),IF($C$6="入力②",IF(入力②!E32="","",入力②!E32),""))</f>
        <v/>
      </c>
      <c r="E22" s="365" t="str">
        <f>IF($C$6="入力①",IF(入力①!S30="","",入力①!S30),IF($C$6="入力②",IF(入力②!F32="","",入力②!F32),""))</f>
        <v/>
      </c>
      <c r="F22" s="364" t="str">
        <f>IF($C$6="入力①",IF(入力①!T30="","",入力①!T30),IF($C$6="入力②",IF(入力②!G32="","",入力②!G32),""))</f>
        <v/>
      </c>
    </row>
    <row r="23" spans="1:6" ht="15" customHeight="1" x14ac:dyDescent="0.15">
      <c r="A23" s="103" t="s">
        <v>32</v>
      </c>
      <c r="B23" s="102" t="s">
        <v>68</v>
      </c>
      <c r="C23" s="364" t="str">
        <f>IF($C$6="入力①",IF(入力①!Q31="","",入力①!Q31),IF($C$6="入力②",IF(入力②!D33="","",入力②!D33),""))</f>
        <v/>
      </c>
      <c r="D23" s="364" t="str">
        <f>IF($C$6="入力①",IF(入力①!R31="","",入力①!R31),IF($C$6="入力②",IF(入力②!E33="","",入力②!E33),""))</f>
        <v/>
      </c>
      <c r="E23" s="365" t="str">
        <f>IF($C$6="入力①",IF(入力①!S31="","",入力①!S31),IF($C$6="入力②",IF(入力②!F33="","",入力②!F33),""))</f>
        <v/>
      </c>
      <c r="F23" s="364" t="str">
        <f>IF($C$6="入力①",IF(入力①!T31="","",入力①!T31),IF($C$6="入力②",IF(入力②!G33="","",入力②!G33),""))</f>
        <v/>
      </c>
    </row>
    <row r="24" spans="1:6" ht="15" customHeight="1" x14ac:dyDescent="0.15">
      <c r="A24" s="103" t="s">
        <v>33</v>
      </c>
      <c r="B24" s="102" t="s">
        <v>69</v>
      </c>
      <c r="C24" s="364" t="str">
        <f>IF($C$6="入力①",IF(入力①!Q32="","",入力①!Q32),IF($C$6="入力②",IF(入力②!D34="","",入力②!D34),""))</f>
        <v/>
      </c>
      <c r="D24" s="364" t="str">
        <f>IF($C$6="入力①",IF(入力①!R32="","",入力①!R32),IF($C$6="入力②",IF(入力②!E34="","",入力②!E34),""))</f>
        <v/>
      </c>
      <c r="E24" s="365" t="str">
        <f>IF($C$6="入力①",IF(入力①!S32="","",入力①!S32),IF($C$6="入力②",IF(入力②!F34="","",入力②!F34),""))</f>
        <v/>
      </c>
      <c r="F24" s="364" t="str">
        <f>IF($C$6="入力①",IF(入力①!T32="","",入力①!T32),IF($C$6="入力②",IF(入力②!G34="","",入力②!G34),""))</f>
        <v/>
      </c>
    </row>
    <row r="25" spans="1:6" ht="15" customHeight="1" x14ac:dyDescent="0.15">
      <c r="A25" s="103" t="s">
        <v>34</v>
      </c>
      <c r="B25" s="102" t="s">
        <v>70</v>
      </c>
      <c r="C25" s="364" t="str">
        <f>IF($C$6="入力①",IF(入力①!Q33="","",入力①!Q33),IF($C$6="入力②",IF(入力②!D35="","",入力②!D35),""))</f>
        <v/>
      </c>
      <c r="D25" s="364" t="str">
        <f>IF($C$6="入力①",IF(入力①!R33="","",入力①!R33),IF($C$6="入力②",IF(入力②!E35="","",入力②!E35),""))</f>
        <v/>
      </c>
      <c r="E25" s="365" t="str">
        <f>IF($C$6="入力①",IF(入力①!S33="","",入力①!S33),IF($C$6="入力②",IF(入力②!F35="","",入力②!F35),""))</f>
        <v/>
      </c>
      <c r="F25" s="364" t="str">
        <f>IF($C$6="入力①",IF(入力①!T33="","",入力①!T33),IF($C$6="入力②",IF(入力②!G35="","",入力②!G35),""))</f>
        <v/>
      </c>
    </row>
    <row r="26" spans="1:6" ht="15" customHeight="1" x14ac:dyDescent="0.15">
      <c r="A26" s="103" t="s">
        <v>35</v>
      </c>
      <c r="B26" s="102" t="s">
        <v>71</v>
      </c>
      <c r="C26" s="364" t="str">
        <f>IF($C$6="入力①",IF(入力①!Q34="","",入力①!Q34),IF($C$6="入力②",IF(入力②!D36="","",入力②!D36),""))</f>
        <v/>
      </c>
      <c r="D26" s="364" t="str">
        <f>IF($C$6="入力①",IF(入力①!R34="","",入力①!R34),IF($C$6="入力②",IF(入力②!E36="","",入力②!E36),""))</f>
        <v/>
      </c>
      <c r="E26" s="365" t="str">
        <f>IF($C$6="入力①",IF(入力①!S34="","",入力①!S34),IF($C$6="入力②",IF(入力②!F36="","",入力②!F36),""))</f>
        <v/>
      </c>
      <c r="F26" s="364" t="str">
        <f>IF($C$6="入力①",IF(入力①!T34="","",入力①!T34),IF($C$6="入力②",IF(入力②!G36="","",入力②!G36),""))</f>
        <v/>
      </c>
    </row>
    <row r="27" spans="1:6" ht="15" customHeight="1" x14ac:dyDescent="0.15">
      <c r="A27" s="103" t="s">
        <v>36</v>
      </c>
      <c r="B27" s="102" t="s">
        <v>72</v>
      </c>
      <c r="C27" s="364" t="str">
        <f>IF($C$6="入力①",IF(入力①!Q35="","",入力①!Q35),IF($C$6="入力②",IF(入力②!D37="","",入力②!D37),""))</f>
        <v/>
      </c>
      <c r="D27" s="364" t="str">
        <f>IF($C$6="入力①",IF(入力①!R35="","",入力①!R35),IF($C$6="入力②",IF(入力②!E37="","",入力②!E37),""))</f>
        <v/>
      </c>
      <c r="E27" s="365" t="str">
        <f>IF($C$6="入力①",IF(入力①!S35="","",入力①!S35),IF($C$6="入力②",IF(入力②!F37="","",入力②!F37),""))</f>
        <v/>
      </c>
      <c r="F27" s="364" t="str">
        <f>IF($C$6="入力①",IF(入力①!T35="","",入力①!T35),IF($C$6="入力②",IF(入力②!G37="","",入力②!G37),""))</f>
        <v/>
      </c>
    </row>
    <row r="28" spans="1:6" ht="15" customHeight="1" x14ac:dyDescent="0.15">
      <c r="A28" s="103" t="s">
        <v>37</v>
      </c>
      <c r="B28" s="102" t="s">
        <v>73</v>
      </c>
      <c r="C28" s="364" t="str">
        <f>IF($C$6="入力①",IF(入力①!Q36="","",入力①!Q36),IF($C$6="入力②",IF(入力②!D38="","",入力②!D38),""))</f>
        <v/>
      </c>
      <c r="D28" s="364" t="str">
        <f>IF($C$6="入力①",IF(入力①!R36="","",入力①!R36),IF($C$6="入力②",IF(入力②!E38="","",入力②!E38),""))</f>
        <v/>
      </c>
      <c r="E28" s="365" t="str">
        <f>IF($C$6="入力①",IF(入力①!S36="","",入力①!S36),IF($C$6="入力②",IF(入力②!F38="","",入力②!F38),""))</f>
        <v/>
      </c>
      <c r="F28" s="364" t="str">
        <f>IF($C$6="入力①",IF(入力①!T36="","",入力①!T36),IF($C$6="入力②",IF(入力②!G38="","",入力②!G38),""))</f>
        <v/>
      </c>
    </row>
    <row r="29" spans="1:6" ht="15" customHeight="1" x14ac:dyDescent="0.15">
      <c r="A29" s="103" t="s">
        <v>38</v>
      </c>
      <c r="B29" s="102" t="s">
        <v>74</v>
      </c>
      <c r="C29" s="364" t="str">
        <f>IF($C$6="入力①",IF(入力①!Q37="","",入力①!Q37),IF($C$6="入力②",IF(入力②!D39="","",入力②!D39),""))</f>
        <v/>
      </c>
      <c r="D29" s="364" t="str">
        <f>IF($C$6="入力①",IF(入力①!R37="","",入力①!R37),IF($C$6="入力②",IF(入力②!E39="","",入力②!E39),""))</f>
        <v/>
      </c>
      <c r="E29" s="365" t="str">
        <f>IF($C$6="入力①",IF(入力①!S37="","",入力①!S37),IF($C$6="入力②",IF(入力②!F39="","",入力②!F39),""))</f>
        <v/>
      </c>
      <c r="F29" s="364" t="str">
        <f>IF($C$6="入力①",IF(入力①!T37="","",入力①!T37),IF($C$6="入力②",IF(入力②!G39="","",入力②!G39),""))</f>
        <v/>
      </c>
    </row>
    <row r="30" spans="1:6" ht="15" customHeight="1" x14ac:dyDescent="0.15">
      <c r="A30" s="103" t="s">
        <v>39</v>
      </c>
      <c r="B30" s="102" t="s">
        <v>75</v>
      </c>
      <c r="C30" s="364" t="str">
        <f>IF($C$6="入力①",IF(入力①!Q38="","",入力①!Q38),IF($C$6="入力②",IF(入力②!D40="","",入力②!D40),""))</f>
        <v/>
      </c>
      <c r="D30" s="364" t="str">
        <f>IF($C$6="入力①",IF(入力①!R38="","",入力①!R38),IF($C$6="入力②",IF(入力②!E40="","",入力②!E40),""))</f>
        <v/>
      </c>
      <c r="E30" s="365" t="str">
        <f>IF($C$6="入力①",IF(入力①!S38="","",入力①!S38),IF($C$6="入力②",IF(入力②!F40="","",入力②!F40),""))</f>
        <v/>
      </c>
      <c r="F30" s="364" t="str">
        <f>IF($C$6="入力①",IF(入力①!T38="","",入力①!T38),IF($C$6="入力②",IF(入力②!G40="","",入力②!G40),""))</f>
        <v/>
      </c>
    </row>
    <row r="31" spans="1:6" ht="15" customHeight="1" x14ac:dyDescent="0.15">
      <c r="A31" s="103" t="s">
        <v>40</v>
      </c>
      <c r="B31" s="102" t="s">
        <v>76</v>
      </c>
      <c r="C31" s="364" t="str">
        <f>IF($C$6="入力①",IF(入力①!Q39="","",入力①!Q39),IF($C$6="入力②",IF(入力②!D41="","",入力②!D41),""))</f>
        <v/>
      </c>
      <c r="D31" s="364" t="str">
        <f>IF($C$6="入力①",IF(入力①!R39="","",入力①!R39),IF($C$6="入力②",IF(入力②!E41="","",入力②!E41),""))</f>
        <v/>
      </c>
      <c r="E31" s="365" t="str">
        <f>IF($C$6="入力①",IF(入力①!S39="","",入力①!S39),IF($C$6="入力②",IF(入力②!F41="","",入力②!F41),""))</f>
        <v/>
      </c>
      <c r="F31" s="364" t="str">
        <f>IF($C$6="入力①",IF(入力①!T39="","",入力①!T39),IF($C$6="入力②",IF(入力②!G41="","",入力②!G41),""))</f>
        <v/>
      </c>
    </row>
    <row r="32" spans="1:6" ht="15" customHeight="1" x14ac:dyDescent="0.15">
      <c r="A32" s="103" t="s">
        <v>41</v>
      </c>
      <c r="B32" s="102" t="s">
        <v>1080</v>
      </c>
      <c r="C32" s="364" t="str">
        <f>IF($C$6="入力①",IF(入力①!Q40="","",入力①!Q40),IF($C$6="入力②",IF(入力②!D42="","",入力②!D42),""))</f>
        <v/>
      </c>
      <c r="D32" s="364" t="str">
        <f>IF($C$6="入力①",IF(入力①!R40="","",入力①!R40),IF($C$6="入力②",IF(入力②!E42="","",入力②!E42),""))</f>
        <v/>
      </c>
      <c r="E32" s="365" t="str">
        <f>IF($C$6="入力①",IF(入力①!S40="","",入力①!S40),IF($C$6="入力②",IF(入力②!F42="","",入力②!F42),""))</f>
        <v/>
      </c>
      <c r="F32" s="364" t="str">
        <f>IF($C$6="入力①",IF(入力①!T40="","",入力①!T40),IF($C$6="入力②",IF(入力②!G42="","",入力②!G42),""))</f>
        <v/>
      </c>
    </row>
    <row r="33" spans="1:6" ht="15" customHeight="1" x14ac:dyDescent="0.15">
      <c r="A33" s="103" t="s">
        <v>42</v>
      </c>
      <c r="B33" s="102" t="s">
        <v>77</v>
      </c>
      <c r="C33" s="364" t="str">
        <f>IF($C$6="入力①",IF(入力①!Q41="","",入力①!Q41),IF($C$6="入力②",IF(入力②!D43="","",入力②!D43),""))</f>
        <v/>
      </c>
      <c r="D33" s="364" t="str">
        <f>IF($C$6="入力①",IF(入力①!R41="","",入力①!R41),IF($C$6="入力②",IF(入力②!E43="","",入力②!E43),""))</f>
        <v/>
      </c>
      <c r="E33" s="365" t="str">
        <f>IF($C$6="入力①",IF(入力①!S41="","",入力①!S41),IF($C$6="入力②",IF(入力②!F43="","",入力②!F43),""))</f>
        <v/>
      </c>
      <c r="F33" s="364" t="str">
        <f>IF($C$6="入力①",IF(入力①!T41="","",入力①!T41),IF($C$6="入力②",IF(入力②!G43="","",入力②!G43),""))</f>
        <v/>
      </c>
    </row>
    <row r="34" spans="1:6" ht="15" customHeight="1" x14ac:dyDescent="0.15">
      <c r="A34" s="103" t="s">
        <v>43</v>
      </c>
      <c r="B34" s="102" t="s">
        <v>78</v>
      </c>
      <c r="C34" s="364" t="str">
        <f>IF($C$6="入力①",IF(入力①!Q42="","",入力①!Q42),IF($C$6="入力②",IF(入力②!D44="","",入力②!D44),""))</f>
        <v/>
      </c>
      <c r="D34" s="364" t="str">
        <f>IF($C$6="入力①",IF(入力①!R42="","",入力①!R42),IF($C$6="入力②",IF(入力②!E44="","",入力②!E44),""))</f>
        <v/>
      </c>
      <c r="E34" s="365" t="str">
        <f>IF($C$6="入力①",IF(入力①!S42="","",入力①!S42),IF($C$6="入力②",IF(入力②!F44="","",入力②!F44),""))</f>
        <v/>
      </c>
      <c r="F34" s="364" t="str">
        <f>IF($C$6="入力①",IF(入力①!T42="","",入力①!T42),IF($C$6="入力②",IF(入力②!G44="","",入力②!G44),""))</f>
        <v/>
      </c>
    </row>
    <row r="35" spans="1:6" ht="15" customHeight="1" x14ac:dyDescent="0.15">
      <c r="A35" s="103" t="s">
        <v>44</v>
      </c>
      <c r="B35" s="102" t="s">
        <v>79</v>
      </c>
      <c r="C35" s="364" t="str">
        <f>IF($C$6="入力①",IF(入力①!Q43="","",入力①!Q43),IF($C$6="入力②",IF(入力②!D45="","",入力②!D45),""))</f>
        <v/>
      </c>
      <c r="D35" s="364" t="str">
        <f>IF($C$6="入力①",IF(入力①!R43="","",入力①!R43),IF($C$6="入力②",IF(入力②!E45="","",入力②!E45),""))</f>
        <v/>
      </c>
      <c r="E35" s="365" t="str">
        <f>IF($C$6="入力①",IF(入力①!S43="","",入力①!S43),IF($C$6="入力②",IF(入力②!F45="","",入力②!F45),""))</f>
        <v/>
      </c>
      <c r="F35" s="364" t="str">
        <f>IF($C$6="入力①",IF(入力①!T43="","",入力①!T43),IF($C$6="入力②",IF(入力②!G45="","",入力②!G45),""))</f>
        <v/>
      </c>
    </row>
    <row r="36" spans="1:6" ht="15" customHeight="1" x14ac:dyDescent="0.15">
      <c r="A36" s="103" t="s">
        <v>45</v>
      </c>
      <c r="B36" s="102" t="s">
        <v>80</v>
      </c>
      <c r="C36" s="364" t="str">
        <f>IF($C$6="入力①",IF(入力①!Q44="","",入力①!Q44),IF($C$6="入力②",IF(入力②!D46="","",入力②!D46),""))</f>
        <v/>
      </c>
      <c r="D36" s="364" t="str">
        <f>IF($C$6="入力①",IF(入力①!R44="","",入力①!R44),IF($C$6="入力②",IF(入力②!E46="","",入力②!E46),""))</f>
        <v/>
      </c>
      <c r="E36" s="365" t="str">
        <f>IF($C$6="入力①",IF(入力①!S44="","",入力①!S44),IF($C$6="入力②",IF(入力②!F46="","",入力②!F46),""))</f>
        <v/>
      </c>
      <c r="F36" s="364" t="str">
        <f>IF($C$6="入力①",IF(入力①!T44="","",入力①!T44),IF($C$6="入力②",IF(入力②!G46="","",入力②!G46),""))</f>
        <v/>
      </c>
    </row>
    <row r="37" spans="1:6" ht="15" customHeight="1" x14ac:dyDescent="0.15">
      <c r="A37" s="103" t="s">
        <v>46</v>
      </c>
      <c r="B37" s="102" t="s">
        <v>81</v>
      </c>
      <c r="C37" s="364" t="str">
        <f>IF($C$6="入力①",IF(入力①!Q45="","",入力①!Q45),IF($C$6="入力②",IF(入力②!D47="","",入力②!D47),""))</f>
        <v/>
      </c>
      <c r="D37" s="364" t="str">
        <f>IF($C$6="入力①",IF(入力①!R45="","",入力①!R45),IF($C$6="入力②",IF(入力②!E47="","",入力②!E47),""))</f>
        <v/>
      </c>
      <c r="E37" s="365" t="str">
        <f>IF($C$6="入力①",IF(入力①!S45="","",入力①!S45),IF($C$6="入力②",IF(入力②!F47="","",入力②!F47),""))</f>
        <v/>
      </c>
      <c r="F37" s="364" t="str">
        <f>IF($C$6="入力①",IF(入力①!T45="","",入力①!T45),IF($C$6="入力②",IF(入力②!G47="","",入力②!G47),""))</f>
        <v/>
      </c>
    </row>
    <row r="38" spans="1:6" ht="15" customHeight="1" x14ac:dyDescent="0.15">
      <c r="A38" s="103" t="s">
        <v>47</v>
      </c>
      <c r="B38" s="102" t="s">
        <v>82</v>
      </c>
      <c r="C38" s="364" t="str">
        <f>IF($C$6="入力①",IF(入力①!Q46="","",入力①!Q46),IF($C$6="入力②",IF(入力②!D48="","",入力②!D48),""))</f>
        <v/>
      </c>
      <c r="D38" s="364" t="str">
        <f>IF($C$6="入力①",IF(入力①!R46="","",入力①!R46),IF($C$6="入力②",IF(入力②!E48="","",入力②!E48),""))</f>
        <v/>
      </c>
      <c r="E38" s="365" t="str">
        <f>IF($C$6="入力①",IF(入力①!S46="","",入力①!S46),IF($C$6="入力②",IF(入力②!F48="","",入力②!F48),""))</f>
        <v/>
      </c>
      <c r="F38" s="364" t="str">
        <f>IF($C$6="入力①",IF(入力①!T46="","",入力①!T46),IF($C$6="入力②",IF(入力②!G48="","",入力②!G48),""))</f>
        <v/>
      </c>
    </row>
    <row r="39" spans="1:6" ht="15" customHeight="1" x14ac:dyDescent="0.15">
      <c r="A39" s="103" t="s">
        <v>48</v>
      </c>
      <c r="B39" s="102" t="s">
        <v>83</v>
      </c>
      <c r="C39" s="364" t="str">
        <f>IF($C$6="入力①",IF(入力①!Q47="","",入力①!Q47),IF($C$6="入力②",IF(入力②!D49="","",入力②!D49),""))</f>
        <v/>
      </c>
      <c r="D39" s="364" t="str">
        <f>IF($C$6="入力①",IF(入力①!R47="","",入力①!R47),IF($C$6="入力②",IF(入力②!E49="","",入力②!E49),""))</f>
        <v/>
      </c>
      <c r="E39" s="365" t="str">
        <f>IF($C$6="入力①",IF(入力①!S47="","",入力①!S47),IF($C$6="入力②",IF(入力②!F49="","",入力②!F49),""))</f>
        <v/>
      </c>
      <c r="F39" s="364" t="str">
        <f>IF($C$6="入力①",IF(入力①!T47="","",入力①!T47),IF($C$6="入力②",IF(入力②!G49="","",入力②!G49),""))</f>
        <v/>
      </c>
    </row>
    <row r="40" spans="1:6" ht="15" customHeight="1" x14ac:dyDescent="0.15">
      <c r="A40" s="103" t="s">
        <v>49</v>
      </c>
      <c r="B40" s="102" t="s">
        <v>84</v>
      </c>
      <c r="C40" s="364" t="str">
        <f>IF($C$6="入力①",IF(入力①!Q48="","",入力①!Q48),IF($C$6="入力②",IF(入力②!D50="","",入力②!D50),""))</f>
        <v/>
      </c>
      <c r="D40" s="364" t="str">
        <f>IF($C$6="入力①",IF(入力①!R48="","",入力①!R48),IF($C$6="入力②",IF(入力②!E50="","",入力②!E50),""))</f>
        <v/>
      </c>
      <c r="E40" s="365" t="str">
        <f>IF($C$6="入力①",IF(入力①!S48="","",入力①!S48),IF($C$6="入力②",IF(入力②!F50="","",入力②!F50),""))</f>
        <v/>
      </c>
      <c r="F40" s="364" t="str">
        <f>IF($C$6="入力①",IF(入力①!T48="","",入力①!T48),IF($C$6="入力②",IF(入力②!G50="","",入力②!G50),""))</f>
        <v/>
      </c>
    </row>
    <row r="41" spans="1:6" ht="15" customHeight="1" x14ac:dyDescent="0.15">
      <c r="A41" s="103" t="s">
        <v>50</v>
      </c>
      <c r="B41" s="102" t="s">
        <v>85</v>
      </c>
      <c r="C41" s="364" t="str">
        <f>IF($C$6="入力①",IF(入力①!Q49="","",入力①!Q49),IF($C$6="入力②",IF(入力②!D51="","",入力②!D51),""))</f>
        <v/>
      </c>
      <c r="D41" s="364" t="str">
        <f>IF($C$6="入力①",IF(入力①!R49="","",入力①!R49),IF($C$6="入力②",IF(入力②!E51="","",入力②!E51),""))</f>
        <v/>
      </c>
      <c r="E41" s="365" t="str">
        <f>IF($C$6="入力①",IF(入力①!S49="","",入力①!S49),IF($C$6="入力②",IF(入力②!F51="","",入力②!F51),""))</f>
        <v/>
      </c>
      <c r="F41" s="364" t="str">
        <f>IF($C$6="入力①",IF(入力①!T49="","",入力①!T49),IF($C$6="入力②",IF(入力②!G51="","",入力②!G51),""))</f>
        <v/>
      </c>
    </row>
    <row r="42" spans="1:6" ht="15" customHeight="1" x14ac:dyDescent="0.15">
      <c r="A42" s="103" t="s">
        <v>51</v>
      </c>
      <c r="B42" s="102" t="s">
        <v>86</v>
      </c>
      <c r="C42" s="364" t="str">
        <f>IF($C$6="入力①",IF(入力①!Q50="","",入力①!Q50),IF($C$6="入力②",IF(入力②!D52="","",入力②!D52),""))</f>
        <v/>
      </c>
      <c r="D42" s="364" t="str">
        <f>IF($C$6="入力①",IF(入力①!R50="","",入力①!R50),IF($C$6="入力②",IF(入力②!E52="","",入力②!E52),""))</f>
        <v/>
      </c>
      <c r="E42" s="365" t="str">
        <f>IF($C$6="入力①",IF(入力①!S50="","",入力①!S50),IF($C$6="入力②",IF(入力②!F52="","",入力②!F52),""))</f>
        <v/>
      </c>
      <c r="F42" s="364" t="str">
        <f>IF($C$6="入力①",IF(入力①!T50="","",入力①!T50),IF($C$6="入力②",IF(入力②!G52="","",入力②!G52),""))</f>
        <v/>
      </c>
    </row>
    <row r="43" spans="1:6" ht="15" customHeight="1" x14ac:dyDescent="0.15">
      <c r="A43" s="103" t="s">
        <v>52</v>
      </c>
      <c r="B43" s="102" t="s">
        <v>87</v>
      </c>
      <c r="C43" s="364" t="str">
        <f>IF($C$6="入力①",IF(入力①!Q51="","",入力①!Q51),IF($C$6="入力②",IF(入力②!D53="","",入力②!D53),""))</f>
        <v/>
      </c>
      <c r="D43" s="364" t="str">
        <f>IF($C$6="入力①",IF(入力①!R51="","",入力①!R51),IF($C$6="入力②",IF(入力②!E53="","",入力②!E53),""))</f>
        <v/>
      </c>
      <c r="E43" s="365" t="str">
        <f>IF($C$6="入力①",IF(入力①!S51="","",入力①!S51),IF($C$6="入力②",IF(入力②!F53="","",入力②!F53),""))</f>
        <v/>
      </c>
      <c r="F43" s="364" t="str">
        <f>IF($C$6="入力①",IF(入力①!T51="","",入力①!T51),IF($C$6="入力②",IF(入力②!G53="","",入力②!G53),""))</f>
        <v/>
      </c>
    </row>
    <row r="44" spans="1:6" ht="15" customHeight="1" x14ac:dyDescent="0.15">
      <c r="A44" s="103" t="s">
        <v>53</v>
      </c>
      <c r="B44" s="102" t="s">
        <v>88</v>
      </c>
      <c r="C44" s="364" t="str">
        <f>IF($C$6="入力①",IF(入力①!Q52="","",入力①!Q52),IF($C$6="入力②",IF(入力②!D54="","",入力②!D54),""))</f>
        <v/>
      </c>
      <c r="D44" s="364" t="str">
        <f>IF($C$6="入力①",IF(入力①!R52="","",入力①!R52),IF($C$6="入力②",IF(入力②!E54="","",入力②!E54),""))</f>
        <v/>
      </c>
      <c r="E44" s="365" t="str">
        <f>IF($C$6="入力①",IF(入力①!S52="","",入力①!S52),IF($C$6="入力②",IF(入力②!F54="","",入力②!F54),""))</f>
        <v/>
      </c>
      <c r="F44" s="364" t="str">
        <f>IF($C$6="入力①",IF(入力①!T52="","",入力①!T52),IF($C$6="入力②",IF(入力②!G54="","",入力②!G54),""))</f>
        <v/>
      </c>
    </row>
    <row r="45" spans="1:6" ht="15" customHeight="1" x14ac:dyDescent="0.15">
      <c r="A45" s="103" t="s">
        <v>54</v>
      </c>
      <c r="B45" s="102" t="s">
        <v>89</v>
      </c>
      <c r="C45" s="364" t="str">
        <f>IF($C$6="入力①",IF(入力①!Q53="","",入力①!Q53),IF($C$6="入力②",IF(入力②!D55="","",入力②!D55),""))</f>
        <v/>
      </c>
      <c r="D45" s="364" t="str">
        <f>IF($C$6="入力①",IF(入力①!R53="","",入力①!R53),IF($C$6="入力②",IF(入力②!E55="","",入力②!E55),""))</f>
        <v/>
      </c>
      <c r="E45" s="365" t="str">
        <f>IF($C$6="入力①",IF(入力①!S53="","",入力①!S53),IF($C$6="入力②",IF(入力②!F55="","",入力②!F55),""))</f>
        <v/>
      </c>
      <c r="F45" s="364" t="str">
        <f>IF($C$6="入力①",IF(入力①!T53="","",入力①!T53),IF($C$6="入力②",IF(入力②!G55="","",入力②!G55),""))</f>
        <v/>
      </c>
    </row>
    <row r="46" spans="1:6" ht="15" customHeight="1" x14ac:dyDescent="0.15">
      <c r="A46" s="103" t="s">
        <v>55</v>
      </c>
      <c r="B46" s="102" t="s">
        <v>90</v>
      </c>
      <c r="C46" s="364" t="str">
        <f>IF($C$6="入力①",IF(入力①!Q54="","",入力①!Q54),IF($C$6="入力②",IF(入力②!D56="","",入力②!D56),""))</f>
        <v/>
      </c>
      <c r="D46" s="364" t="str">
        <f>IF($C$6="入力①",IF(入力①!R54="","",入力①!R54),IF($C$6="入力②",IF(入力②!E56="","",入力②!E56),""))</f>
        <v/>
      </c>
      <c r="E46" s="365" t="str">
        <f>IF($C$6="入力①",IF(入力①!S54="","",入力①!S54),IF($C$6="入力②",IF(入力②!F56="","",入力②!F56),""))</f>
        <v/>
      </c>
      <c r="F46" s="364" t="str">
        <f>IF($C$6="入力①",IF(入力①!T54="","",入力①!T54),IF($C$6="入力②",IF(入力②!G56="","",入力②!G56),""))</f>
        <v/>
      </c>
    </row>
    <row r="47" spans="1:6" ht="15" customHeight="1" thickBot="1" x14ac:dyDescent="0.2">
      <c r="A47" s="103" t="s">
        <v>56</v>
      </c>
      <c r="B47" s="102" t="s">
        <v>91</v>
      </c>
      <c r="C47" s="364" t="str">
        <f>IF($C$6="入力①",IF(入力①!Q55="","",入力①!Q55),IF($C$6="入力②",IF(入力②!D57="","",入力②!D57),""))</f>
        <v/>
      </c>
      <c r="D47" s="364" t="str">
        <f>IF($C$6="入力①",IF(入力①!R55="","",入力①!R55),IF($C$6="入力②",IF(入力②!E57="","",入力②!E57),""))</f>
        <v/>
      </c>
      <c r="E47" s="365" t="str">
        <f>IF($C$6="入力①",IF(入力①!S55="","",入力①!S55),IF($C$6="入力②",IF(入力②!F57="","",入力②!F57),""))</f>
        <v/>
      </c>
      <c r="F47" s="364" t="str">
        <f>IF($C$6="入力①",IF(入力①!T55="","",入力①!T55),IF($C$6="入力②",IF(入力②!G57="","",入力②!G57),""))</f>
        <v/>
      </c>
    </row>
    <row r="48" spans="1:6" ht="15" customHeight="1" thickTop="1" x14ac:dyDescent="0.15">
      <c r="A48" s="104"/>
      <c r="B48" s="104" t="s">
        <v>112</v>
      </c>
      <c r="C48" s="366">
        <f>SUM(C11:C47)</f>
        <v>0</v>
      </c>
      <c r="D48" s="367">
        <f>SUM(D11:D47)</f>
        <v>0</v>
      </c>
      <c r="E48" s="368" t="s">
        <v>884</v>
      </c>
      <c r="F48" s="367">
        <f>SUM(F11:F47)</f>
        <v>0</v>
      </c>
    </row>
    <row r="51" spans="1:6" x14ac:dyDescent="0.15">
      <c r="A51" s="106"/>
      <c r="B51" s="106"/>
      <c r="C51" s="106"/>
      <c r="D51" s="369"/>
      <c r="E51" s="369"/>
      <c r="F51" s="369"/>
    </row>
    <row r="52" spans="1:6" x14ac:dyDescent="0.15">
      <c r="D52" s="370"/>
      <c r="E52" s="370"/>
      <c r="F52" s="370"/>
    </row>
    <row r="53" spans="1:6" x14ac:dyDescent="0.15">
      <c r="D53" s="370"/>
      <c r="E53" s="370"/>
      <c r="F53" s="370"/>
    </row>
    <row r="54" spans="1:6" x14ac:dyDescent="0.15">
      <c r="D54" s="370"/>
      <c r="E54" s="370"/>
      <c r="F54" s="370"/>
    </row>
  </sheetData>
  <dataConsolidate link="1"/>
  <mergeCells count="6">
    <mergeCell ref="B2:F2"/>
    <mergeCell ref="A9:A10"/>
    <mergeCell ref="C9:D9"/>
    <mergeCell ref="F9:F10"/>
    <mergeCell ref="E9:E10"/>
    <mergeCell ref="B9:B10"/>
  </mergeCells>
  <phoneticPr fontId="11"/>
  <pageMargins left="0.70866141732283472" right="0.70866141732283472" top="0.74803149606299213" bottom="0.74803149606299213" header="0.31496062992125984" footer="0.31496062992125984"/>
  <pageSetup paperSize="9" scale="68" orientation="portrait" r:id="rId1"/>
  <ignoredErrors>
    <ignoredError sqref="C48:F48"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1:BH45"/>
  <sheetViews>
    <sheetView showGridLines="0" view="pageBreakPreview" zoomScale="85" zoomScaleNormal="100" zoomScaleSheetLayoutView="85" workbookViewId="0">
      <pane xSplit="2" ySplit="5" topLeftCell="C6" activePane="bottomRight" state="frozen"/>
      <selection pane="topRight"/>
      <selection pane="bottomLeft"/>
      <selection pane="bottomRight"/>
    </sheetView>
  </sheetViews>
  <sheetFormatPr defaultRowHeight="13.5" x14ac:dyDescent="0.15"/>
  <cols>
    <col min="1" max="1" width="4" style="17" bestFit="1" customWidth="1"/>
    <col min="2" max="2" width="30.75" style="18" customWidth="1"/>
    <col min="3" max="13" width="17" style="19" customWidth="1"/>
    <col min="14" max="14" width="25.25" style="19" customWidth="1"/>
    <col min="15" max="29" width="17" style="19" customWidth="1"/>
    <col min="30" max="30" width="26.125" style="19" bestFit="1" customWidth="1"/>
    <col min="31" max="31" width="23.625" style="19" customWidth="1"/>
    <col min="32" max="32" width="17.75" style="19" customWidth="1"/>
    <col min="33" max="39" width="17" style="19" customWidth="1"/>
    <col min="40" max="40" width="4" style="17" bestFit="1" customWidth="1"/>
    <col min="41" max="41" width="35.25" style="18" customWidth="1"/>
    <col min="42" max="48" width="17" style="19" customWidth="1"/>
    <col min="49" max="50" width="8.875" style="19"/>
    <col min="51" max="51" width="9.75" style="19" bestFit="1" customWidth="1"/>
    <col min="52" max="52" width="8.875" style="19"/>
    <col min="53" max="53" width="29.5" style="19" bestFit="1" customWidth="1"/>
    <col min="54" max="55" width="8.875" style="19"/>
    <col min="56" max="56" width="29.5" style="19" bestFit="1" customWidth="1"/>
    <col min="57" max="60" width="17" style="19" customWidth="1"/>
    <col min="61" max="206" width="8.875" style="19"/>
    <col min="207" max="207" width="4" style="19" bestFit="1" customWidth="1"/>
    <col min="208" max="208" width="26.75" style="19" customWidth="1"/>
    <col min="209" max="246" width="12.75" style="19" customWidth="1"/>
    <col min="247" max="248" width="12.375" style="19" bestFit="1" customWidth="1"/>
    <col min="249" max="462" width="8.875" style="19"/>
    <col min="463" max="463" width="4" style="19" bestFit="1" customWidth="1"/>
    <col min="464" max="464" width="26.75" style="19" customWidth="1"/>
    <col min="465" max="502" width="12.75" style="19" customWidth="1"/>
    <col min="503" max="504" width="12.375" style="19" bestFit="1" customWidth="1"/>
    <col min="505" max="718" width="8.875" style="19"/>
    <col min="719" max="719" width="4" style="19" bestFit="1" customWidth="1"/>
    <col min="720" max="720" width="26.75" style="19" customWidth="1"/>
    <col min="721" max="758" width="12.75" style="19" customWidth="1"/>
    <col min="759" max="760" width="12.375" style="19" bestFit="1" customWidth="1"/>
    <col min="761" max="974" width="8.875" style="19"/>
    <col min="975" max="975" width="4" style="19" bestFit="1" customWidth="1"/>
    <col min="976" max="976" width="26.75" style="19" customWidth="1"/>
    <col min="977" max="1014" width="12.75" style="19" customWidth="1"/>
    <col min="1015" max="1016" width="12.375" style="19" bestFit="1" customWidth="1"/>
    <col min="1017" max="1230" width="8.875" style="19"/>
    <col min="1231" max="1231" width="4" style="19" bestFit="1" customWidth="1"/>
    <col min="1232" max="1232" width="26.75" style="19" customWidth="1"/>
    <col min="1233" max="1270" width="12.75" style="19" customWidth="1"/>
    <col min="1271" max="1272" width="12.375" style="19" bestFit="1" customWidth="1"/>
    <col min="1273" max="1486" width="8.875" style="19"/>
    <col min="1487" max="1487" width="4" style="19" bestFit="1" customWidth="1"/>
    <col min="1488" max="1488" width="26.75" style="19" customWidth="1"/>
    <col min="1489" max="1526" width="12.75" style="19" customWidth="1"/>
    <col min="1527" max="1528" width="12.375" style="19" bestFit="1" customWidth="1"/>
    <col min="1529" max="1742" width="8.875" style="19"/>
    <col min="1743" max="1743" width="4" style="19" bestFit="1" customWidth="1"/>
    <col min="1744" max="1744" width="26.75" style="19" customWidth="1"/>
    <col min="1745" max="1782" width="12.75" style="19" customWidth="1"/>
    <col min="1783" max="1784" width="12.375" style="19" bestFit="1" customWidth="1"/>
    <col min="1785" max="1998" width="8.875" style="19"/>
    <col min="1999" max="1999" width="4" style="19" bestFit="1" customWidth="1"/>
    <col min="2000" max="2000" width="26.75" style="19" customWidth="1"/>
    <col min="2001" max="2038" width="12.75" style="19" customWidth="1"/>
    <col min="2039" max="2040" width="12.375" style="19" bestFit="1" customWidth="1"/>
    <col min="2041" max="2254" width="8.875" style="19"/>
    <col min="2255" max="2255" width="4" style="19" bestFit="1" customWidth="1"/>
    <col min="2256" max="2256" width="26.75" style="19" customWidth="1"/>
    <col min="2257" max="2294" width="12.75" style="19" customWidth="1"/>
    <col min="2295" max="2296" width="12.375" style="19" bestFit="1" customWidth="1"/>
    <col min="2297" max="2510" width="8.875" style="19"/>
    <col min="2511" max="2511" width="4" style="19" bestFit="1" customWidth="1"/>
    <col min="2512" max="2512" width="26.75" style="19" customWidth="1"/>
    <col min="2513" max="2550" width="12.75" style="19" customWidth="1"/>
    <col min="2551" max="2552" width="12.375" style="19" bestFit="1" customWidth="1"/>
    <col min="2553" max="2766" width="8.875" style="19"/>
    <col min="2767" max="2767" width="4" style="19" bestFit="1" customWidth="1"/>
    <col min="2768" max="2768" width="26.75" style="19" customWidth="1"/>
    <col min="2769" max="2806" width="12.75" style="19" customWidth="1"/>
    <col min="2807" max="2808" width="12.375" style="19" bestFit="1" customWidth="1"/>
    <col min="2809" max="3022" width="8.875" style="19"/>
    <col min="3023" max="3023" width="4" style="19" bestFit="1" customWidth="1"/>
    <col min="3024" max="3024" width="26.75" style="19" customWidth="1"/>
    <col min="3025" max="3062" width="12.75" style="19" customWidth="1"/>
    <col min="3063" max="3064" width="12.375" style="19" bestFit="1" customWidth="1"/>
    <col min="3065" max="3278" width="8.875" style="19"/>
    <col min="3279" max="3279" width="4" style="19" bestFit="1" customWidth="1"/>
    <col min="3280" max="3280" width="26.75" style="19" customWidth="1"/>
    <col min="3281" max="3318" width="12.75" style="19" customWidth="1"/>
    <col min="3319" max="3320" width="12.375" style="19" bestFit="1" customWidth="1"/>
    <col min="3321" max="3534" width="8.875" style="19"/>
    <col min="3535" max="3535" width="4" style="19" bestFit="1" customWidth="1"/>
    <col min="3536" max="3536" width="26.75" style="19" customWidth="1"/>
    <col min="3537" max="3574" width="12.75" style="19" customWidth="1"/>
    <col min="3575" max="3576" width="12.375" style="19" bestFit="1" customWidth="1"/>
    <col min="3577" max="3790" width="8.875" style="19"/>
    <col min="3791" max="3791" width="4" style="19" bestFit="1" customWidth="1"/>
    <col min="3792" max="3792" width="26.75" style="19" customWidth="1"/>
    <col min="3793" max="3830" width="12.75" style="19" customWidth="1"/>
    <col min="3831" max="3832" width="12.375" style="19" bestFit="1" customWidth="1"/>
    <col min="3833" max="4046" width="8.875" style="19"/>
    <col min="4047" max="4047" width="4" style="19" bestFit="1" customWidth="1"/>
    <col min="4048" max="4048" width="26.75" style="19" customWidth="1"/>
    <col min="4049" max="4086" width="12.75" style="19" customWidth="1"/>
    <col min="4087" max="4088" width="12.375" style="19" bestFit="1" customWidth="1"/>
    <col min="4089" max="4302" width="8.875" style="19"/>
    <col min="4303" max="4303" width="4" style="19" bestFit="1" customWidth="1"/>
    <col min="4304" max="4304" width="26.75" style="19" customWidth="1"/>
    <col min="4305" max="4342" width="12.75" style="19" customWidth="1"/>
    <col min="4343" max="4344" width="12.375" style="19" bestFit="1" customWidth="1"/>
    <col min="4345" max="4558" width="8.875" style="19"/>
    <col min="4559" max="4559" width="4" style="19" bestFit="1" customWidth="1"/>
    <col min="4560" max="4560" width="26.75" style="19" customWidth="1"/>
    <col min="4561" max="4598" width="12.75" style="19" customWidth="1"/>
    <col min="4599" max="4600" width="12.375" style="19" bestFit="1" customWidth="1"/>
    <col min="4601" max="4814" width="8.875" style="19"/>
    <col min="4815" max="4815" width="4" style="19" bestFit="1" customWidth="1"/>
    <col min="4816" max="4816" width="26.75" style="19" customWidth="1"/>
    <col min="4817" max="4854" width="12.75" style="19" customWidth="1"/>
    <col min="4855" max="4856" width="12.375" style="19" bestFit="1" customWidth="1"/>
    <col min="4857" max="5070" width="8.875" style="19"/>
    <col min="5071" max="5071" width="4" style="19" bestFit="1" customWidth="1"/>
    <col min="5072" max="5072" width="26.75" style="19" customWidth="1"/>
    <col min="5073" max="5110" width="12.75" style="19" customWidth="1"/>
    <col min="5111" max="5112" width="12.375" style="19" bestFit="1" customWidth="1"/>
    <col min="5113" max="5326" width="8.875" style="19"/>
    <col min="5327" max="5327" width="4" style="19" bestFit="1" customWidth="1"/>
    <col min="5328" max="5328" width="26.75" style="19" customWidth="1"/>
    <col min="5329" max="5366" width="12.75" style="19" customWidth="1"/>
    <col min="5367" max="5368" width="12.375" style="19" bestFit="1" customWidth="1"/>
    <col min="5369" max="5582" width="8.875" style="19"/>
    <col min="5583" max="5583" width="4" style="19" bestFit="1" customWidth="1"/>
    <col min="5584" max="5584" width="26.75" style="19" customWidth="1"/>
    <col min="5585" max="5622" width="12.75" style="19" customWidth="1"/>
    <col min="5623" max="5624" width="12.375" style="19" bestFit="1" customWidth="1"/>
    <col min="5625" max="5838" width="8.875" style="19"/>
    <col min="5839" max="5839" width="4" style="19" bestFit="1" customWidth="1"/>
    <col min="5840" max="5840" width="26.75" style="19" customWidth="1"/>
    <col min="5841" max="5878" width="12.75" style="19" customWidth="1"/>
    <col min="5879" max="5880" width="12.375" style="19" bestFit="1" customWidth="1"/>
    <col min="5881" max="6094" width="8.875" style="19"/>
    <col min="6095" max="6095" width="4" style="19" bestFit="1" customWidth="1"/>
    <col min="6096" max="6096" width="26.75" style="19" customWidth="1"/>
    <col min="6097" max="6134" width="12.75" style="19" customWidth="1"/>
    <col min="6135" max="6136" width="12.375" style="19" bestFit="1" customWidth="1"/>
    <col min="6137" max="6350" width="8.875" style="19"/>
    <col min="6351" max="6351" width="4" style="19" bestFit="1" customWidth="1"/>
    <col min="6352" max="6352" width="26.75" style="19" customWidth="1"/>
    <col min="6353" max="6390" width="12.75" style="19" customWidth="1"/>
    <col min="6391" max="6392" width="12.375" style="19" bestFit="1" customWidth="1"/>
    <col min="6393" max="6606" width="8.875" style="19"/>
    <col min="6607" max="6607" width="4" style="19" bestFit="1" customWidth="1"/>
    <col min="6608" max="6608" width="26.75" style="19" customWidth="1"/>
    <col min="6609" max="6646" width="12.75" style="19" customWidth="1"/>
    <col min="6647" max="6648" width="12.375" style="19" bestFit="1" customWidth="1"/>
    <col min="6649" max="6862" width="8.875" style="19"/>
    <col min="6863" max="6863" width="4" style="19" bestFit="1" customWidth="1"/>
    <col min="6864" max="6864" width="26.75" style="19" customWidth="1"/>
    <col min="6865" max="6902" width="12.75" style="19" customWidth="1"/>
    <col min="6903" max="6904" width="12.375" style="19" bestFit="1" customWidth="1"/>
    <col min="6905" max="7118" width="8.875" style="19"/>
    <col min="7119" max="7119" width="4" style="19" bestFit="1" customWidth="1"/>
    <col min="7120" max="7120" width="26.75" style="19" customWidth="1"/>
    <col min="7121" max="7158" width="12.75" style="19" customWidth="1"/>
    <col min="7159" max="7160" width="12.375" style="19" bestFit="1" customWidth="1"/>
    <col min="7161" max="7374" width="8.875" style="19"/>
    <col min="7375" max="7375" width="4" style="19" bestFit="1" customWidth="1"/>
    <col min="7376" max="7376" width="26.75" style="19" customWidth="1"/>
    <col min="7377" max="7414" width="12.75" style="19" customWidth="1"/>
    <col min="7415" max="7416" width="12.375" style="19" bestFit="1" customWidth="1"/>
    <col min="7417" max="7630" width="8.875" style="19"/>
    <col min="7631" max="7631" width="4" style="19" bestFit="1" customWidth="1"/>
    <col min="7632" max="7632" width="26.75" style="19" customWidth="1"/>
    <col min="7633" max="7670" width="12.75" style="19" customWidth="1"/>
    <col min="7671" max="7672" width="12.375" style="19" bestFit="1" customWidth="1"/>
    <col min="7673" max="7886" width="8.875" style="19"/>
    <col min="7887" max="7887" width="4" style="19" bestFit="1" customWidth="1"/>
    <col min="7888" max="7888" width="26.75" style="19" customWidth="1"/>
    <col min="7889" max="7926" width="12.75" style="19" customWidth="1"/>
    <col min="7927" max="7928" width="12.375" style="19" bestFit="1" customWidth="1"/>
    <col min="7929" max="8142" width="8.875" style="19"/>
    <col min="8143" max="8143" width="4" style="19" bestFit="1" customWidth="1"/>
    <col min="8144" max="8144" width="26.75" style="19" customWidth="1"/>
    <col min="8145" max="8182" width="12.75" style="19" customWidth="1"/>
    <col min="8183" max="8184" width="12.375" style="19" bestFit="1" customWidth="1"/>
    <col min="8185" max="8398" width="8.875" style="19"/>
    <col min="8399" max="8399" width="4" style="19" bestFit="1" customWidth="1"/>
    <col min="8400" max="8400" width="26.75" style="19" customWidth="1"/>
    <col min="8401" max="8438" width="12.75" style="19" customWidth="1"/>
    <col min="8439" max="8440" width="12.375" style="19" bestFit="1" customWidth="1"/>
    <col min="8441" max="8654" width="8.875" style="19"/>
    <col min="8655" max="8655" width="4" style="19" bestFit="1" customWidth="1"/>
    <col min="8656" max="8656" width="26.75" style="19" customWidth="1"/>
    <col min="8657" max="8694" width="12.75" style="19" customWidth="1"/>
    <col min="8695" max="8696" width="12.375" style="19" bestFit="1" customWidth="1"/>
    <col min="8697" max="8910" width="8.875" style="19"/>
    <col min="8911" max="8911" width="4" style="19" bestFit="1" customWidth="1"/>
    <col min="8912" max="8912" width="26.75" style="19" customWidth="1"/>
    <col min="8913" max="8950" width="12.75" style="19" customWidth="1"/>
    <col min="8951" max="8952" width="12.375" style="19" bestFit="1" customWidth="1"/>
    <col min="8953" max="9166" width="8.875" style="19"/>
    <col min="9167" max="9167" width="4" style="19" bestFit="1" customWidth="1"/>
    <col min="9168" max="9168" width="26.75" style="19" customWidth="1"/>
    <col min="9169" max="9206" width="12.75" style="19" customWidth="1"/>
    <col min="9207" max="9208" width="12.375" style="19" bestFit="1" customWidth="1"/>
    <col min="9209" max="9422" width="8.875" style="19"/>
    <col min="9423" max="9423" width="4" style="19" bestFit="1" customWidth="1"/>
    <col min="9424" max="9424" width="26.75" style="19" customWidth="1"/>
    <col min="9425" max="9462" width="12.75" style="19" customWidth="1"/>
    <col min="9463" max="9464" width="12.375" style="19" bestFit="1" customWidth="1"/>
    <col min="9465" max="9678" width="8.875" style="19"/>
    <col min="9679" max="9679" width="4" style="19" bestFit="1" customWidth="1"/>
    <col min="9680" max="9680" width="26.75" style="19" customWidth="1"/>
    <col min="9681" max="9718" width="12.75" style="19" customWidth="1"/>
    <col min="9719" max="9720" width="12.375" style="19" bestFit="1" customWidth="1"/>
    <col min="9721" max="9934" width="8.875" style="19"/>
    <col min="9935" max="9935" width="4" style="19" bestFit="1" customWidth="1"/>
    <col min="9936" max="9936" width="26.75" style="19" customWidth="1"/>
    <col min="9937" max="9974" width="12.75" style="19" customWidth="1"/>
    <col min="9975" max="9976" width="12.375" style="19" bestFit="1" customWidth="1"/>
    <col min="9977" max="10190" width="8.875" style="19"/>
    <col min="10191" max="10191" width="4" style="19" bestFit="1" customWidth="1"/>
    <col min="10192" max="10192" width="26.75" style="19" customWidth="1"/>
    <col min="10193" max="10230" width="12.75" style="19" customWidth="1"/>
    <col min="10231" max="10232" width="12.375" style="19" bestFit="1" customWidth="1"/>
    <col min="10233" max="10446" width="8.875" style="19"/>
    <col min="10447" max="10447" width="4" style="19" bestFit="1" customWidth="1"/>
    <col min="10448" max="10448" width="26.75" style="19" customWidth="1"/>
    <col min="10449" max="10486" width="12.75" style="19" customWidth="1"/>
    <col min="10487" max="10488" width="12.375" style="19" bestFit="1" customWidth="1"/>
    <col min="10489" max="10702" width="8.875" style="19"/>
    <col min="10703" max="10703" width="4" style="19" bestFit="1" customWidth="1"/>
    <col min="10704" max="10704" width="26.75" style="19" customWidth="1"/>
    <col min="10705" max="10742" width="12.75" style="19" customWidth="1"/>
    <col min="10743" max="10744" width="12.375" style="19" bestFit="1" customWidth="1"/>
    <col min="10745" max="10958" width="8.875" style="19"/>
    <col min="10959" max="10959" width="4" style="19" bestFit="1" customWidth="1"/>
    <col min="10960" max="10960" width="26.75" style="19" customWidth="1"/>
    <col min="10961" max="10998" width="12.75" style="19" customWidth="1"/>
    <col min="10999" max="11000" width="12.375" style="19" bestFit="1" customWidth="1"/>
    <col min="11001" max="11214" width="8.875" style="19"/>
    <col min="11215" max="11215" width="4" style="19" bestFit="1" customWidth="1"/>
    <col min="11216" max="11216" width="26.75" style="19" customWidth="1"/>
    <col min="11217" max="11254" width="12.75" style="19" customWidth="1"/>
    <col min="11255" max="11256" width="12.375" style="19" bestFit="1" customWidth="1"/>
    <col min="11257" max="11470" width="8.875" style="19"/>
    <col min="11471" max="11471" width="4" style="19" bestFit="1" customWidth="1"/>
    <col min="11472" max="11472" width="26.75" style="19" customWidth="1"/>
    <col min="11473" max="11510" width="12.75" style="19" customWidth="1"/>
    <col min="11511" max="11512" width="12.375" style="19" bestFit="1" customWidth="1"/>
    <col min="11513" max="11726" width="8.875" style="19"/>
    <col min="11727" max="11727" width="4" style="19" bestFit="1" customWidth="1"/>
    <col min="11728" max="11728" width="26.75" style="19" customWidth="1"/>
    <col min="11729" max="11766" width="12.75" style="19" customWidth="1"/>
    <col min="11767" max="11768" width="12.375" style="19" bestFit="1" customWidth="1"/>
    <col min="11769" max="11982" width="8.875" style="19"/>
    <col min="11983" max="11983" width="4" style="19" bestFit="1" customWidth="1"/>
    <col min="11984" max="11984" width="26.75" style="19" customWidth="1"/>
    <col min="11985" max="12022" width="12.75" style="19" customWidth="1"/>
    <col min="12023" max="12024" width="12.375" style="19" bestFit="1" customWidth="1"/>
    <col min="12025" max="12238" width="8.875" style="19"/>
    <col min="12239" max="12239" width="4" style="19" bestFit="1" customWidth="1"/>
    <col min="12240" max="12240" width="26.75" style="19" customWidth="1"/>
    <col min="12241" max="12278" width="12.75" style="19" customWidth="1"/>
    <col min="12279" max="12280" width="12.375" style="19" bestFit="1" customWidth="1"/>
    <col min="12281" max="12494" width="8.875" style="19"/>
    <col min="12495" max="12495" width="4" style="19" bestFit="1" customWidth="1"/>
    <col min="12496" max="12496" width="26.75" style="19" customWidth="1"/>
    <col min="12497" max="12534" width="12.75" style="19" customWidth="1"/>
    <col min="12535" max="12536" width="12.375" style="19" bestFit="1" customWidth="1"/>
    <col min="12537" max="12750" width="8.875" style="19"/>
    <col min="12751" max="12751" width="4" style="19" bestFit="1" customWidth="1"/>
    <col min="12752" max="12752" width="26.75" style="19" customWidth="1"/>
    <col min="12753" max="12790" width="12.75" style="19" customWidth="1"/>
    <col min="12791" max="12792" width="12.375" style="19" bestFit="1" customWidth="1"/>
    <col min="12793" max="13006" width="8.875" style="19"/>
    <col min="13007" max="13007" width="4" style="19" bestFit="1" customWidth="1"/>
    <col min="13008" max="13008" width="26.75" style="19" customWidth="1"/>
    <col min="13009" max="13046" width="12.75" style="19" customWidth="1"/>
    <col min="13047" max="13048" width="12.375" style="19" bestFit="1" customWidth="1"/>
    <col min="13049" max="13262" width="8.875" style="19"/>
    <col min="13263" max="13263" width="4" style="19" bestFit="1" customWidth="1"/>
    <col min="13264" max="13264" width="26.75" style="19" customWidth="1"/>
    <col min="13265" max="13302" width="12.75" style="19" customWidth="1"/>
    <col min="13303" max="13304" width="12.375" style="19" bestFit="1" customWidth="1"/>
    <col min="13305" max="13518" width="8.875" style="19"/>
    <col min="13519" max="13519" width="4" style="19" bestFit="1" customWidth="1"/>
    <col min="13520" max="13520" width="26.75" style="19" customWidth="1"/>
    <col min="13521" max="13558" width="12.75" style="19" customWidth="1"/>
    <col min="13559" max="13560" width="12.375" style="19" bestFit="1" customWidth="1"/>
    <col min="13561" max="13774" width="8.875" style="19"/>
    <col min="13775" max="13775" width="4" style="19" bestFit="1" customWidth="1"/>
    <col min="13776" max="13776" width="26.75" style="19" customWidth="1"/>
    <col min="13777" max="13814" width="12.75" style="19" customWidth="1"/>
    <col min="13815" max="13816" width="12.375" style="19" bestFit="1" customWidth="1"/>
    <col min="13817" max="14030" width="8.875" style="19"/>
    <col min="14031" max="14031" width="4" style="19" bestFit="1" customWidth="1"/>
    <col min="14032" max="14032" width="26.75" style="19" customWidth="1"/>
    <col min="14033" max="14070" width="12.75" style="19" customWidth="1"/>
    <col min="14071" max="14072" width="12.375" style="19" bestFit="1" customWidth="1"/>
    <col min="14073" max="14286" width="8.875" style="19"/>
    <col min="14287" max="14287" width="4" style="19" bestFit="1" customWidth="1"/>
    <col min="14288" max="14288" width="26.75" style="19" customWidth="1"/>
    <col min="14289" max="14326" width="12.75" style="19" customWidth="1"/>
    <col min="14327" max="14328" width="12.375" style="19" bestFit="1" customWidth="1"/>
    <col min="14329" max="14542" width="8.875" style="19"/>
    <col min="14543" max="14543" width="4" style="19" bestFit="1" customWidth="1"/>
    <col min="14544" max="14544" width="26.75" style="19" customWidth="1"/>
    <col min="14545" max="14582" width="12.75" style="19" customWidth="1"/>
    <col min="14583" max="14584" width="12.375" style="19" bestFit="1" customWidth="1"/>
    <col min="14585" max="14798" width="8.875" style="19"/>
    <col min="14799" max="14799" width="4" style="19" bestFit="1" customWidth="1"/>
    <col min="14800" max="14800" width="26.75" style="19" customWidth="1"/>
    <col min="14801" max="14838" width="12.75" style="19" customWidth="1"/>
    <col min="14839" max="14840" width="12.375" style="19" bestFit="1" customWidth="1"/>
    <col min="14841" max="15054" width="8.875" style="19"/>
    <col min="15055" max="15055" width="4" style="19" bestFit="1" customWidth="1"/>
    <col min="15056" max="15056" width="26.75" style="19" customWidth="1"/>
    <col min="15057" max="15094" width="12.75" style="19" customWidth="1"/>
    <col min="15095" max="15096" width="12.375" style="19" bestFit="1" customWidth="1"/>
    <col min="15097" max="15310" width="8.875" style="19"/>
    <col min="15311" max="15311" width="4" style="19" bestFit="1" customWidth="1"/>
    <col min="15312" max="15312" width="26.75" style="19" customWidth="1"/>
    <col min="15313" max="15350" width="12.75" style="19" customWidth="1"/>
    <col min="15351" max="15352" width="12.375" style="19" bestFit="1" customWidth="1"/>
    <col min="15353" max="15566" width="8.875" style="19"/>
    <col min="15567" max="15567" width="4" style="19" bestFit="1" customWidth="1"/>
    <col min="15568" max="15568" width="26.75" style="19" customWidth="1"/>
    <col min="15569" max="15606" width="12.75" style="19" customWidth="1"/>
    <col min="15607" max="15608" width="12.375" style="19" bestFit="1" customWidth="1"/>
    <col min="15609" max="15822" width="8.875" style="19"/>
    <col min="15823" max="15823" width="4" style="19" bestFit="1" customWidth="1"/>
    <col min="15824" max="15824" width="26.75" style="19" customWidth="1"/>
    <col min="15825" max="15862" width="12.75" style="19" customWidth="1"/>
    <col min="15863" max="15864" width="12.375" style="19" bestFit="1" customWidth="1"/>
    <col min="15865" max="16078" width="8.875" style="19"/>
    <col min="16079" max="16079" width="4" style="19" bestFit="1" customWidth="1"/>
    <col min="16080" max="16080" width="26.75" style="19" customWidth="1"/>
    <col min="16081" max="16118" width="12.75" style="19" customWidth="1"/>
    <col min="16119" max="16120" width="12.375" style="19" bestFit="1" customWidth="1"/>
    <col min="16121" max="16384" width="8.875" style="19"/>
  </cols>
  <sheetData>
    <row r="1" spans="1:60" customFormat="1" ht="4.9000000000000004" customHeight="1" x14ac:dyDescent="0.15"/>
    <row r="2" spans="1:60" ht="35.450000000000003" customHeight="1" x14ac:dyDescent="0.15">
      <c r="A2" s="124"/>
      <c r="B2" s="125" t="s">
        <v>677</v>
      </c>
      <c r="C2" s="624" t="s">
        <v>629</v>
      </c>
      <c r="D2" s="625"/>
      <c r="E2" s="625"/>
      <c r="F2" s="625"/>
      <c r="G2" s="625"/>
      <c r="H2" s="625"/>
      <c r="I2" s="625"/>
      <c r="J2" s="625"/>
      <c r="K2" s="625"/>
      <c r="L2" s="625"/>
      <c r="M2" s="625"/>
      <c r="N2" s="626"/>
      <c r="O2" s="627" t="s">
        <v>8</v>
      </c>
      <c r="P2" s="628"/>
      <c r="Q2" s="628"/>
      <c r="R2" s="628"/>
      <c r="S2" s="628"/>
      <c r="T2" s="628"/>
      <c r="U2" s="629"/>
      <c r="W2" s="611" t="s">
        <v>1450</v>
      </c>
      <c r="X2" s="612"/>
      <c r="Y2" s="612"/>
      <c r="Z2" s="612"/>
      <c r="AA2" s="612"/>
      <c r="AB2" s="612"/>
      <c r="AC2" s="613"/>
      <c r="AG2" s="614" t="s">
        <v>1451</v>
      </c>
      <c r="AH2" s="615"/>
      <c r="AI2" s="615"/>
      <c r="AJ2" s="615"/>
      <c r="AK2" s="615"/>
      <c r="AL2" s="615"/>
      <c r="AM2" s="616"/>
      <c r="AO2" s="52"/>
      <c r="AP2" s="617" t="s">
        <v>668</v>
      </c>
      <c r="AQ2" s="618"/>
      <c r="AR2" s="618"/>
      <c r="AS2" s="618"/>
      <c r="AT2" s="618"/>
      <c r="AU2" s="618"/>
      <c r="AV2" s="619"/>
      <c r="AY2" s="75" t="s">
        <v>690</v>
      </c>
    </row>
    <row r="3" spans="1:60" ht="35.450000000000003" customHeight="1" x14ac:dyDescent="0.15">
      <c r="B3" s="18" t="str">
        <f>"（単位："&amp;基本設定!D29&amp;"、"&amp;基本設定!D30&amp;"）"</f>
        <v>（単位：、）</v>
      </c>
      <c r="C3" s="41" t="s">
        <v>622</v>
      </c>
      <c r="D3" s="41" t="s">
        <v>472</v>
      </c>
      <c r="E3" s="41" t="s">
        <v>475</v>
      </c>
      <c r="F3" s="41" t="s">
        <v>1050</v>
      </c>
      <c r="G3" s="41" t="s">
        <v>1051</v>
      </c>
      <c r="H3" s="41" t="s">
        <v>1052</v>
      </c>
      <c r="I3" s="41" t="s">
        <v>1053</v>
      </c>
      <c r="J3" s="41" t="s">
        <v>1054</v>
      </c>
      <c r="K3" s="41" t="s">
        <v>1055</v>
      </c>
      <c r="L3" s="41" t="s">
        <v>517</v>
      </c>
      <c r="M3" s="41" t="s">
        <v>635</v>
      </c>
      <c r="N3" s="41" t="s">
        <v>638</v>
      </c>
      <c r="O3" s="70" t="s">
        <v>669</v>
      </c>
      <c r="P3" s="71" t="s">
        <v>995</v>
      </c>
      <c r="Q3" s="71" t="s">
        <v>630</v>
      </c>
      <c r="R3" s="422" t="s">
        <v>631</v>
      </c>
      <c r="S3" s="423" t="s">
        <v>1095</v>
      </c>
      <c r="T3" s="71" t="s">
        <v>645</v>
      </c>
      <c r="U3" s="71" t="s">
        <v>646</v>
      </c>
      <c r="V3" s="41" t="s">
        <v>650</v>
      </c>
      <c r="W3" s="199" t="s">
        <v>19</v>
      </c>
      <c r="X3" s="200" t="s">
        <v>995</v>
      </c>
      <c r="Y3" s="200" t="s">
        <v>630</v>
      </c>
      <c r="Z3" s="200" t="s">
        <v>631</v>
      </c>
      <c r="AA3" s="424" t="s">
        <v>1127</v>
      </c>
      <c r="AB3" s="200" t="s">
        <v>645</v>
      </c>
      <c r="AC3" s="200" t="s">
        <v>646</v>
      </c>
      <c r="AD3" s="41" t="s">
        <v>15</v>
      </c>
      <c r="AE3" s="41" t="s">
        <v>659</v>
      </c>
      <c r="AF3" s="41" t="s">
        <v>1113</v>
      </c>
      <c r="AG3" s="205" t="s">
        <v>669</v>
      </c>
      <c r="AH3" s="206" t="s">
        <v>995</v>
      </c>
      <c r="AI3" s="206" t="s">
        <v>630</v>
      </c>
      <c r="AJ3" s="206" t="s">
        <v>631</v>
      </c>
      <c r="AK3" s="425" t="s">
        <v>1127</v>
      </c>
      <c r="AL3" s="206" t="s">
        <v>645</v>
      </c>
      <c r="AM3" s="206" t="s">
        <v>646</v>
      </c>
      <c r="AP3" s="204" t="s">
        <v>19</v>
      </c>
      <c r="AQ3" s="41" t="s">
        <v>995</v>
      </c>
      <c r="AR3" s="41" t="s">
        <v>630</v>
      </c>
      <c r="AS3" s="41" t="s">
        <v>631</v>
      </c>
      <c r="AT3" s="426" t="s">
        <v>1094</v>
      </c>
      <c r="AU3" s="41" t="s">
        <v>645</v>
      </c>
      <c r="AV3" s="41" t="s">
        <v>646</v>
      </c>
      <c r="AY3" s="620" t="s">
        <v>894</v>
      </c>
      <c r="AZ3" s="621"/>
      <c r="BA3" s="621"/>
      <c r="BB3" s="622" t="s">
        <v>895</v>
      </c>
      <c r="BC3" s="621"/>
      <c r="BD3" s="623"/>
      <c r="BE3" s="71" t="s">
        <v>8</v>
      </c>
      <c r="BF3" s="237" t="s">
        <v>1454</v>
      </c>
      <c r="BG3" s="206" t="s">
        <v>1455</v>
      </c>
      <c r="BH3" s="41" t="s">
        <v>668</v>
      </c>
    </row>
    <row r="4" spans="1:60" s="20" customFormat="1" ht="14.45" customHeight="1" x14ac:dyDescent="0.15">
      <c r="A4" s="570" t="s">
        <v>676</v>
      </c>
      <c r="B4" s="526" t="s">
        <v>1334</v>
      </c>
      <c r="C4" s="42" t="s">
        <v>623</v>
      </c>
      <c r="D4" s="630" t="s">
        <v>624</v>
      </c>
      <c r="E4" s="630"/>
      <c r="F4" s="630" t="s">
        <v>625</v>
      </c>
      <c r="G4" s="630"/>
      <c r="H4" s="630"/>
      <c r="I4" s="630"/>
      <c r="J4" s="630"/>
      <c r="K4" s="630"/>
      <c r="L4" s="630"/>
      <c r="M4" s="42" t="s">
        <v>626</v>
      </c>
      <c r="N4" s="42" t="s">
        <v>636</v>
      </c>
      <c r="O4" s="72" t="s">
        <v>632</v>
      </c>
      <c r="P4" s="72" t="s">
        <v>633</v>
      </c>
      <c r="Q4" s="72" t="s">
        <v>634</v>
      </c>
      <c r="R4" s="72" t="s">
        <v>641</v>
      </c>
      <c r="S4" s="72" t="s">
        <v>643</v>
      </c>
      <c r="T4" s="72" t="s">
        <v>644</v>
      </c>
      <c r="U4" s="72" t="s">
        <v>649</v>
      </c>
      <c r="V4" s="42" t="s">
        <v>651</v>
      </c>
      <c r="W4" s="201" t="s">
        <v>652</v>
      </c>
      <c r="X4" s="201" t="s">
        <v>653</v>
      </c>
      <c r="Y4" s="201" t="s">
        <v>654</v>
      </c>
      <c r="Z4" s="201" t="s">
        <v>655</v>
      </c>
      <c r="AA4" s="201" t="s">
        <v>656</v>
      </c>
      <c r="AB4" s="201" t="s">
        <v>657</v>
      </c>
      <c r="AC4" s="201" t="s">
        <v>660</v>
      </c>
      <c r="AD4" s="42" t="s">
        <v>661</v>
      </c>
      <c r="AE4" s="42" t="s">
        <v>662</v>
      </c>
      <c r="AF4" s="42" t="s">
        <v>663</v>
      </c>
      <c r="AG4" s="207" t="s">
        <v>664</v>
      </c>
      <c r="AH4" s="207" t="s">
        <v>665</v>
      </c>
      <c r="AI4" s="207" t="s">
        <v>666</v>
      </c>
      <c r="AJ4" s="207" t="s">
        <v>667</v>
      </c>
      <c r="AK4" s="207" t="s">
        <v>670</v>
      </c>
      <c r="AL4" s="207" t="s">
        <v>671</v>
      </c>
      <c r="AM4" s="207" t="s">
        <v>672</v>
      </c>
      <c r="AN4" s="570" t="s">
        <v>676</v>
      </c>
      <c r="AO4" s="526" t="s">
        <v>1334</v>
      </c>
      <c r="AP4" s="42" t="s">
        <v>673</v>
      </c>
      <c r="AQ4" s="42" t="s">
        <v>674</v>
      </c>
      <c r="AR4" s="42" t="s">
        <v>675</v>
      </c>
      <c r="AS4" s="42" t="s">
        <v>689</v>
      </c>
      <c r="AT4" s="42" t="s">
        <v>1099</v>
      </c>
      <c r="AU4" s="42" t="s">
        <v>1100</v>
      </c>
      <c r="AV4" s="42" t="s">
        <v>1101</v>
      </c>
      <c r="AY4" s="76" t="s">
        <v>1102</v>
      </c>
      <c r="AZ4" s="570" t="s">
        <v>676</v>
      </c>
      <c r="BA4" s="526" t="s">
        <v>1334</v>
      </c>
      <c r="BB4" s="77" t="s">
        <v>1102</v>
      </c>
      <c r="BC4" s="570" t="s">
        <v>676</v>
      </c>
      <c r="BD4" s="526" t="s">
        <v>1334</v>
      </c>
      <c r="BE4" s="80" t="s">
        <v>693</v>
      </c>
      <c r="BF4" s="238" t="s">
        <v>652</v>
      </c>
      <c r="BG4" s="240" t="s">
        <v>664</v>
      </c>
      <c r="BH4" s="242" t="s">
        <v>673</v>
      </c>
    </row>
    <row r="5" spans="1:60" s="20" customFormat="1" ht="14.45" customHeight="1" x14ac:dyDescent="0.15">
      <c r="A5" s="570"/>
      <c r="B5" s="526"/>
      <c r="C5" s="23" t="s">
        <v>623</v>
      </c>
      <c r="D5" s="23" t="s">
        <v>1091</v>
      </c>
      <c r="E5" s="23" t="s">
        <v>1091</v>
      </c>
      <c r="F5" s="23" t="s">
        <v>1460</v>
      </c>
      <c r="G5" s="23" t="s">
        <v>1460</v>
      </c>
      <c r="H5" s="23" t="s">
        <v>1460</v>
      </c>
      <c r="I5" s="23" t="s">
        <v>1460</v>
      </c>
      <c r="J5" s="23" t="s">
        <v>1460</v>
      </c>
      <c r="K5" s="23" t="s">
        <v>1460</v>
      </c>
      <c r="L5" s="23" t="s">
        <v>1460</v>
      </c>
      <c r="M5" s="23" t="s">
        <v>627</v>
      </c>
      <c r="N5" s="23" t="s">
        <v>637</v>
      </c>
      <c r="O5" s="73" t="s">
        <v>1079</v>
      </c>
      <c r="P5" s="73" t="s">
        <v>640</v>
      </c>
      <c r="Q5" s="73" t="s">
        <v>639</v>
      </c>
      <c r="R5" s="73" t="s">
        <v>642</v>
      </c>
      <c r="S5" s="73" t="s">
        <v>1092</v>
      </c>
      <c r="T5" s="73" t="s">
        <v>647</v>
      </c>
      <c r="U5" s="73" t="s">
        <v>648</v>
      </c>
      <c r="V5" s="23" t="s">
        <v>1473</v>
      </c>
      <c r="W5" s="202" t="s">
        <v>1097</v>
      </c>
      <c r="X5" s="202" t="s">
        <v>1098</v>
      </c>
      <c r="Y5" s="202" t="s">
        <v>1103</v>
      </c>
      <c r="Z5" s="202" t="s">
        <v>1104</v>
      </c>
      <c r="AA5" s="202" t="s">
        <v>1105</v>
      </c>
      <c r="AB5" s="202" t="s">
        <v>1106</v>
      </c>
      <c r="AC5" s="202" t="s">
        <v>1107</v>
      </c>
      <c r="AD5" s="23" t="s">
        <v>1474</v>
      </c>
      <c r="AE5" s="23" t="s">
        <v>1108</v>
      </c>
      <c r="AF5" s="23" t="s">
        <v>1475</v>
      </c>
      <c r="AG5" s="208" t="s">
        <v>1109</v>
      </c>
      <c r="AH5" s="208" t="s">
        <v>1110</v>
      </c>
      <c r="AI5" s="208" t="s">
        <v>1111</v>
      </c>
      <c r="AJ5" s="208" t="s">
        <v>1112</v>
      </c>
      <c r="AK5" s="208" t="s">
        <v>1114</v>
      </c>
      <c r="AL5" s="208" t="s">
        <v>1115</v>
      </c>
      <c r="AM5" s="208" t="s">
        <v>1116</v>
      </c>
      <c r="AN5" s="570"/>
      <c r="AO5" s="526"/>
      <c r="AP5" s="23" t="s">
        <v>1117</v>
      </c>
      <c r="AQ5" s="23" t="s">
        <v>1118</v>
      </c>
      <c r="AR5" s="23" t="s">
        <v>1119</v>
      </c>
      <c r="AS5" s="23" t="s">
        <v>1120</v>
      </c>
      <c r="AT5" s="23" t="s">
        <v>1121</v>
      </c>
      <c r="AU5" s="23" t="s">
        <v>1122</v>
      </c>
      <c r="AV5" s="23" t="s">
        <v>1123</v>
      </c>
      <c r="AY5" s="78" t="s">
        <v>1124</v>
      </c>
      <c r="AZ5" s="570"/>
      <c r="BA5" s="526"/>
      <c r="BB5" s="79" t="s">
        <v>1124</v>
      </c>
      <c r="BC5" s="570"/>
      <c r="BD5" s="526"/>
      <c r="BE5" s="81" t="s">
        <v>1124</v>
      </c>
      <c r="BF5" s="239" t="s">
        <v>1124</v>
      </c>
      <c r="BG5" s="241" t="s">
        <v>1124</v>
      </c>
      <c r="BH5" s="243" t="s">
        <v>1124</v>
      </c>
    </row>
    <row r="6" spans="1:60" s="22" customFormat="1" ht="19.899999999999999" customHeight="1" x14ac:dyDescent="0.15">
      <c r="A6" s="311" t="s">
        <v>21</v>
      </c>
      <c r="B6" s="309" t="s">
        <v>57</v>
      </c>
      <c r="C6" s="312">
        <f>IF(計算準備!D11="",0,計算準備!D11)</f>
        <v>0</v>
      </c>
      <c r="D6" s="310">
        <f>$C6*各種係数!C6</f>
        <v>0</v>
      </c>
      <c r="E6" s="310">
        <f>$C6*各種係数!D6</f>
        <v>0</v>
      </c>
      <c r="F6" s="310">
        <f>$C6*各種係数!E6</f>
        <v>0</v>
      </c>
      <c r="G6" s="310">
        <f>$C6*各種係数!F6</f>
        <v>0</v>
      </c>
      <c r="H6" s="310">
        <f>$C6*各種係数!G6</f>
        <v>0</v>
      </c>
      <c r="I6" s="310">
        <f>$C6*各種係数!H6</f>
        <v>0</v>
      </c>
      <c r="J6" s="310">
        <f>$C6*各種係数!I6</f>
        <v>0</v>
      </c>
      <c r="K6" s="310">
        <f>$C6*各種係数!J6</f>
        <v>0</v>
      </c>
      <c r="L6" s="310">
        <f>$C6*各種係数!K6</f>
        <v>0</v>
      </c>
      <c r="M6" s="310">
        <f>C6-SUM(D6:L6)</f>
        <v>0</v>
      </c>
      <c r="N6" s="310">
        <f>IF(計算準備!C11="",M6,M6+計算準備!C11)</f>
        <v>0</v>
      </c>
      <c r="O6" s="313">
        <f>IF(ISNUMBER(計算準備!E11),N6*計算準備!E11,N6*各種係数!M6)</f>
        <v>0</v>
      </c>
      <c r="P6" s="313">
        <f t="array" ref="P6:P42">MMULT(投入係数!C6:AM42,O6:O42)</f>
        <v>0</v>
      </c>
      <c r="Q6" s="313">
        <f>O6*各種係数!N6</f>
        <v>0</v>
      </c>
      <c r="R6" s="313">
        <f>O6*各種係数!O6</f>
        <v>0</v>
      </c>
      <c r="S6" s="313">
        <f>R6*各種係数!P6</f>
        <v>0</v>
      </c>
      <c r="T6" s="313" t="e">
        <f>O6*各種係数!R6*各種係数!$U$23*各種係数!$U$32</f>
        <v>#N/A</v>
      </c>
      <c r="U6" s="313" t="e">
        <f>O6*各種係数!S6*各種係数!$U$23*各種係数!$U$32</f>
        <v>#N/A</v>
      </c>
      <c r="V6" s="310">
        <f>P6*各種係数!M6</f>
        <v>0</v>
      </c>
      <c r="W6" s="314">
        <f t="array" ref="W6:W42">MMULT(逆行列係数!C6:AM42,V6:V42)</f>
        <v>0</v>
      </c>
      <c r="X6" s="314">
        <f t="array" ref="X6:X42">MMULT(投入係数!C6:AM42,W6:W42)</f>
        <v>0</v>
      </c>
      <c r="Y6" s="314">
        <f>W6*各種係数!N6</f>
        <v>0</v>
      </c>
      <c r="Z6" s="314">
        <f>W6*各種係数!O6</f>
        <v>0</v>
      </c>
      <c r="AA6" s="314">
        <f>Z6*各種係数!P6</f>
        <v>0</v>
      </c>
      <c r="AB6" s="314" t="e">
        <f>W6*各種係数!R6*各種係数!$U$23*各種係数!$U$32</f>
        <v>#N/A</v>
      </c>
      <c r="AC6" s="314" t="e">
        <f>W6*各種係数!S6*各種係数!$U$23*各種係数!$U$32</f>
        <v>#N/A</v>
      </c>
      <c r="AD6" s="310"/>
      <c r="AE6" s="310">
        <f>$AD$43*各種係数!Q6</f>
        <v>0</v>
      </c>
      <c r="AF6" s="310">
        <f>AE6*各種係数!M6</f>
        <v>0</v>
      </c>
      <c r="AG6" s="315">
        <f t="array" ref="AG6:AG42">MMULT(逆行列係数!C6:AM42,AF6:AF42)</f>
        <v>0</v>
      </c>
      <c r="AH6" s="315">
        <f t="array" ref="AH6:AH42">MMULT(投入係数!C6:AM42,AG6:AG42)</f>
        <v>0</v>
      </c>
      <c r="AI6" s="315">
        <f>AG6*各種係数!N6</f>
        <v>0</v>
      </c>
      <c r="AJ6" s="315">
        <f>AG6*各種係数!O6</f>
        <v>0</v>
      </c>
      <c r="AK6" s="315">
        <f>AJ6*各種係数!P6</f>
        <v>0</v>
      </c>
      <c r="AL6" s="315" t="e">
        <f>AG6*各種係数!R6*各種係数!$U$23*各種係数!$U$32</f>
        <v>#N/A</v>
      </c>
      <c r="AM6" s="315" t="e">
        <f>AG6*各種係数!S6*各種係数!$U$23*各種係数!$U$32</f>
        <v>#N/A</v>
      </c>
      <c r="AN6" s="311" t="str">
        <f>A6</f>
        <v>01</v>
      </c>
      <c r="AO6" s="309" t="str">
        <f>B6</f>
        <v>農林漁業</v>
      </c>
      <c r="AP6" s="310">
        <f t="shared" ref="AP6:AV6" si="0">O6+W6+AG6</f>
        <v>0</v>
      </c>
      <c r="AQ6" s="310">
        <f t="shared" si="0"/>
        <v>0</v>
      </c>
      <c r="AR6" s="310">
        <f t="shared" si="0"/>
        <v>0</v>
      </c>
      <c r="AS6" s="310">
        <f t="shared" si="0"/>
        <v>0</v>
      </c>
      <c r="AT6" s="310">
        <f t="shared" si="0"/>
        <v>0</v>
      </c>
      <c r="AU6" s="310" t="e">
        <f t="shared" si="0"/>
        <v>#N/A</v>
      </c>
      <c r="AV6" s="310" t="e">
        <f t="shared" si="0"/>
        <v>#N/A</v>
      </c>
      <c r="AW6" s="21"/>
      <c r="AX6" s="21"/>
      <c r="AY6" s="316">
        <f>RANK(AP6,$AP$6:$AP$42)+COUNTIF($AP$6:AP6,AP6)-1</f>
        <v>1</v>
      </c>
      <c r="AZ6" s="317" t="str">
        <f>AN6</f>
        <v>01</v>
      </c>
      <c r="BA6" s="318" t="str">
        <f>AO6</f>
        <v>農林漁業</v>
      </c>
      <c r="BB6" s="319">
        <v>1</v>
      </c>
      <c r="BC6" s="319" t="str">
        <f t="shared" ref="BC6:BC42" si="1">VLOOKUP(BB6,$AY:$AZ,2,FALSE)</f>
        <v>01</v>
      </c>
      <c r="BD6" s="320" t="str">
        <f t="shared" ref="BD6:BD42" si="2">VLOOKUP(BC6,$AZ:$BA,2,FALSE)</f>
        <v>農林漁業</v>
      </c>
      <c r="BE6" s="313">
        <f t="shared" ref="BE6:BE42" si="3">VLOOKUP(BD6,$B:$O,14,FALSE)</f>
        <v>0</v>
      </c>
      <c r="BF6" s="321">
        <f t="shared" ref="BF6" si="4">VLOOKUP(BD6,$B:$W,22,FALSE)</f>
        <v>0</v>
      </c>
      <c r="BG6" s="315">
        <f t="shared" ref="BG6" si="5">VLOOKUP(BD6,$B:$AG,32,FALSE)</f>
        <v>0</v>
      </c>
      <c r="BH6" s="310">
        <f t="shared" ref="BH6" si="6">VLOOKUP(BD6,$AO:$AP,2,FALSE)</f>
        <v>0</v>
      </c>
    </row>
    <row r="7" spans="1:60" s="22" customFormat="1" ht="19.899999999999999" customHeight="1" x14ac:dyDescent="0.15">
      <c r="A7" s="308" t="s">
        <v>912</v>
      </c>
      <c r="B7" s="309" t="s">
        <v>913</v>
      </c>
      <c r="C7" s="312">
        <f>IF(計算準備!D12="",0,計算準備!D12)</f>
        <v>0</v>
      </c>
      <c r="D7" s="310">
        <f>$C7*各種係数!C7</f>
        <v>0</v>
      </c>
      <c r="E7" s="310">
        <f>$C7*各種係数!D7</f>
        <v>0</v>
      </c>
      <c r="F7" s="310">
        <f>$C7*各種係数!E7</f>
        <v>0</v>
      </c>
      <c r="G7" s="310">
        <f>$C7*各種係数!F7</f>
        <v>0</v>
      </c>
      <c r="H7" s="310">
        <f>$C7*各種係数!G7</f>
        <v>0</v>
      </c>
      <c r="I7" s="310">
        <f>$C7*各種係数!H7</f>
        <v>0</v>
      </c>
      <c r="J7" s="310">
        <f>$C7*各種係数!I7</f>
        <v>0</v>
      </c>
      <c r="K7" s="310">
        <f>$C7*各種係数!J7</f>
        <v>0</v>
      </c>
      <c r="L7" s="310">
        <f>$C7*各種係数!K7</f>
        <v>0</v>
      </c>
      <c r="M7" s="310">
        <f t="shared" ref="M7:M42" si="7">C7-SUM(D7:L7)</f>
        <v>0</v>
      </c>
      <c r="N7" s="310">
        <f>IF(計算準備!C12="",M7,M7+計算準備!C12)</f>
        <v>0</v>
      </c>
      <c r="O7" s="313">
        <f>IF(ISNUMBER(計算準備!E12),N7*計算準備!E12,N7*各種係数!M7)</f>
        <v>0</v>
      </c>
      <c r="P7" s="313">
        <v>0</v>
      </c>
      <c r="Q7" s="313">
        <f>O7*各種係数!N7</f>
        <v>0</v>
      </c>
      <c r="R7" s="313">
        <f>O7*各種係数!O7</f>
        <v>0</v>
      </c>
      <c r="S7" s="313">
        <f>R7*各種係数!P7</f>
        <v>0</v>
      </c>
      <c r="T7" s="313" t="e">
        <f>O7*各種係数!R7*各種係数!$U$23*各種係数!$U$32</f>
        <v>#N/A</v>
      </c>
      <c r="U7" s="313" t="e">
        <f>O7*各種係数!S7*各種係数!$U$23*各種係数!$U$32</f>
        <v>#N/A</v>
      </c>
      <c r="V7" s="310">
        <f>P7*各種係数!M7</f>
        <v>0</v>
      </c>
      <c r="W7" s="314">
        <v>0</v>
      </c>
      <c r="X7" s="314">
        <v>0</v>
      </c>
      <c r="Y7" s="314">
        <f>W7*各種係数!N7</f>
        <v>0</v>
      </c>
      <c r="Z7" s="314">
        <f>W7*各種係数!O7</f>
        <v>0</v>
      </c>
      <c r="AA7" s="314">
        <f>Z7*各種係数!P7</f>
        <v>0</v>
      </c>
      <c r="AB7" s="314" t="e">
        <f>W7*各種係数!R7*各種係数!$U$23*各種係数!$U$32</f>
        <v>#N/A</v>
      </c>
      <c r="AC7" s="314" t="e">
        <f>W7*各種係数!S7*各種係数!$U$23*各種係数!$U$32</f>
        <v>#N/A</v>
      </c>
      <c r="AD7" s="310"/>
      <c r="AE7" s="310">
        <f>$AD$43*各種係数!Q7</f>
        <v>0</v>
      </c>
      <c r="AF7" s="310">
        <f>AE7*各種係数!M7</f>
        <v>0</v>
      </c>
      <c r="AG7" s="315">
        <v>0</v>
      </c>
      <c r="AH7" s="315">
        <v>0</v>
      </c>
      <c r="AI7" s="315">
        <f>AG7*各種係数!N7</f>
        <v>0</v>
      </c>
      <c r="AJ7" s="315">
        <f>AG7*各種係数!O7</f>
        <v>0</v>
      </c>
      <c r="AK7" s="315">
        <f>AJ7*各種係数!P7</f>
        <v>0</v>
      </c>
      <c r="AL7" s="315" t="e">
        <f>AG7*各種係数!R7*各種係数!$U$23*各種係数!$U$32</f>
        <v>#N/A</v>
      </c>
      <c r="AM7" s="315" t="e">
        <f>AG7*各種係数!S7*各種係数!$U$23*各種係数!$U$32</f>
        <v>#N/A</v>
      </c>
      <c r="AN7" s="311" t="str">
        <f t="shared" ref="AN7:AN42" si="8">A7</f>
        <v>06</v>
      </c>
      <c r="AO7" s="309" t="str">
        <f t="shared" ref="AO7:AO42" si="9">B7</f>
        <v>鉱業</v>
      </c>
      <c r="AP7" s="310">
        <f t="shared" ref="AP7:AP42" si="10">O7+W7+AG7</f>
        <v>0</v>
      </c>
      <c r="AQ7" s="310">
        <f t="shared" ref="AQ7:AQ42" si="11">P7+X7+AH7</f>
        <v>0</v>
      </c>
      <c r="AR7" s="310">
        <f t="shared" ref="AR7:AR42" si="12">Q7+Y7+AI7</f>
        <v>0</v>
      </c>
      <c r="AS7" s="310">
        <f t="shared" ref="AS7:AS42" si="13">R7+Z7+AJ7</f>
        <v>0</v>
      </c>
      <c r="AT7" s="310">
        <f t="shared" ref="AT7:AT42" si="14">S7+AA7+AK7</f>
        <v>0</v>
      </c>
      <c r="AU7" s="310" t="e">
        <f t="shared" ref="AU7:AU42" si="15">T7+AB7+AL7</f>
        <v>#N/A</v>
      </c>
      <c r="AV7" s="310" t="e">
        <f t="shared" ref="AV7:AV42" si="16">U7+AC7+AM7</f>
        <v>#N/A</v>
      </c>
      <c r="AW7" s="21"/>
      <c r="AX7" s="21"/>
      <c r="AY7" s="316">
        <f>RANK(AP7,$AP$6:$AP$42)+COUNTIF($AP$6:AP7,AP7)-1</f>
        <v>2</v>
      </c>
      <c r="AZ7" s="317" t="str">
        <f t="shared" ref="AZ7:AZ42" si="17">AN7</f>
        <v>06</v>
      </c>
      <c r="BA7" s="318" t="str">
        <f t="shared" ref="BA7:BA42" si="18">AO7</f>
        <v>鉱業</v>
      </c>
      <c r="BB7" s="319">
        <v>2</v>
      </c>
      <c r="BC7" s="319" t="str">
        <f t="shared" si="1"/>
        <v>06</v>
      </c>
      <c r="BD7" s="320" t="str">
        <f t="shared" si="2"/>
        <v>鉱業</v>
      </c>
      <c r="BE7" s="313">
        <f t="shared" si="3"/>
        <v>0</v>
      </c>
      <c r="BF7" s="321">
        <f t="shared" ref="BF7:BF42" si="19">VLOOKUP(BD7,$B:$W,22,FALSE)</f>
        <v>0</v>
      </c>
      <c r="BG7" s="315">
        <f t="shared" ref="BG7:BG42" si="20">VLOOKUP(BD7,$B:$AG,32,FALSE)</f>
        <v>0</v>
      </c>
      <c r="BH7" s="310">
        <f t="shared" ref="BH7:BH42" si="21">VLOOKUP(BD7,$AO:$AP,2,FALSE)</f>
        <v>0</v>
      </c>
    </row>
    <row r="8" spans="1:60" s="22" customFormat="1" ht="19.899999999999999" customHeight="1" x14ac:dyDescent="0.15">
      <c r="A8" s="308" t="s">
        <v>22</v>
      </c>
      <c r="B8" s="309" t="s">
        <v>58</v>
      </c>
      <c r="C8" s="312">
        <f>IF(計算準備!D13="",0,計算準備!D13)</f>
        <v>0</v>
      </c>
      <c r="D8" s="310">
        <f>$C8*各種係数!C8</f>
        <v>0</v>
      </c>
      <c r="E8" s="310">
        <f>$C8*各種係数!D8</f>
        <v>0</v>
      </c>
      <c r="F8" s="310">
        <f>$C8*各種係数!E8</f>
        <v>0</v>
      </c>
      <c r="G8" s="310">
        <f>$C8*各種係数!F8</f>
        <v>0</v>
      </c>
      <c r="H8" s="310">
        <f>$C8*各種係数!G8</f>
        <v>0</v>
      </c>
      <c r="I8" s="310">
        <f>$C8*各種係数!H8</f>
        <v>0</v>
      </c>
      <c r="J8" s="310">
        <f>$C8*各種係数!I8</f>
        <v>0</v>
      </c>
      <c r="K8" s="310">
        <f>$C8*各種係数!J8</f>
        <v>0</v>
      </c>
      <c r="L8" s="310">
        <f>$C8*各種係数!K8</f>
        <v>0</v>
      </c>
      <c r="M8" s="310">
        <f t="shared" si="7"/>
        <v>0</v>
      </c>
      <c r="N8" s="310">
        <f>IF(計算準備!C13="",M8,M8+計算準備!C13)</f>
        <v>0</v>
      </c>
      <c r="O8" s="313">
        <f>IF(ISNUMBER(計算準備!E13),N8*計算準備!E13,N8*各種係数!M8)</f>
        <v>0</v>
      </c>
      <c r="P8" s="313">
        <v>0</v>
      </c>
      <c r="Q8" s="313">
        <f>O8*各種係数!N8</f>
        <v>0</v>
      </c>
      <c r="R8" s="313">
        <f>O8*各種係数!O8</f>
        <v>0</v>
      </c>
      <c r="S8" s="313">
        <f>R8*各種係数!P8</f>
        <v>0</v>
      </c>
      <c r="T8" s="313" t="e">
        <f>O8*各種係数!R8*各種係数!$U$23*各種係数!$U$32</f>
        <v>#N/A</v>
      </c>
      <c r="U8" s="313" t="e">
        <f>O8*各種係数!S8*各種係数!$U$23*各種係数!$U$32</f>
        <v>#N/A</v>
      </c>
      <c r="V8" s="310">
        <f>P8*各種係数!M8</f>
        <v>0</v>
      </c>
      <c r="W8" s="314">
        <v>0</v>
      </c>
      <c r="X8" s="314">
        <v>0</v>
      </c>
      <c r="Y8" s="314">
        <f>W8*各種係数!N8</f>
        <v>0</v>
      </c>
      <c r="Z8" s="314">
        <f>W8*各種係数!O8</f>
        <v>0</v>
      </c>
      <c r="AA8" s="314">
        <f>Z8*各種係数!P8</f>
        <v>0</v>
      </c>
      <c r="AB8" s="314" t="e">
        <f>W8*各種係数!R8*各種係数!$U$23*各種係数!$U$32</f>
        <v>#N/A</v>
      </c>
      <c r="AC8" s="314" t="e">
        <f>W8*各種係数!S8*各種係数!$U$23*各種係数!$U$32</f>
        <v>#N/A</v>
      </c>
      <c r="AD8" s="310"/>
      <c r="AE8" s="310">
        <f>$AD$43*各種係数!Q8</f>
        <v>0</v>
      </c>
      <c r="AF8" s="310">
        <f>AE8*各種係数!M8</f>
        <v>0</v>
      </c>
      <c r="AG8" s="315">
        <v>0</v>
      </c>
      <c r="AH8" s="315">
        <v>0</v>
      </c>
      <c r="AI8" s="315">
        <f>AG8*各種係数!N8</f>
        <v>0</v>
      </c>
      <c r="AJ8" s="315">
        <f>AG8*各種係数!O8</f>
        <v>0</v>
      </c>
      <c r="AK8" s="315">
        <f>AJ8*各種係数!P8</f>
        <v>0</v>
      </c>
      <c r="AL8" s="315" t="e">
        <f>AG8*各種係数!R8*各種係数!$U$23*各種係数!$U$32</f>
        <v>#N/A</v>
      </c>
      <c r="AM8" s="315" t="e">
        <f>AG8*各種係数!S8*各種係数!$U$23*各種係数!$U$32</f>
        <v>#N/A</v>
      </c>
      <c r="AN8" s="311" t="str">
        <f t="shared" si="8"/>
        <v>11</v>
      </c>
      <c r="AO8" s="309" t="str">
        <f t="shared" si="9"/>
        <v>飲食料品</v>
      </c>
      <c r="AP8" s="310">
        <f t="shared" si="10"/>
        <v>0</v>
      </c>
      <c r="AQ8" s="310">
        <f t="shared" si="11"/>
        <v>0</v>
      </c>
      <c r="AR8" s="310">
        <f t="shared" si="12"/>
        <v>0</v>
      </c>
      <c r="AS8" s="310">
        <f t="shared" si="13"/>
        <v>0</v>
      </c>
      <c r="AT8" s="310">
        <f t="shared" si="14"/>
        <v>0</v>
      </c>
      <c r="AU8" s="310" t="e">
        <f t="shared" si="15"/>
        <v>#N/A</v>
      </c>
      <c r="AV8" s="310" t="e">
        <f t="shared" si="16"/>
        <v>#N/A</v>
      </c>
      <c r="AW8" s="21"/>
      <c r="AX8" s="21"/>
      <c r="AY8" s="316">
        <f>RANK(AP8,$AP$6:$AP$42)+COUNTIF($AP$6:AP8,AP8)-1</f>
        <v>3</v>
      </c>
      <c r="AZ8" s="317" t="str">
        <f t="shared" si="17"/>
        <v>11</v>
      </c>
      <c r="BA8" s="318" t="str">
        <f t="shared" si="18"/>
        <v>飲食料品</v>
      </c>
      <c r="BB8" s="319">
        <v>3</v>
      </c>
      <c r="BC8" s="319" t="str">
        <f t="shared" si="1"/>
        <v>11</v>
      </c>
      <c r="BD8" s="320" t="str">
        <f t="shared" si="2"/>
        <v>飲食料品</v>
      </c>
      <c r="BE8" s="313">
        <f t="shared" si="3"/>
        <v>0</v>
      </c>
      <c r="BF8" s="321">
        <f t="shared" si="19"/>
        <v>0</v>
      </c>
      <c r="BG8" s="315">
        <f t="shared" si="20"/>
        <v>0</v>
      </c>
      <c r="BH8" s="310">
        <f t="shared" si="21"/>
        <v>0</v>
      </c>
    </row>
    <row r="9" spans="1:60" s="22" customFormat="1" ht="19.899999999999999" customHeight="1" x14ac:dyDescent="0.15">
      <c r="A9" s="308" t="s">
        <v>23</v>
      </c>
      <c r="B9" s="309" t="s">
        <v>59</v>
      </c>
      <c r="C9" s="312">
        <f>IF(計算準備!D14="",0,計算準備!D14)</f>
        <v>0</v>
      </c>
      <c r="D9" s="310">
        <f>$C9*各種係数!C9</f>
        <v>0</v>
      </c>
      <c r="E9" s="310">
        <f>$C9*各種係数!D9</f>
        <v>0</v>
      </c>
      <c r="F9" s="310">
        <f>$C9*各種係数!E9</f>
        <v>0</v>
      </c>
      <c r="G9" s="310">
        <f>$C9*各種係数!F9</f>
        <v>0</v>
      </c>
      <c r="H9" s="310">
        <f>$C9*各種係数!G9</f>
        <v>0</v>
      </c>
      <c r="I9" s="310">
        <f>$C9*各種係数!H9</f>
        <v>0</v>
      </c>
      <c r="J9" s="310">
        <f>$C9*各種係数!I9</f>
        <v>0</v>
      </c>
      <c r="K9" s="310">
        <f>$C9*各種係数!J9</f>
        <v>0</v>
      </c>
      <c r="L9" s="310">
        <f>$C9*各種係数!K9</f>
        <v>0</v>
      </c>
      <c r="M9" s="310">
        <f t="shared" si="7"/>
        <v>0</v>
      </c>
      <c r="N9" s="310">
        <f>IF(計算準備!C14="",M9,M9+計算準備!C14)</f>
        <v>0</v>
      </c>
      <c r="O9" s="313">
        <f>IF(ISNUMBER(計算準備!E14),N9*計算準備!E14,N9*各種係数!M9)</f>
        <v>0</v>
      </c>
      <c r="P9" s="313">
        <v>0</v>
      </c>
      <c r="Q9" s="313">
        <f>O9*各種係数!N9</f>
        <v>0</v>
      </c>
      <c r="R9" s="313">
        <f>O9*各種係数!O9</f>
        <v>0</v>
      </c>
      <c r="S9" s="313">
        <f>R9*各種係数!P9</f>
        <v>0</v>
      </c>
      <c r="T9" s="313" t="e">
        <f>O9*各種係数!R9*各種係数!$U$23*各種係数!$U$32</f>
        <v>#N/A</v>
      </c>
      <c r="U9" s="313" t="e">
        <f>O9*各種係数!S9*各種係数!$U$23*各種係数!$U$32</f>
        <v>#N/A</v>
      </c>
      <c r="V9" s="310">
        <f>P9*各種係数!M9</f>
        <v>0</v>
      </c>
      <c r="W9" s="314">
        <v>0</v>
      </c>
      <c r="X9" s="314">
        <v>0</v>
      </c>
      <c r="Y9" s="314">
        <f>W9*各種係数!N9</f>
        <v>0</v>
      </c>
      <c r="Z9" s="314">
        <f>W9*各種係数!O9</f>
        <v>0</v>
      </c>
      <c r="AA9" s="314">
        <f>Z9*各種係数!P9</f>
        <v>0</v>
      </c>
      <c r="AB9" s="314" t="e">
        <f>W9*各種係数!R9*各種係数!$U$23*各種係数!$U$32</f>
        <v>#N/A</v>
      </c>
      <c r="AC9" s="314" t="e">
        <f>W9*各種係数!S9*各種係数!$U$23*各種係数!$U$32</f>
        <v>#N/A</v>
      </c>
      <c r="AD9" s="310"/>
      <c r="AE9" s="310">
        <f>$AD$43*各種係数!Q9</f>
        <v>0</v>
      </c>
      <c r="AF9" s="310">
        <f>AE9*各種係数!M9</f>
        <v>0</v>
      </c>
      <c r="AG9" s="315">
        <v>0</v>
      </c>
      <c r="AH9" s="315">
        <v>0</v>
      </c>
      <c r="AI9" s="315">
        <f>AG9*各種係数!N9</f>
        <v>0</v>
      </c>
      <c r="AJ9" s="315">
        <f>AG9*各種係数!O9</f>
        <v>0</v>
      </c>
      <c r="AK9" s="315">
        <f>AJ9*各種係数!P9</f>
        <v>0</v>
      </c>
      <c r="AL9" s="315" t="e">
        <f>AG9*各種係数!R9*各種係数!$U$23*各種係数!$U$32</f>
        <v>#N/A</v>
      </c>
      <c r="AM9" s="315" t="e">
        <f>AG9*各種係数!S9*各種係数!$U$23*各種係数!$U$32</f>
        <v>#N/A</v>
      </c>
      <c r="AN9" s="311" t="str">
        <f t="shared" si="8"/>
        <v>15</v>
      </c>
      <c r="AO9" s="309" t="str">
        <f t="shared" si="9"/>
        <v>繊維製品</v>
      </c>
      <c r="AP9" s="310">
        <f t="shared" si="10"/>
        <v>0</v>
      </c>
      <c r="AQ9" s="310">
        <f t="shared" si="11"/>
        <v>0</v>
      </c>
      <c r="AR9" s="310">
        <f t="shared" si="12"/>
        <v>0</v>
      </c>
      <c r="AS9" s="310">
        <f t="shared" si="13"/>
        <v>0</v>
      </c>
      <c r="AT9" s="310">
        <f t="shared" si="14"/>
        <v>0</v>
      </c>
      <c r="AU9" s="310" t="e">
        <f t="shared" si="15"/>
        <v>#N/A</v>
      </c>
      <c r="AV9" s="310" t="e">
        <f t="shared" si="16"/>
        <v>#N/A</v>
      </c>
      <c r="AW9" s="21"/>
      <c r="AX9" s="21"/>
      <c r="AY9" s="316">
        <f>RANK(AP9,$AP$6:$AP$42)+COUNTIF($AP$6:AP9,AP9)-1</f>
        <v>4</v>
      </c>
      <c r="AZ9" s="317" t="str">
        <f t="shared" si="17"/>
        <v>15</v>
      </c>
      <c r="BA9" s="318" t="str">
        <f t="shared" si="18"/>
        <v>繊維製品</v>
      </c>
      <c r="BB9" s="319">
        <v>4</v>
      </c>
      <c r="BC9" s="319" t="str">
        <f t="shared" si="1"/>
        <v>15</v>
      </c>
      <c r="BD9" s="320" t="str">
        <f t="shared" si="2"/>
        <v>繊維製品</v>
      </c>
      <c r="BE9" s="313">
        <f t="shared" si="3"/>
        <v>0</v>
      </c>
      <c r="BF9" s="321">
        <f t="shared" si="19"/>
        <v>0</v>
      </c>
      <c r="BG9" s="315">
        <f t="shared" si="20"/>
        <v>0</v>
      </c>
      <c r="BH9" s="310">
        <f t="shared" si="21"/>
        <v>0</v>
      </c>
    </row>
    <row r="10" spans="1:60" s="22" customFormat="1" ht="19.899999999999999" customHeight="1" x14ac:dyDescent="0.15">
      <c r="A10" s="308" t="s">
        <v>24</v>
      </c>
      <c r="B10" s="309" t="s">
        <v>60</v>
      </c>
      <c r="C10" s="312">
        <f>IF(計算準備!D15="",0,計算準備!D15)</f>
        <v>0</v>
      </c>
      <c r="D10" s="310">
        <f>$C10*各種係数!C10</f>
        <v>0</v>
      </c>
      <c r="E10" s="310">
        <f>$C10*各種係数!D10</f>
        <v>0</v>
      </c>
      <c r="F10" s="310">
        <f>$C10*各種係数!E10</f>
        <v>0</v>
      </c>
      <c r="G10" s="310">
        <f>$C10*各種係数!F10</f>
        <v>0</v>
      </c>
      <c r="H10" s="310">
        <f>$C10*各種係数!G10</f>
        <v>0</v>
      </c>
      <c r="I10" s="310">
        <f>$C10*各種係数!H10</f>
        <v>0</v>
      </c>
      <c r="J10" s="310">
        <f>$C10*各種係数!I10</f>
        <v>0</v>
      </c>
      <c r="K10" s="310">
        <f>$C10*各種係数!J10</f>
        <v>0</v>
      </c>
      <c r="L10" s="310">
        <f>$C10*各種係数!K10</f>
        <v>0</v>
      </c>
      <c r="M10" s="310">
        <f t="shared" si="7"/>
        <v>0</v>
      </c>
      <c r="N10" s="310">
        <f>IF(計算準備!C15="",M10,M10+計算準備!C15)</f>
        <v>0</v>
      </c>
      <c r="O10" s="313">
        <f>IF(ISNUMBER(計算準備!E15),N10*計算準備!E15,N10*各種係数!M10)</f>
        <v>0</v>
      </c>
      <c r="P10" s="313">
        <v>0</v>
      </c>
      <c r="Q10" s="313">
        <f>O10*各種係数!N10</f>
        <v>0</v>
      </c>
      <c r="R10" s="313">
        <f>O10*各種係数!O10</f>
        <v>0</v>
      </c>
      <c r="S10" s="313">
        <f>R10*各種係数!P10</f>
        <v>0</v>
      </c>
      <c r="T10" s="313" t="e">
        <f>O10*各種係数!R10*各種係数!$U$23*各種係数!$U$32</f>
        <v>#N/A</v>
      </c>
      <c r="U10" s="313" t="e">
        <f>O10*各種係数!S10*各種係数!$U$23*各種係数!$U$32</f>
        <v>#N/A</v>
      </c>
      <c r="V10" s="310">
        <f>P10*各種係数!M10</f>
        <v>0</v>
      </c>
      <c r="W10" s="314">
        <v>0</v>
      </c>
      <c r="X10" s="314">
        <v>0</v>
      </c>
      <c r="Y10" s="314">
        <f>W10*各種係数!N10</f>
        <v>0</v>
      </c>
      <c r="Z10" s="314">
        <f>W10*各種係数!O10</f>
        <v>0</v>
      </c>
      <c r="AA10" s="314">
        <f>Z10*各種係数!P10</f>
        <v>0</v>
      </c>
      <c r="AB10" s="314" t="e">
        <f>W10*各種係数!R10*各種係数!$U$23*各種係数!$U$32</f>
        <v>#N/A</v>
      </c>
      <c r="AC10" s="314" t="e">
        <f>W10*各種係数!S10*各種係数!$U$23*各種係数!$U$32</f>
        <v>#N/A</v>
      </c>
      <c r="AD10" s="310"/>
      <c r="AE10" s="310">
        <f>$AD$43*各種係数!Q10</f>
        <v>0</v>
      </c>
      <c r="AF10" s="310">
        <f>AE10*各種係数!M10</f>
        <v>0</v>
      </c>
      <c r="AG10" s="315">
        <v>0</v>
      </c>
      <c r="AH10" s="315">
        <v>0</v>
      </c>
      <c r="AI10" s="315">
        <f>AG10*各種係数!N10</f>
        <v>0</v>
      </c>
      <c r="AJ10" s="315">
        <f>AG10*各種係数!O10</f>
        <v>0</v>
      </c>
      <c r="AK10" s="315">
        <f>AJ10*各種係数!P10</f>
        <v>0</v>
      </c>
      <c r="AL10" s="315" t="e">
        <f>AG10*各種係数!R10*各種係数!$U$23*各種係数!$U$32</f>
        <v>#N/A</v>
      </c>
      <c r="AM10" s="315" t="e">
        <f>AG10*各種係数!S10*各種係数!$U$23*各種係数!$U$32</f>
        <v>#N/A</v>
      </c>
      <c r="AN10" s="311" t="str">
        <f t="shared" si="8"/>
        <v>16</v>
      </c>
      <c r="AO10" s="309" t="str">
        <f t="shared" si="9"/>
        <v>パルプ・紙・木製品</v>
      </c>
      <c r="AP10" s="310">
        <f t="shared" si="10"/>
        <v>0</v>
      </c>
      <c r="AQ10" s="310">
        <f t="shared" si="11"/>
        <v>0</v>
      </c>
      <c r="AR10" s="310">
        <f t="shared" si="12"/>
        <v>0</v>
      </c>
      <c r="AS10" s="310">
        <f t="shared" si="13"/>
        <v>0</v>
      </c>
      <c r="AT10" s="310">
        <f t="shared" si="14"/>
        <v>0</v>
      </c>
      <c r="AU10" s="310" t="e">
        <f t="shared" si="15"/>
        <v>#N/A</v>
      </c>
      <c r="AV10" s="310" t="e">
        <f t="shared" si="16"/>
        <v>#N/A</v>
      </c>
      <c r="AW10" s="21"/>
      <c r="AX10" s="21"/>
      <c r="AY10" s="316">
        <f>RANK(AP10,$AP$6:$AP$42)+COUNTIF($AP$6:AP10,AP10)-1</f>
        <v>5</v>
      </c>
      <c r="AZ10" s="317" t="str">
        <f t="shared" si="17"/>
        <v>16</v>
      </c>
      <c r="BA10" s="318" t="str">
        <f t="shared" si="18"/>
        <v>パルプ・紙・木製品</v>
      </c>
      <c r="BB10" s="319">
        <v>5</v>
      </c>
      <c r="BC10" s="319" t="str">
        <f t="shared" si="1"/>
        <v>16</v>
      </c>
      <c r="BD10" s="320" t="str">
        <f t="shared" si="2"/>
        <v>パルプ・紙・木製品</v>
      </c>
      <c r="BE10" s="313">
        <f t="shared" si="3"/>
        <v>0</v>
      </c>
      <c r="BF10" s="321">
        <f t="shared" si="19"/>
        <v>0</v>
      </c>
      <c r="BG10" s="315">
        <f t="shared" si="20"/>
        <v>0</v>
      </c>
      <c r="BH10" s="310">
        <f t="shared" si="21"/>
        <v>0</v>
      </c>
    </row>
    <row r="11" spans="1:60" s="22" customFormat="1" ht="19.899999999999999" customHeight="1" x14ac:dyDescent="0.15">
      <c r="A11" s="308" t="s">
        <v>25</v>
      </c>
      <c r="B11" s="309" t="s">
        <v>61</v>
      </c>
      <c r="C11" s="312">
        <f>IF(計算準備!D16="",0,計算準備!D16)</f>
        <v>0</v>
      </c>
      <c r="D11" s="310">
        <f>$C11*各種係数!C11</f>
        <v>0</v>
      </c>
      <c r="E11" s="310">
        <f>$C11*各種係数!D11</f>
        <v>0</v>
      </c>
      <c r="F11" s="310">
        <f>$C11*各種係数!E11</f>
        <v>0</v>
      </c>
      <c r="G11" s="310">
        <f>$C11*各種係数!F11</f>
        <v>0</v>
      </c>
      <c r="H11" s="310">
        <f>$C11*各種係数!G11</f>
        <v>0</v>
      </c>
      <c r="I11" s="310">
        <f>$C11*各種係数!H11</f>
        <v>0</v>
      </c>
      <c r="J11" s="310">
        <f>$C11*各種係数!I11</f>
        <v>0</v>
      </c>
      <c r="K11" s="310">
        <f>$C11*各種係数!J11</f>
        <v>0</v>
      </c>
      <c r="L11" s="310">
        <f>$C11*各種係数!K11</f>
        <v>0</v>
      </c>
      <c r="M11" s="310">
        <f t="shared" si="7"/>
        <v>0</v>
      </c>
      <c r="N11" s="310">
        <f>IF(計算準備!C16="",M11,M11+計算準備!C16)</f>
        <v>0</v>
      </c>
      <c r="O11" s="313">
        <f>IF(ISNUMBER(計算準備!E16),N11*計算準備!E16,N11*各種係数!M11)</f>
        <v>0</v>
      </c>
      <c r="P11" s="313">
        <v>0</v>
      </c>
      <c r="Q11" s="313">
        <f>O11*各種係数!N11</f>
        <v>0</v>
      </c>
      <c r="R11" s="313">
        <f>O11*各種係数!O11</f>
        <v>0</v>
      </c>
      <c r="S11" s="313">
        <f>R11*各種係数!P11</f>
        <v>0</v>
      </c>
      <c r="T11" s="313" t="e">
        <f>O11*各種係数!R11*各種係数!$U$23*各種係数!$U$32</f>
        <v>#N/A</v>
      </c>
      <c r="U11" s="313" t="e">
        <f>O11*各種係数!S11*各種係数!$U$23*各種係数!$U$32</f>
        <v>#N/A</v>
      </c>
      <c r="V11" s="310">
        <f>P11*各種係数!M11</f>
        <v>0</v>
      </c>
      <c r="W11" s="314">
        <v>0</v>
      </c>
      <c r="X11" s="314">
        <v>0</v>
      </c>
      <c r="Y11" s="314">
        <f>W11*各種係数!N11</f>
        <v>0</v>
      </c>
      <c r="Z11" s="314">
        <f>W11*各種係数!O11</f>
        <v>0</v>
      </c>
      <c r="AA11" s="314">
        <f>Z11*各種係数!P11</f>
        <v>0</v>
      </c>
      <c r="AB11" s="314" t="e">
        <f>W11*各種係数!R11*各種係数!$U$23*各種係数!$U$32</f>
        <v>#N/A</v>
      </c>
      <c r="AC11" s="314" t="e">
        <f>W11*各種係数!S11*各種係数!$U$23*各種係数!$U$32</f>
        <v>#N/A</v>
      </c>
      <c r="AD11" s="310"/>
      <c r="AE11" s="310">
        <f>$AD$43*各種係数!Q11</f>
        <v>0</v>
      </c>
      <c r="AF11" s="310">
        <f>AE11*各種係数!M11</f>
        <v>0</v>
      </c>
      <c r="AG11" s="315">
        <v>0</v>
      </c>
      <c r="AH11" s="315">
        <v>0</v>
      </c>
      <c r="AI11" s="315">
        <f>AG11*各種係数!N11</f>
        <v>0</v>
      </c>
      <c r="AJ11" s="315">
        <f>AG11*各種係数!O11</f>
        <v>0</v>
      </c>
      <c r="AK11" s="315">
        <f>AJ11*各種係数!P11</f>
        <v>0</v>
      </c>
      <c r="AL11" s="315" t="e">
        <f>AG11*各種係数!R11*各種係数!$U$23*各種係数!$U$32</f>
        <v>#N/A</v>
      </c>
      <c r="AM11" s="315" t="e">
        <f>AG11*各種係数!S11*各種係数!$U$23*各種係数!$U$32</f>
        <v>#N/A</v>
      </c>
      <c r="AN11" s="311" t="str">
        <f t="shared" si="8"/>
        <v>20</v>
      </c>
      <c r="AO11" s="309" t="str">
        <f t="shared" si="9"/>
        <v>化学製品</v>
      </c>
      <c r="AP11" s="310">
        <f t="shared" si="10"/>
        <v>0</v>
      </c>
      <c r="AQ11" s="310">
        <f t="shared" si="11"/>
        <v>0</v>
      </c>
      <c r="AR11" s="310">
        <f t="shared" si="12"/>
        <v>0</v>
      </c>
      <c r="AS11" s="310">
        <f t="shared" si="13"/>
        <v>0</v>
      </c>
      <c r="AT11" s="310">
        <f t="shared" si="14"/>
        <v>0</v>
      </c>
      <c r="AU11" s="310" t="e">
        <f t="shared" si="15"/>
        <v>#N/A</v>
      </c>
      <c r="AV11" s="310" t="e">
        <f t="shared" si="16"/>
        <v>#N/A</v>
      </c>
      <c r="AW11" s="21"/>
      <c r="AX11" s="21"/>
      <c r="AY11" s="316">
        <f>RANK(AP11,$AP$6:$AP$42)+COUNTIF($AP$6:AP11,AP11)-1</f>
        <v>6</v>
      </c>
      <c r="AZ11" s="317" t="str">
        <f t="shared" si="17"/>
        <v>20</v>
      </c>
      <c r="BA11" s="318" t="str">
        <f t="shared" si="18"/>
        <v>化学製品</v>
      </c>
      <c r="BB11" s="319">
        <v>6</v>
      </c>
      <c r="BC11" s="319" t="str">
        <f t="shared" si="1"/>
        <v>20</v>
      </c>
      <c r="BD11" s="320" t="str">
        <f t="shared" si="2"/>
        <v>化学製品</v>
      </c>
      <c r="BE11" s="313">
        <f t="shared" si="3"/>
        <v>0</v>
      </c>
      <c r="BF11" s="321">
        <f t="shared" si="19"/>
        <v>0</v>
      </c>
      <c r="BG11" s="315">
        <f t="shared" si="20"/>
        <v>0</v>
      </c>
      <c r="BH11" s="310">
        <f t="shared" si="21"/>
        <v>0</v>
      </c>
    </row>
    <row r="12" spans="1:60" s="22" customFormat="1" ht="19.899999999999999" customHeight="1" x14ac:dyDescent="0.15">
      <c r="A12" s="308" t="s">
        <v>26</v>
      </c>
      <c r="B12" s="309" t="s">
        <v>62</v>
      </c>
      <c r="C12" s="312">
        <f>IF(計算準備!D17="",0,計算準備!D17)</f>
        <v>0</v>
      </c>
      <c r="D12" s="310">
        <f>$C12*各種係数!C12</f>
        <v>0</v>
      </c>
      <c r="E12" s="310">
        <f>$C12*各種係数!D12</f>
        <v>0</v>
      </c>
      <c r="F12" s="310">
        <f>$C12*各種係数!E12</f>
        <v>0</v>
      </c>
      <c r="G12" s="310">
        <f>$C12*各種係数!F12</f>
        <v>0</v>
      </c>
      <c r="H12" s="310">
        <f>$C12*各種係数!G12</f>
        <v>0</v>
      </c>
      <c r="I12" s="310">
        <f>$C12*各種係数!H12</f>
        <v>0</v>
      </c>
      <c r="J12" s="310">
        <f>$C12*各種係数!I12</f>
        <v>0</v>
      </c>
      <c r="K12" s="310">
        <f>$C12*各種係数!J12</f>
        <v>0</v>
      </c>
      <c r="L12" s="310">
        <f>$C12*各種係数!K12</f>
        <v>0</v>
      </c>
      <c r="M12" s="310">
        <f t="shared" si="7"/>
        <v>0</v>
      </c>
      <c r="N12" s="310">
        <f>IF(計算準備!C17="",M12,M12+計算準備!C17)</f>
        <v>0</v>
      </c>
      <c r="O12" s="313">
        <f>IF(ISNUMBER(計算準備!E17),N12*計算準備!E17,N12*各種係数!M12)</f>
        <v>0</v>
      </c>
      <c r="P12" s="313">
        <v>0</v>
      </c>
      <c r="Q12" s="313">
        <f>O12*各種係数!N12</f>
        <v>0</v>
      </c>
      <c r="R12" s="313">
        <f>O12*各種係数!O12</f>
        <v>0</v>
      </c>
      <c r="S12" s="313">
        <f>R12*各種係数!P12</f>
        <v>0</v>
      </c>
      <c r="T12" s="313" t="e">
        <f>O12*各種係数!R12*各種係数!$U$23*各種係数!$U$32</f>
        <v>#N/A</v>
      </c>
      <c r="U12" s="313" t="e">
        <f>O12*各種係数!S12*各種係数!$U$23*各種係数!$U$32</f>
        <v>#N/A</v>
      </c>
      <c r="V12" s="310">
        <f>P12*各種係数!M12</f>
        <v>0</v>
      </c>
      <c r="W12" s="314">
        <v>0</v>
      </c>
      <c r="X12" s="314">
        <v>0</v>
      </c>
      <c r="Y12" s="314">
        <f>W12*各種係数!N12</f>
        <v>0</v>
      </c>
      <c r="Z12" s="314">
        <f>W12*各種係数!O12</f>
        <v>0</v>
      </c>
      <c r="AA12" s="314">
        <f>Z12*各種係数!P12</f>
        <v>0</v>
      </c>
      <c r="AB12" s="314" t="e">
        <f>W12*各種係数!R12*各種係数!$U$23*各種係数!$U$32</f>
        <v>#N/A</v>
      </c>
      <c r="AC12" s="314" t="e">
        <f>W12*各種係数!S12*各種係数!$U$23*各種係数!$U$32</f>
        <v>#N/A</v>
      </c>
      <c r="AD12" s="310"/>
      <c r="AE12" s="310">
        <f>$AD$43*各種係数!Q12</f>
        <v>0</v>
      </c>
      <c r="AF12" s="310">
        <f>AE12*各種係数!M12</f>
        <v>0</v>
      </c>
      <c r="AG12" s="315">
        <v>0</v>
      </c>
      <c r="AH12" s="315">
        <v>0</v>
      </c>
      <c r="AI12" s="315">
        <f>AG12*各種係数!N12</f>
        <v>0</v>
      </c>
      <c r="AJ12" s="315">
        <f>AG12*各種係数!O12</f>
        <v>0</v>
      </c>
      <c r="AK12" s="315">
        <f>AJ12*各種係数!P12</f>
        <v>0</v>
      </c>
      <c r="AL12" s="315" t="e">
        <f>AG12*各種係数!R12*各種係数!$U$23*各種係数!$U$32</f>
        <v>#N/A</v>
      </c>
      <c r="AM12" s="315" t="e">
        <f>AG12*各種係数!S12*各種係数!$U$23*各種係数!$U$32</f>
        <v>#N/A</v>
      </c>
      <c r="AN12" s="311" t="str">
        <f t="shared" si="8"/>
        <v>21</v>
      </c>
      <c r="AO12" s="309" t="str">
        <f t="shared" si="9"/>
        <v>石油・石炭製品</v>
      </c>
      <c r="AP12" s="310">
        <f t="shared" si="10"/>
        <v>0</v>
      </c>
      <c r="AQ12" s="310">
        <f t="shared" si="11"/>
        <v>0</v>
      </c>
      <c r="AR12" s="310">
        <f t="shared" si="12"/>
        <v>0</v>
      </c>
      <c r="AS12" s="310">
        <f t="shared" si="13"/>
        <v>0</v>
      </c>
      <c r="AT12" s="310">
        <f t="shared" si="14"/>
        <v>0</v>
      </c>
      <c r="AU12" s="310" t="e">
        <f t="shared" si="15"/>
        <v>#N/A</v>
      </c>
      <c r="AV12" s="310" t="e">
        <f t="shared" si="16"/>
        <v>#N/A</v>
      </c>
      <c r="AW12" s="21"/>
      <c r="AX12" s="21"/>
      <c r="AY12" s="316">
        <f>RANK(AP12,$AP$6:$AP$42)+COUNTIF($AP$6:AP12,AP12)-1</f>
        <v>7</v>
      </c>
      <c r="AZ12" s="317" t="str">
        <f t="shared" si="17"/>
        <v>21</v>
      </c>
      <c r="BA12" s="318" t="str">
        <f t="shared" si="18"/>
        <v>石油・石炭製品</v>
      </c>
      <c r="BB12" s="319">
        <v>7</v>
      </c>
      <c r="BC12" s="319" t="str">
        <f t="shared" si="1"/>
        <v>21</v>
      </c>
      <c r="BD12" s="320" t="str">
        <f t="shared" si="2"/>
        <v>石油・石炭製品</v>
      </c>
      <c r="BE12" s="313">
        <f t="shared" si="3"/>
        <v>0</v>
      </c>
      <c r="BF12" s="321">
        <f t="shared" si="19"/>
        <v>0</v>
      </c>
      <c r="BG12" s="315">
        <f t="shared" si="20"/>
        <v>0</v>
      </c>
      <c r="BH12" s="310">
        <f t="shared" si="21"/>
        <v>0</v>
      </c>
    </row>
    <row r="13" spans="1:60" s="22" customFormat="1" ht="19.899999999999999" customHeight="1" x14ac:dyDescent="0.15">
      <c r="A13" s="308" t="s">
        <v>27</v>
      </c>
      <c r="B13" s="309" t="s">
        <v>63</v>
      </c>
      <c r="C13" s="312">
        <f>IF(計算準備!D18="",0,計算準備!D18)</f>
        <v>0</v>
      </c>
      <c r="D13" s="310">
        <f>$C13*各種係数!C13</f>
        <v>0</v>
      </c>
      <c r="E13" s="310">
        <f>$C13*各種係数!D13</f>
        <v>0</v>
      </c>
      <c r="F13" s="310">
        <f>$C13*各種係数!E13</f>
        <v>0</v>
      </c>
      <c r="G13" s="310">
        <f>$C13*各種係数!F13</f>
        <v>0</v>
      </c>
      <c r="H13" s="310">
        <f>$C13*各種係数!G13</f>
        <v>0</v>
      </c>
      <c r="I13" s="310">
        <f>$C13*各種係数!H13</f>
        <v>0</v>
      </c>
      <c r="J13" s="310">
        <f>$C13*各種係数!I13</f>
        <v>0</v>
      </c>
      <c r="K13" s="310">
        <f>$C13*各種係数!J13</f>
        <v>0</v>
      </c>
      <c r="L13" s="310">
        <f>$C13*各種係数!K13</f>
        <v>0</v>
      </c>
      <c r="M13" s="310">
        <f t="shared" si="7"/>
        <v>0</v>
      </c>
      <c r="N13" s="310">
        <f>IF(計算準備!C18="",M13,M13+計算準備!C18)</f>
        <v>0</v>
      </c>
      <c r="O13" s="313">
        <f>IF(ISNUMBER(計算準備!E18),N13*計算準備!E18,N13*各種係数!M13)</f>
        <v>0</v>
      </c>
      <c r="P13" s="313">
        <v>0</v>
      </c>
      <c r="Q13" s="313">
        <f>O13*各種係数!N13</f>
        <v>0</v>
      </c>
      <c r="R13" s="313">
        <f>O13*各種係数!O13</f>
        <v>0</v>
      </c>
      <c r="S13" s="313">
        <f>R13*各種係数!P13</f>
        <v>0</v>
      </c>
      <c r="T13" s="313" t="e">
        <f>O13*各種係数!R13*各種係数!$U$23*各種係数!$U$32</f>
        <v>#N/A</v>
      </c>
      <c r="U13" s="313" t="e">
        <f>O13*各種係数!S13*各種係数!$U$23*各種係数!$U$32</f>
        <v>#N/A</v>
      </c>
      <c r="V13" s="310">
        <f>P13*各種係数!M13</f>
        <v>0</v>
      </c>
      <c r="W13" s="314">
        <v>0</v>
      </c>
      <c r="X13" s="314">
        <v>0</v>
      </c>
      <c r="Y13" s="314">
        <f>W13*各種係数!N13</f>
        <v>0</v>
      </c>
      <c r="Z13" s="314">
        <f>W13*各種係数!O13</f>
        <v>0</v>
      </c>
      <c r="AA13" s="314">
        <f>Z13*各種係数!P13</f>
        <v>0</v>
      </c>
      <c r="AB13" s="314" t="e">
        <f>W13*各種係数!R13*各種係数!$U$23*各種係数!$U$32</f>
        <v>#N/A</v>
      </c>
      <c r="AC13" s="314" t="e">
        <f>W13*各種係数!S13*各種係数!$U$23*各種係数!$U$32</f>
        <v>#N/A</v>
      </c>
      <c r="AD13" s="310"/>
      <c r="AE13" s="310">
        <f>$AD$43*各種係数!Q13</f>
        <v>0</v>
      </c>
      <c r="AF13" s="310">
        <f>AE13*各種係数!M13</f>
        <v>0</v>
      </c>
      <c r="AG13" s="315">
        <v>0</v>
      </c>
      <c r="AH13" s="315">
        <v>0</v>
      </c>
      <c r="AI13" s="315">
        <f>AG13*各種係数!N13</f>
        <v>0</v>
      </c>
      <c r="AJ13" s="315">
        <f>AG13*各種係数!O13</f>
        <v>0</v>
      </c>
      <c r="AK13" s="315">
        <f>AJ13*各種係数!P13</f>
        <v>0</v>
      </c>
      <c r="AL13" s="315" t="e">
        <f>AG13*各種係数!R13*各種係数!$U$23*各種係数!$U$32</f>
        <v>#N/A</v>
      </c>
      <c r="AM13" s="315" t="e">
        <f>AG13*各種係数!S13*各種係数!$U$23*各種係数!$U$32</f>
        <v>#N/A</v>
      </c>
      <c r="AN13" s="311" t="str">
        <f t="shared" si="8"/>
        <v>22</v>
      </c>
      <c r="AO13" s="309" t="str">
        <f t="shared" si="9"/>
        <v>プラスチック・ゴム製品</v>
      </c>
      <c r="AP13" s="310">
        <f t="shared" si="10"/>
        <v>0</v>
      </c>
      <c r="AQ13" s="310">
        <f t="shared" si="11"/>
        <v>0</v>
      </c>
      <c r="AR13" s="310">
        <f t="shared" si="12"/>
        <v>0</v>
      </c>
      <c r="AS13" s="310">
        <f t="shared" si="13"/>
        <v>0</v>
      </c>
      <c r="AT13" s="310">
        <f t="shared" si="14"/>
        <v>0</v>
      </c>
      <c r="AU13" s="310" t="e">
        <f t="shared" si="15"/>
        <v>#N/A</v>
      </c>
      <c r="AV13" s="310" t="e">
        <f t="shared" si="16"/>
        <v>#N/A</v>
      </c>
      <c r="AW13" s="21"/>
      <c r="AX13" s="21"/>
      <c r="AY13" s="316">
        <f>RANK(AP13,$AP$6:$AP$42)+COUNTIF($AP$6:AP13,AP13)-1</f>
        <v>8</v>
      </c>
      <c r="AZ13" s="317" t="str">
        <f t="shared" si="17"/>
        <v>22</v>
      </c>
      <c r="BA13" s="318" t="str">
        <f t="shared" si="18"/>
        <v>プラスチック・ゴム製品</v>
      </c>
      <c r="BB13" s="319">
        <v>8</v>
      </c>
      <c r="BC13" s="319" t="str">
        <f t="shared" si="1"/>
        <v>22</v>
      </c>
      <c r="BD13" s="320" t="str">
        <f t="shared" si="2"/>
        <v>プラスチック・ゴム製品</v>
      </c>
      <c r="BE13" s="313">
        <f t="shared" si="3"/>
        <v>0</v>
      </c>
      <c r="BF13" s="321">
        <f t="shared" si="19"/>
        <v>0</v>
      </c>
      <c r="BG13" s="315">
        <f t="shared" si="20"/>
        <v>0</v>
      </c>
      <c r="BH13" s="310">
        <f t="shared" si="21"/>
        <v>0</v>
      </c>
    </row>
    <row r="14" spans="1:60" s="22" customFormat="1" ht="19.899999999999999" customHeight="1" x14ac:dyDescent="0.15">
      <c r="A14" s="308" t="s">
        <v>28</v>
      </c>
      <c r="B14" s="309" t="s">
        <v>64</v>
      </c>
      <c r="C14" s="312">
        <f>IF(計算準備!D19="",0,計算準備!D19)</f>
        <v>0</v>
      </c>
      <c r="D14" s="310">
        <f>$C14*各種係数!C14</f>
        <v>0</v>
      </c>
      <c r="E14" s="310">
        <f>$C14*各種係数!D14</f>
        <v>0</v>
      </c>
      <c r="F14" s="310">
        <f>$C14*各種係数!E14</f>
        <v>0</v>
      </c>
      <c r="G14" s="310">
        <f>$C14*各種係数!F14</f>
        <v>0</v>
      </c>
      <c r="H14" s="310">
        <f>$C14*各種係数!G14</f>
        <v>0</v>
      </c>
      <c r="I14" s="310">
        <f>$C14*各種係数!H14</f>
        <v>0</v>
      </c>
      <c r="J14" s="310">
        <f>$C14*各種係数!I14</f>
        <v>0</v>
      </c>
      <c r="K14" s="310">
        <f>$C14*各種係数!J14</f>
        <v>0</v>
      </c>
      <c r="L14" s="310">
        <f>$C14*各種係数!K14</f>
        <v>0</v>
      </c>
      <c r="M14" s="310">
        <f t="shared" si="7"/>
        <v>0</v>
      </c>
      <c r="N14" s="310">
        <f>IF(計算準備!C19="",M14,M14+計算準備!C19)</f>
        <v>0</v>
      </c>
      <c r="O14" s="313">
        <f>IF(ISNUMBER(計算準備!E19),N14*計算準備!E19,N14*各種係数!M14)</f>
        <v>0</v>
      </c>
      <c r="P14" s="313">
        <v>0</v>
      </c>
      <c r="Q14" s="313">
        <f>O14*各種係数!N14</f>
        <v>0</v>
      </c>
      <c r="R14" s="313">
        <f>O14*各種係数!O14</f>
        <v>0</v>
      </c>
      <c r="S14" s="313">
        <f>R14*各種係数!P14</f>
        <v>0</v>
      </c>
      <c r="T14" s="313" t="e">
        <f>O14*各種係数!R14*各種係数!$U$23*各種係数!$U$32</f>
        <v>#N/A</v>
      </c>
      <c r="U14" s="313" t="e">
        <f>O14*各種係数!S14*各種係数!$U$23*各種係数!$U$32</f>
        <v>#N/A</v>
      </c>
      <c r="V14" s="310">
        <f>P14*各種係数!M14</f>
        <v>0</v>
      </c>
      <c r="W14" s="314">
        <v>0</v>
      </c>
      <c r="X14" s="314">
        <v>0</v>
      </c>
      <c r="Y14" s="314">
        <f>W14*各種係数!N14</f>
        <v>0</v>
      </c>
      <c r="Z14" s="314">
        <f>W14*各種係数!O14</f>
        <v>0</v>
      </c>
      <c r="AA14" s="314">
        <f>Z14*各種係数!P14</f>
        <v>0</v>
      </c>
      <c r="AB14" s="314" t="e">
        <f>W14*各種係数!R14*各種係数!$U$23*各種係数!$U$32</f>
        <v>#N/A</v>
      </c>
      <c r="AC14" s="314" t="e">
        <f>W14*各種係数!S14*各種係数!$U$23*各種係数!$U$32</f>
        <v>#N/A</v>
      </c>
      <c r="AD14" s="310"/>
      <c r="AE14" s="310">
        <f>$AD$43*各種係数!Q14</f>
        <v>0</v>
      </c>
      <c r="AF14" s="310">
        <f>AE14*各種係数!M14</f>
        <v>0</v>
      </c>
      <c r="AG14" s="315">
        <v>0</v>
      </c>
      <c r="AH14" s="315">
        <v>0</v>
      </c>
      <c r="AI14" s="315">
        <f>AG14*各種係数!N14</f>
        <v>0</v>
      </c>
      <c r="AJ14" s="315">
        <f>AG14*各種係数!O14</f>
        <v>0</v>
      </c>
      <c r="AK14" s="315">
        <f>AJ14*各種係数!P14</f>
        <v>0</v>
      </c>
      <c r="AL14" s="315" t="e">
        <f>AG14*各種係数!R14*各種係数!$U$23*各種係数!$U$32</f>
        <v>#N/A</v>
      </c>
      <c r="AM14" s="315" t="e">
        <f>AG14*各種係数!S14*各種係数!$U$23*各種係数!$U$32</f>
        <v>#N/A</v>
      </c>
      <c r="AN14" s="311" t="str">
        <f t="shared" si="8"/>
        <v>25</v>
      </c>
      <c r="AO14" s="309" t="str">
        <f t="shared" si="9"/>
        <v>窯業・土石製品</v>
      </c>
      <c r="AP14" s="310">
        <f t="shared" si="10"/>
        <v>0</v>
      </c>
      <c r="AQ14" s="310">
        <f t="shared" si="11"/>
        <v>0</v>
      </c>
      <c r="AR14" s="310">
        <f t="shared" si="12"/>
        <v>0</v>
      </c>
      <c r="AS14" s="310">
        <f t="shared" si="13"/>
        <v>0</v>
      </c>
      <c r="AT14" s="310">
        <f t="shared" si="14"/>
        <v>0</v>
      </c>
      <c r="AU14" s="310" t="e">
        <f t="shared" si="15"/>
        <v>#N/A</v>
      </c>
      <c r="AV14" s="310" t="e">
        <f t="shared" si="16"/>
        <v>#N/A</v>
      </c>
      <c r="AW14" s="21"/>
      <c r="AX14" s="21"/>
      <c r="AY14" s="316">
        <f>RANK(AP14,$AP$6:$AP$42)+COUNTIF($AP$6:AP14,AP14)-1</f>
        <v>9</v>
      </c>
      <c r="AZ14" s="317" t="str">
        <f t="shared" si="17"/>
        <v>25</v>
      </c>
      <c r="BA14" s="318" t="str">
        <f t="shared" si="18"/>
        <v>窯業・土石製品</v>
      </c>
      <c r="BB14" s="319">
        <v>9</v>
      </c>
      <c r="BC14" s="319" t="str">
        <f t="shared" si="1"/>
        <v>25</v>
      </c>
      <c r="BD14" s="320" t="str">
        <f t="shared" si="2"/>
        <v>窯業・土石製品</v>
      </c>
      <c r="BE14" s="313">
        <f t="shared" si="3"/>
        <v>0</v>
      </c>
      <c r="BF14" s="321">
        <f t="shared" si="19"/>
        <v>0</v>
      </c>
      <c r="BG14" s="315">
        <f t="shared" si="20"/>
        <v>0</v>
      </c>
      <c r="BH14" s="310">
        <f t="shared" si="21"/>
        <v>0</v>
      </c>
    </row>
    <row r="15" spans="1:60" s="22" customFormat="1" ht="19.899999999999999" customHeight="1" x14ac:dyDescent="0.15">
      <c r="A15" s="308" t="s">
        <v>29</v>
      </c>
      <c r="B15" s="309" t="s">
        <v>65</v>
      </c>
      <c r="C15" s="312">
        <f>IF(計算準備!D20="",0,計算準備!D20)</f>
        <v>0</v>
      </c>
      <c r="D15" s="310">
        <f>$C15*各種係数!C15</f>
        <v>0</v>
      </c>
      <c r="E15" s="310">
        <f>$C15*各種係数!D15</f>
        <v>0</v>
      </c>
      <c r="F15" s="310">
        <f>$C15*各種係数!E15</f>
        <v>0</v>
      </c>
      <c r="G15" s="310">
        <f>$C15*各種係数!F15</f>
        <v>0</v>
      </c>
      <c r="H15" s="310">
        <f>$C15*各種係数!G15</f>
        <v>0</v>
      </c>
      <c r="I15" s="310">
        <f>$C15*各種係数!H15</f>
        <v>0</v>
      </c>
      <c r="J15" s="310">
        <f>$C15*各種係数!I15</f>
        <v>0</v>
      </c>
      <c r="K15" s="310">
        <f>$C15*各種係数!J15</f>
        <v>0</v>
      </c>
      <c r="L15" s="310">
        <f>$C15*各種係数!K15</f>
        <v>0</v>
      </c>
      <c r="M15" s="310">
        <f t="shared" si="7"/>
        <v>0</v>
      </c>
      <c r="N15" s="310">
        <f>IF(計算準備!C20="",M15,M15+計算準備!C20)</f>
        <v>0</v>
      </c>
      <c r="O15" s="313">
        <f>IF(ISNUMBER(計算準備!E20),N15*計算準備!E20,N15*各種係数!M15)</f>
        <v>0</v>
      </c>
      <c r="P15" s="313">
        <v>0</v>
      </c>
      <c r="Q15" s="313">
        <f>O15*各種係数!N15</f>
        <v>0</v>
      </c>
      <c r="R15" s="313">
        <f>O15*各種係数!O15</f>
        <v>0</v>
      </c>
      <c r="S15" s="313">
        <f>R15*各種係数!P15</f>
        <v>0</v>
      </c>
      <c r="T15" s="313" t="e">
        <f>O15*各種係数!R15*各種係数!$U$23*各種係数!$U$32</f>
        <v>#N/A</v>
      </c>
      <c r="U15" s="313" t="e">
        <f>O15*各種係数!S15*各種係数!$U$23*各種係数!$U$32</f>
        <v>#N/A</v>
      </c>
      <c r="V15" s="310">
        <f>P15*各種係数!M15</f>
        <v>0</v>
      </c>
      <c r="W15" s="314">
        <v>0</v>
      </c>
      <c r="X15" s="314">
        <v>0</v>
      </c>
      <c r="Y15" s="314">
        <f>W15*各種係数!N15</f>
        <v>0</v>
      </c>
      <c r="Z15" s="314">
        <f>W15*各種係数!O15</f>
        <v>0</v>
      </c>
      <c r="AA15" s="314">
        <f>Z15*各種係数!P15</f>
        <v>0</v>
      </c>
      <c r="AB15" s="314" t="e">
        <f>W15*各種係数!R15*各種係数!$U$23*各種係数!$U$32</f>
        <v>#N/A</v>
      </c>
      <c r="AC15" s="314" t="e">
        <f>W15*各種係数!S15*各種係数!$U$23*各種係数!$U$32</f>
        <v>#N/A</v>
      </c>
      <c r="AD15" s="310"/>
      <c r="AE15" s="310">
        <f>$AD$43*各種係数!Q15</f>
        <v>0</v>
      </c>
      <c r="AF15" s="310">
        <f>AE15*各種係数!M15</f>
        <v>0</v>
      </c>
      <c r="AG15" s="315">
        <v>0</v>
      </c>
      <c r="AH15" s="315">
        <v>0</v>
      </c>
      <c r="AI15" s="315">
        <f>AG15*各種係数!N15</f>
        <v>0</v>
      </c>
      <c r="AJ15" s="315">
        <f>AG15*各種係数!O15</f>
        <v>0</v>
      </c>
      <c r="AK15" s="315">
        <f>AJ15*各種係数!P15</f>
        <v>0</v>
      </c>
      <c r="AL15" s="315" t="e">
        <f>AG15*各種係数!R15*各種係数!$U$23*各種係数!$U$32</f>
        <v>#N/A</v>
      </c>
      <c r="AM15" s="315" t="e">
        <f>AG15*各種係数!S15*各種係数!$U$23*各種係数!$U$32</f>
        <v>#N/A</v>
      </c>
      <c r="AN15" s="311" t="str">
        <f t="shared" si="8"/>
        <v>26</v>
      </c>
      <c r="AO15" s="309" t="str">
        <f t="shared" si="9"/>
        <v>鉄鋼</v>
      </c>
      <c r="AP15" s="310">
        <f t="shared" si="10"/>
        <v>0</v>
      </c>
      <c r="AQ15" s="310">
        <f t="shared" si="11"/>
        <v>0</v>
      </c>
      <c r="AR15" s="310">
        <f t="shared" si="12"/>
        <v>0</v>
      </c>
      <c r="AS15" s="310">
        <f t="shared" si="13"/>
        <v>0</v>
      </c>
      <c r="AT15" s="310">
        <f t="shared" si="14"/>
        <v>0</v>
      </c>
      <c r="AU15" s="310" t="e">
        <f t="shared" si="15"/>
        <v>#N/A</v>
      </c>
      <c r="AV15" s="310" t="e">
        <f t="shared" si="16"/>
        <v>#N/A</v>
      </c>
      <c r="AW15" s="21"/>
      <c r="AX15" s="21"/>
      <c r="AY15" s="316">
        <f>RANK(AP15,$AP$6:$AP$42)+COUNTIF($AP$6:AP15,AP15)-1</f>
        <v>10</v>
      </c>
      <c r="AZ15" s="317" t="str">
        <f t="shared" si="17"/>
        <v>26</v>
      </c>
      <c r="BA15" s="318" t="str">
        <f t="shared" si="18"/>
        <v>鉄鋼</v>
      </c>
      <c r="BB15" s="319">
        <v>10</v>
      </c>
      <c r="BC15" s="319" t="str">
        <f t="shared" si="1"/>
        <v>26</v>
      </c>
      <c r="BD15" s="320" t="str">
        <f t="shared" si="2"/>
        <v>鉄鋼</v>
      </c>
      <c r="BE15" s="313">
        <f t="shared" si="3"/>
        <v>0</v>
      </c>
      <c r="BF15" s="321">
        <f t="shared" si="19"/>
        <v>0</v>
      </c>
      <c r="BG15" s="315">
        <f t="shared" si="20"/>
        <v>0</v>
      </c>
      <c r="BH15" s="310">
        <f t="shared" si="21"/>
        <v>0</v>
      </c>
    </row>
    <row r="16" spans="1:60" s="22" customFormat="1" ht="19.899999999999999" customHeight="1" x14ac:dyDescent="0.15">
      <c r="A16" s="308" t="s">
        <v>30</v>
      </c>
      <c r="B16" s="309" t="s">
        <v>66</v>
      </c>
      <c r="C16" s="312">
        <f>IF(計算準備!D21="",0,計算準備!D21)</f>
        <v>0</v>
      </c>
      <c r="D16" s="310">
        <f>$C16*各種係数!C16</f>
        <v>0</v>
      </c>
      <c r="E16" s="310">
        <f>$C16*各種係数!D16</f>
        <v>0</v>
      </c>
      <c r="F16" s="310">
        <f>$C16*各種係数!E16</f>
        <v>0</v>
      </c>
      <c r="G16" s="310">
        <f>$C16*各種係数!F16</f>
        <v>0</v>
      </c>
      <c r="H16" s="310">
        <f>$C16*各種係数!G16</f>
        <v>0</v>
      </c>
      <c r="I16" s="310">
        <f>$C16*各種係数!H16</f>
        <v>0</v>
      </c>
      <c r="J16" s="310">
        <f>$C16*各種係数!I16</f>
        <v>0</v>
      </c>
      <c r="K16" s="310">
        <f>$C16*各種係数!J16</f>
        <v>0</v>
      </c>
      <c r="L16" s="310">
        <f>$C16*各種係数!K16</f>
        <v>0</v>
      </c>
      <c r="M16" s="310">
        <f t="shared" si="7"/>
        <v>0</v>
      </c>
      <c r="N16" s="310">
        <f>IF(計算準備!C21="",M16,M16+計算準備!C21)</f>
        <v>0</v>
      </c>
      <c r="O16" s="313">
        <f>IF(ISNUMBER(計算準備!E21),N16*計算準備!E21,N16*各種係数!M16)</f>
        <v>0</v>
      </c>
      <c r="P16" s="313">
        <v>0</v>
      </c>
      <c r="Q16" s="313">
        <f>O16*各種係数!N16</f>
        <v>0</v>
      </c>
      <c r="R16" s="313">
        <f>O16*各種係数!O16</f>
        <v>0</v>
      </c>
      <c r="S16" s="313">
        <f>R16*各種係数!P16</f>
        <v>0</v>
      </c>
      <c r="T16" s="313" t="e">
        <f>O16*各種係数!R16*各種係数!$U$23*各種係数!$U$32</f>
        <v>#N/A</v>
      </c>
      <c r="U16" s="313" t="e">
        <f>O16*各種係数!S16*各種係数!$U$23*各種係数!$U$32</f>
        <v>#N/A</v>
      </c>
      <c r="V16" s="310">
        <f>P16*各種係数!M16</f>
        <v>0</v>
      </c>
      <c r="W16" s="314">
        <v>0</v>
      </c>
      <c r="X16" s="314">
        <v>0</v>
      </c>
      <c r="Y16" s="314">
        <f>W16*各種係数!N16</f>
        <v>0</v>
      </c>
      <c r="Z16" s="314">
        <f>W16*各種係数!O16</f>
        <v>0</v>
      </c>
      <c r="AA16" s="314">
        <f>Z16*各種係数!P16</f>
        <v>0</v>
      </c>
      <c r="AB16" s="314" t="e">
        <f>W16*各種係数!R16*各種係数!$U$23*各種係数!$U$32</f>
        <v>#N/A</v>
      </c>
      <c r="AC16" s="314" t="e">
        <f>W16*各種係数!S16*各種係数!$U$23*各種係数!$U$32</f>
        <v>#N/A</v>
      </c>
      <c r="AD16" s="310"/>
      <c r="AE16" s="310">
        <f>$AD$43*各種係数!Q16</f>
        <v>0</v>
      </c>
      <c r="AF16" s="310">
        <f>AE16*各種係数!M16</f>
        <v>0</v>
      </c>
      <c r="AG16" s="315">
        <v>0</v>
      </c>
      <c r="AH16" s="315">
        <v>0</v>
      </c>
      <c r="AI16" s="315">
        <f>AG16*各種係数!N16</f>
        <v>0</v>
      </c>
      <c r="AJ16" s="315">
        <f>AG16*各種係数!O16</f>
        <v>0</v>
      </c>
      <c r="AK16" s="315">
        <f>AJ16*各種係数!P16</f>
        <v>0</v>
      </c>
      <c r="AL16" s="315" t="e">
        <f>AG16*各種係数!R16*各種係数!$U$23*各種係数!$U$32</f>
        <v>#N/A</v>
      </c>
      <c r="AM16" s="315" t="e">
        <f>AG16*各種係数!S16*各種係数!$U$23*各種係数!$U$32</f>
        <v>#N/A</v>
      </c>
      <c r="AN16" s="311" t="str">
        <f t="shared" si="8"/>
        <v>27</v>
      </c>
      <c r="AO16" s="309" t="str">
        <f t="shared" si="9"/>
        <v>非鉄金属</v>
      </c>
      <c r="AP16" s="310">
        <f t="shared" si="10"/>
        <v>0</v>
      </c>
      <c r="AQ16" s="310">
        <f t="shared" si="11"/>
        <v>0</v>
      </c>
      <c r="AR16" s="310">
        <f t="shared" si="12"/>
        <v>0</v>
      </c>
      <c r="AS16" s="310">
        <f t="shared" si="13"/>
        <v>0</v>
      </c>
      <c r="AT16" s="310">
        <f t="shared" si="14"/>
        <v>0</v>
      </c>
      <c r="AU16" s="310" t="e">
        <f t="shared" si="15"/>
        <v>#N/A</v>
      </c>
      <c r="AV16" s="310" t="e">
        <f t="shared" si="16"/>
        <v>#N/A</v>
      </c>
      <c r="AW16" s="21"/>
      <c r="AX16" s="21"/>
      <c r="AY16" s="316">
        <f>RANK(AP16,$AP$6:$AP$42)+COUNTIF($AP$6:AP16,AP16)-1</f>
        <v>11</v>
      </c>
      <c r="AZ16" s="317" t="str">
        <f t="shared" si="17"/>
        <v>27</v>
      </c>
      <c r="BA16" s="318" t="str">
        <f t="shared" si="18"/>
        <v>非鉄金属</v>
      </c>
      <c r="BB16" s="319">
        <v>11</v>
      </c>
      <c r="BC16" s="319" t="str">
        <f t="shared" si="1"/>
        <v>27</v>
      </c>
      <c r="BD16" s="320" t="str">
        <f t="shared" si="2"/>
        <v>非鉄金属</v>
      </c>
      <c r="BE16" s="313">
        <f t="shared" si="3"/>
        <v>0</v>
      </c>
      <c r="BF16" s="321">
        <f t="shared" si="19"/>
        <v>0</v>
      </c>
      <c r="BG16" s="315">
        <f t="shared" si="20"/>
        <v>0</v>
      </c>
      <c r="BH16" s="310">
        <f t="shared" si="21"/>
        <v>0</v>
      </c>
    </row>
    <row r="17" spans="1:60" s="22" customFormat="1" ht="19.899999999999999" customHeight="1" x14ac:dyDescent="0.15">
      <c r="A17" s="308" t="s">
        <v>31</v>
      </c>
      <c r="B17" s="309" t="s">
        <v>67</v>
      </c>
      <c r="C17" s="312">
        <f>IF(計算準備!D22="",0,計算準備!D22)</f>
        <v>0</v>
      </c>
      <c r="D17" s="310">
        <f>$C17*各種係数!C17</f>
        <v>0</v>
      </c>
      <c r="E17" s="310">
        <f>$C17*各種係数!D17</f>
        <v>0</v>
      </c>
      <c r="F17" s="310">
        <f>$C17*各種係数!E17</f>
        <v>0</v>
      </c>
      <c r="G17" s="310">
        <f>$C17*各種係数!F17</f>
        <v>0</v>
      </c>
      <c r="H17" s="310">
        <f>$C17*各種係数!G17</f>
        <v>0</v>
      </c>
      <c r="I17" s="310">
        <f>$C17*各種係数!H17</f>
        <v>0</v>
      </c>
      <c r="J17" s="310">
        <f>$C17*各種係数!I17</f>
        <v>0</v>
      </c>
      <c r="K17" s="310">
        <f>$C17*各種係数!J17</f>
        <v>0</v>
      </c>
      <c r="L17" s="310">
        <f>$C17*各種係数!K17</f>
        <v>0</v>
      </c>
      <c r="M17" s="310">
        <f t="shared" si="7"/>
        <v>0</v>
      </c>
      <c r="N17" s="310">
        <f>IF(計算準備!C22="",M17,M17+計算準備!C22)</f>
        <v>0</v>
      </c>
      <c r="O17" s="313">
        <f>IF(ISNUMBER(計算準備!E22),N17*計算準備!E22,N17*各種係数!M17)</f>
        <v>0</v>
      </c>
      <c r="P17" s="313">
        <v>0</v>
      </c>
      <c r="Q17" s="313">
        <f>O17*各種係数!N17</f>
        <v>0</v>
      </c>
      <c r="R17" s="313">
        <f>O17*各種係数!O17</f>
        <v>0</v>
      </c>
      <c r="S17" s="313">
        <f>R17*各種係数!P17</f>
        <v>0</v>
      </c>
      <c r="T17" s="313" t="e">
        <f>O17*各種係数!R17*各種係数!$U$23*各種係数!$U$32</f>
        <v>#N/A</v>
      </c>
      <c r="U17" s="313" t="e">
        <f>O17*各種係数!S17*各種係数!$U$23*各種係数!$U$32</f>
        <v>#N/A</v>
      </c>
      <c r="V17" s="310">
        <f>P17*各種係数!M17</f>
        <v>0</v>
      </c>
      <c r="W17" s="314">
        <v>0</v>
      </c>
      <c r="X17" s="314">
        <v>0</v>
      </c>
      <c r="Y17" s="314">
        <f>W17*各種係数!N17</f>
        <v>0</v>
      </c>
      <c r="Z17" s="314">
        <f>W17*各種係数!O17</f>
        <v>0</v>
      </c>
      <c r="AA17" s="314">
        <f>Z17*各種係数!P17</f>
        <v>0</v>
      </c>
      <c r="AB17" s="314" t="e">
        <f>W17*各種係数!R17*各種係数!$U$23*各種係数!$U$32</f>
        <v>#N/A</v>
      </c>
      <c r="AC17" s="314" t="e">
        <f>W17*各種係数!S17*各種係数!$U$23*各種係数!$U$32</f>
        <v>#N/A</v>
      </c>
      <c r="AD17" s="310"/>
      <c r="AE17" s="310">
        <f>$AD$43*各種係数!Q17</f>
        <v>0</v>
      </c>
      <c r="AF17" s="310">
        <f>AE17*各種係数!M17</f>
        <v>0</v>
      </c>
      <c r="AG17" s="315">
        <v>0</v>
      </c>
      <c r="AH17" s="315">
        <v>0</v>
      </c>
      <c r="AI17" s="315">
        <f>AG17*各種係数!N17</f>
        <v>0</v>
      </c>
      <c r="AJ17" s="315">
        <f>AG17*各種係数!O17</f>
        <v>0</v>
      </c>
      <c r="AK17" s="315">
        <f>AJ17*各種係数!P17</f>
        <v>0</v>
      </c>
      <c r="AL17" s="315" t="e">
        <f>AG17*各種係数!R17*各種係数!$U$23*各種係数!$U$32</f>
        <v>#N/A</v>
      </c>
      <c r="AM17" s="315" t="e">
        <f>AG17*各種係数!S17*各種係数!$U$23*各種係数!$U$32</f>
        <v>#N/A</v>
      </c>
      <c r="AN17" s="311" t="str">
        <f t="shared" si="8"/>
        <v>28</v>
      </c>
      <c r="AO17" s="309" t="str">
        <f t="shared" si="9"/>
        <v>金属製品</v>
      </c>
      <c r="AP17" s="310">
        <f t="shared" si="10"/>
        <v>0</v>
      </c>
      <c r="AQ17" s="310">
        <f t="shared" si="11"/>
        <v>0</v>
      </c>
      <c r="AR17" s="310">
        <f t="shared" si="12"/>
        <v>0</v>
      </c>
      <c r="AS17" s="310">
        <f t="shared" si="13"/>
        <v>0</v>
      </c>
      <c r="AT17" s="310">
        <f t="shared" si="14"/>
        <v>0</v>
      </c>
      <c r="AU17" s="310" t="e">
        <f t="shared" si="15"/>
        <v>#N/A</v>
      </c>
      <c r="AV17" s="310" t="e">
        <f t="shared" si="16"/>
        <v>#N/A</v>
      </c>
      <c r="AW17" s="21"/>
      <c r="AX17" s="21"/>
      <c r="AY17" s="316">
        <f>RANK(AP17,$AP$6:$AP$42)+COUNTIF($AP$6:AP17,AP17)-1</f>
        <v>12</v>
      </c>
      <c r="AZ17" s="317" t="str">
        <f t="shared" si="17"/>
        <v>28</v>
      </c>
      <c r="BA17" s="318" t="str">
        <f t="shared" si="18"/>
        <v>金属製品</v>
      </c>
      <c r="BB17" s="319">
        <v>12</v>
      </c>
      <c r="BC17" s="319" t="str">
        <f t="shared" si="1"/>
        <v>28</v>
      </c>
      <c r="BD17" s="320" t="str">
        <f t="shared" si="2"/>
        <v>金属製品</v>
      </c>
      <c r="BE17" s="313">
        <f t="shared" si="3"/>
        <v>0</v>
      </c>
      <c r="BF17" s="321">
        <f t="shared" si="19"/>
        <v>0</v>
      </c>
      <c r="BG17" s="315">
        <f t="shared" si="20"/>
        <v>0</v>
      </c>
      <c r="BH17" s="310">
        <f t="shared" si="21"/>
        <v>0</v>
      </c>
    </row>
    <row r="18" spans="1:60" s="22" customFormat="1" ht="19.899999999999999" customHeight="1" x14ac:dyDescent="0.15">
      <c r="A18" s="308" t="s">
        <v>32</v>
      </c>
      <c r="B18" s="309" t="s">
        <v>68</v>
      </c>
      <c r="C18" s="312">
        <f>IF(計算準備!D23="",0,計算準備!D23)</f>
        <v>0</v>
      </c>
      <c r="D18" s="310">
        <f>$C18*各種係数!C18</f>
        <v>0</v>
      </c>
      <c r="E18" s="310">
        <f>$C18*各種係数!D18</f>
        <v>0</v>
      </c>
      <c r="F18" s="310">
        <f>$C18*各種係数!E18</f>
        <v>0</v>
      </c>
      <c r="G18" s="310">
        <f>$C18*各種係数!F18</f>
        <v>0</v>
      </c>
      <c r="H18" s="310">
        <f>$C18*各種係数!G18</f>
        <v>0</v>
      </c>
      <c r="I18" s="310">
        <f>$C18*各種係数!H18</f>
        <v>0</v>
      </c>
      <c r="J18" s="310">
        <f>$C18*各種係数!I18</f>
        <v>0</v>
      </c>
      <c r="K18" s="310">
        <f>$C18*各種係数!J18</f>
        <v>0</v>
      </c>
      <c r="L18" s="310">
        <f>$C18*各種係数!K18</f>
        <v>0</v>
      </c>
      <c r="M18" s="310">
        <f t="shared" si="7"/>
        <v>0</v>
      </c>
      <c r="N18" s="310">
        <f>IF(計算準備!C23="",M18,M18+計算準備!C23)</f>
        <v>0</v>
      </c>
      <c r="O18" s="313">
        <f>IF(ISNUMBER(計算準備!E23),N18*計算準備!E23,N18*各種係数!M18)</f>
        <v>0</v>
      </c>
      <c r="P18" s="313">
        <v>0</v>
      </c>
      <c r="Q18" s="313">
        <f>O18*各種係数!N18</f>
        <v>0</v>
      </c>
      <c r="R18" s="313">
        <f>O18*各種係数!O18</f>
        <v>0</v>
      </c>
      <c r="S18" s="313">
        <f>R18*各種係数!P18</f>
        <v>0</v>
      </c>
      <c r="T18" s="313" t="e">
        <f>O18*各種係数!R18*各種係数!$U$23*各種係数!$U$32</f>
        <v>#N/A</v>
      </c>
      <c r="U18" s="313" t="e">
        <f>O18*各種係数!S18*各種係数!$U$23*各種係数!$U$32</f>
        <v>#N/A</v>
      </c>
      <c r="V18" s="310">
        <f>P18*各種係数!M18</f>
        <v>0</v>
      </c>
      <c r="W18" s="314">
        <v>0</v>
      </c>
      <c r="X18" s="314">
        <v>0</v>
      </c>
      <c r="Y18" s="314">
        <f>W18*各種係数!N18</f>
        <v>0</v>
      </c>
      <c r="Z18" s="314">
        <f>W18*各種係数!O18</f>
        <v>0</v>
      </c>
      <c r="AA18" s="314">
        <f>Z18*各種係数!P18</f>
        <v>0</v>
      </c>
      <c r="AB18" s="314" t="e">
        <f>W18*各種係数!R18*各種係数!$U$23*各種係数!$U$32</f>
        <v>#N/A</v>
      </c>
      <c r="AC18" s="314" t="e">
        <f>W18*各種係数!S18*各種係数!$U$23*各種係数!$U$32</f>
        <v>#N/A</v>
      </c>
      <c r="AD18" s="310"/>
      <c r="AE18" s="310">
        <f>$AD$43*各種係数!Q18</f>
        <v>0</v>
      </c>
      <c r="AF18" s="310">
        <f>AE18*各種係数!M18</f>
        <v>0</v>
      </c>
      <c r="AG18" s="315">
        <v>0</v>
      </c>
      <c r="AH18" s="315">
        <v>0</v>
      </c>
      <c r="AI18" s="315">
        <f>AG18*各種係数!N18</f>
        <v>0</v>
      </c>
      <c r="AJ18" s="315">
        <f>AG18*各種係数!O18</f>
        <v>0</v>
      </c>
      <c r="AK18" s="315">
        <f>AJ18*各種係数!P18</f>
        <v>0</v>
      </c>
      <c r="AL18" s="315" t="e">
        <f>AG18*各種係数!R18*各種係数!$U$23*各種係数!$U$32</f>
        <v>#N/A</v>
      </c>
      <c r="AM18" s="315" t="e">
        <f>AG18*各種係数!S18*各種係数!$U$23*各種係数!$U$32</f>
        <v>#N/A</v>
      </c>
      <c r="AN18" s="311" t="str">
        <f t="shared" si="8"/>
        <v>29</v>
      </c>
      <c r="AO18" s="309" t="str">
        <f t="shared" si="9"/>
        <v>はん用機械</v>
      </c>
      <c r="AP18" s="310">
        <f t="shared" si="10"/>
        <v>0</v>
      </c>
      <c r="AQ18" s="310">
        <f t="shared" si="11"/>
        <v>0</v>
      </c>
      <c r="AR18" s="310">
        <f t="shared" si="12"/>
        <v>0</v>
      </c>
      <c r="AS18" s="310">
        <f t="shared" si="13"/>
        <v>0</v>
      </c>
      <c r="AT18" s="310">
        <f t="shared" si="14"/>
        <v>0</v>
      </c>
      <c r="AU18" s="310" t="e">
        <f t="shared" si="15"/>
        <v>#N/A</v>
      </c>
      <c r="AV18" s="310" t="e">
        <f t="shared" si="16"/>
        <v>#N/A</v>
      </c>
      <c r="AW18" s="21"/>
      <c r="AX18" s="21"/>
      <c r="AY18" s="316">
        <f>RANK(AP18,$AP$6:$AP$42)+COUNTIF($AP$6:AP18,AP18)-1</f>
        <v>13</v>
      </c>
      <c r="AZ18" s="317" t="str">
        <f t="shared" si="17"/>
        <v>29</v>
      </c>
      <c r="BA18" s="318" t="str">
        <f t="shared" si="18"/>
        <v>はん用機械</v>
      </c>
      <c r="BB18" s="319">
        <v>13</v>
      </c>
      <c r="BC18" s="319" t="str">
        <f t="shared" si="1"/>
        <v>29</v>
      </c>
      <c r="BD18" s="320" t="str">
        <f t="shared" si="2"/>
        <v>はん用機械</v>
      </c>
      <c r="BE18" s="313">
        <f t="shared" si="3"/>
        <v>0</v>
      </c>
      <c r="BF18" s="321">
        <f t="shared" si="19"/>
        <v>0</v>
      </c>
      <c r="BG18" s="315">
        <f t="shared" si="20"/>
        <v>0</v>
      </c>
      <c r="BH18" s="310">
        <f t="shared" si="21"/>
        <v>0</v>
      </c>
    </row>
    <row r="19" spans="1:60" s="22" customFormat="1" ht="19.899999999999999" customHeight="1" x14ac:dyDescent="0.15">
      <c r="A19" s="308" t="s">
        <v>33</v>
      </c>
      <c r="B19" s="309" t="s">
        <v>69</v>
      </c>
      <c r="C19" s="312">
        <f>IF(計算準備!D24="",0,計算準備!D24)</f>
        <v>0</v>
      </c>
      <c r="D19" s="310">
        <f>$C19*各種係数!C19</f>
        <v>0</v>
      </c>
      <c r="E19" s="310">
        <f>$C19*各種係数!D19</f>
        <v>0</v>
      </c>
      <c r="F19" s="310">
        <f>$C19*各種係数!E19</f>
        <v>0</v>
      </c>
      <c r="G19" s="310">
        <f>$C19*各種係数!F19</f>
        <v>0</v>
      </c>
      <c r="H19" s="310">
        <f>$C19*各種係数!G19</f>
        <v>0</v>
      </c>
      <c r="I19" s="310">
        <f>$C19*各種係数!H19</f>
        <v>0</v>
      </c>
      <c r="J19" s="310">
        <f>$C19*各種係数!I19</f>
        <v>0</v>
      </c>
      <c r="K19" s="310">
        <f>$C19*各種係数!J19</f>
        <v>0</v>
      </c>
      <c r="L19" s="310">
        <f>$C19*各種係数!K19</f>
        <v>0</v>
      </c>
      <c r="M19" s="310">
        <f t="shared" si="7"/>
        <v>0</v>
      </c>
      <c r="N19" s="310">
        <f>IF(計算準備!C24="",M19,M19+計算準備!C24)</f>
        <v>0</v>
      </c>
      <c r="O19" s="313">
        <f>IF(ISNUMBER(計算準備!E24),N19*計算準備!E24,N19*各種係数!M19)</f>
        <v>0</v>
      </c>
      <c r="P19" s="313">
        <v>0</v>
      </c>
      <c r="Q19" s="313">
        <f>O19*各種係数!N19</f>
        <v>0</v>
      </c>
      <c r="R19" s="313">
        <f>O19*各種係数!O19</f>
        <v>0</v>
      </c>
      <c r="S19" s="313">
        <f>R19*各種係数!P19</f>
        <v>0</v>
      </c>
      <c r="T19" s="313" t="e">
        <f>O19*各種係数!R19*各種係数!$U$23*各種係数!$U$32</f>
        <v>#N/A</v>
      </c>
      <c r="U19" s="313" t="e">
        <f>O19*各種係数!S19*各種係数!$U$23*各種係数!$U$32</f>
        <v>#N/A</v>
      </c>
      <c r="V19" s="310">
        <f>P19*各種係数!M19</f>
        <v>0</v>
      </c>
      <c r="W19" s="314">
        <v>0</v>
      </c>
      <c r="X19" s="314">
        <v>0</v>
      </c>
      <c r="Y19" s="314">
        <f>W19*各種係数!N19</f>
        <v>0</v>
      </c>
      <c r="Z19" s="314">
        <f>W19*各種係数!O19</f>
        <v>0</v>
      </c>
      <c r="AA19" s="314">
        <f>Z19*各種係数!P19</f>
        <v>0</v>
      </c>
      <c r="AB19" s="314" t="e">
        <f>W19*各種係数!R19*各種係数!$U$23*各種係数!$U$32</f>
        <v>#N/A</v>
      </c>
      <c r="AC19" s="314" t="e">
        <f>W19*各種係数!S19*各種係数!$U$23*各種係数!$U$32</f>
        <v>#N/A</v>
      </c>
      <c r="AD19" s="310"/>
      <c r="AE19" s="310">
        <f>$AD$43*各種係数!Q19</f>
        <v>0</v>
      </c>
      <c r="AF19" s="310">
        <f>AE19*各種係数!M19</f>
        <v>0</v>
      </c>
      <c r="AG19" s="315">
        <v>0</v>
      </c>
      <c r="AH19" s="315">
        <v>0</v>
      </c>
      <c r="AI19" s="315">
        <f>AG19*各種係数!N19</f>
        <v>0</v>
      </c>
      <c r="AJ19" s="315">
        <f>AG19*各種係数!O19</f>
        <v>0</v>
      </c>
      <c r="AK19" s="315">
        <f>AJ19*各種係数!P19</f>
        <v>0</v>
      </c>
      <c r="AL19" s="315" t="e">
        <f>AG19*各種係数!R19*各種係数!$U$23*各種係数!$U$32</f>
        <v>#N/A</v>
      </c>
      <c r="AM19" s="315" t="e">
        <f>AG19*各種係数!S19*各種係数!$U$23*各種係数!$U$32</f>
        <v>#N/A</v>
      </c>
      <c r="AN19" s="311" t="str">
        <f t="shared" si="8"/>
        <v>30</v>
      </c>
      <c r="AO19" s="309" t="str">
        <f t="shared" si="9"/>
        <v>生産用機械</v>
      </c>
      <c r="AP19" s="310">
        <f t="shared" si="10"/>
        <v>0</v>
      </c>
      <c r="AQ19" s="310">
        <f t="shared" si="11"/>
        <v>0</v>
      </c>
      <c r="AR19" s="310">
        <f t="shared" si="12"/>
        <v>0</v>
      </c>
      <c r="AS19" s="310">
        <f t="shared" si="13"/>
        <v>0</v>
      </c>
      <c r="AT19" s="310">
        <f t="shared" si="14"/>
        <v>0</v>
      </c>
      <c r="AU19" s="310" t="e">
        <f t="shared" si="15"/>
        <v>#N/A</v>
      </c>
      <c r="AV19" s="310" t="e">
        <f t="shared" si="16"/>
        <v>#N/A</v>
      </c>
      <c r="AW19" s="21"/>
      <c r="AX19" s="21"/>
      <c r="AY19" s="316">
        <f>RANK(AP19,$AP$6:$AP$42)+COUNTIF($AP$6:AP19,AP19)-1</f>
        <v>14</v>
      </c>
      <c r="AZ19" s="317" t="str">
        <f t="shared" si="17"/>
        <v>30</v>
      </c>
      <c r="BA19" s="318" t="str">
        <f t="shared" si="18"/>
        <v>生産用機械</v>
      </c>
      <c r="BB19" s="319">
        <v>14</v>
      </c>
      <c r="BC19" s="319" t="str">
        <f t="shared" si="1"/>
        <v>30</v>
      </c>
      <c r="BD19" s="320" t="str">
        <f t="shared" si="2"/>
        <v>生産用機械</v>
      </c>
      <c r="BE19" s="313">
        <f t="shared" si="3"/>
        <v>0</v>
      </c>
      <c r="BF19" s="321">
        <f t="shared" si="19"/>
        <v>0</v>
      </c>
      <c r="BG19" s="315">
        <f t="shared" si="20"/>
        <v>0</v>
      </c>
      <c r="BH19" s="310">
        <f t="shared" si="21"/>
        <v>0</v>
      </c>
    </row>
    <row r="20" spans="1:60" s="22" customFormat="1" ht="19.899999999999999" customHeight="1" x14ac:dyDescent="0.15">
      <c r="A20" s="308" t="s">
        <v>34</v>
      </c>
      <c r="B20" s="309" t="s">
        <v>70</v>
      </c>
      <c r="C20" s="312">
        <f>IF(計算準備!D25="",0,計算準備!D25)</f>
        <v>0</v>
      </c>
      <c r="D20" s="310">
        <f>$C20*各種係数!C20</f>
        <v>0</v>
      </c>
      <c r="E20" s="310">
        <f>$C20*各種係数!D20</f>
        <v>0</v>
      </c>
      <c r="F20" s="310">
        <f>$C20*各種係数!E20</f>
        <v>0</v>
      </c>
      <c r="G20" s="310">
        <f>$C20*各種係数!F20</f>
        <v>0</v>
      </c>
      <c r="H20" s="310">
        <f>$C20*各種係数!G20</f>
        <v>0</v>
      </c>
      <c r="I20" s="310">
        <f>$C20*各種係数!H20</f>
        <v>0</v>
      </c>
      <c r="J20" s="310">
        <f>$C20*各種係数!I20</f>
        <v>0</v>
      </c>
      <c r="K20" s="310">
        <f>$C20*各種係数!J20</f>
        <v>0</v>
      </c>
      <c r="L20" s="310">
        <f>$C20*各種係数!K20</f>
        <v>0</v>
      </c>
      <c r="M20" s="310">
        <f t="shared" si="7"/>
        <v>0</v>
      </c>
      <c r="N20" s="310">
        <f>IF(計算準備!C25="",M20,M20+計算準備!C25)</f>
        <v>0</v>
      </c>
      <c r="O20" s="313">
        <f>IF(ISNUMBER(計算準備!E25),N20*計算準備!E25,N20*各種係数!M20)</f>
        <v>0</v>
      </c>
      <c r="P20" s="313">
        <v>0</v>
      </c>
      <c r="Q20" s="313">
        <f>O20*各種係数!N20</f>
        <v>0</v>
      </c>
      <c r="R20" s="313">
        <f>O20*各種係数!O20</f>
        <v>0</v>
      </c>
      <c r="S20" s="313">
        <f>R20*各種係数!P20</f>
        <v>0</v>
      </c>
      <c r="T20" s="313" t="e">
        <f>O20*各種係数!R20*各種係数!$U$23*各種係数!$U$32</f>
        <v>#N/A</v>
      </c>
      <c r="U20" s="313" t="e">
        <f>O20*各種係数!S20*各種係数!$U$23*各種係数!$U$32</f>
        <v>#N/A</v>
      </c>
      <c r="V20" s="310">
        <f>P20*各種係数!M20</f>
        <v>0</v>
      </c>
      <c r="W20" s="314">
        <v>0</v>
      </c>
      <c r="X20" s="314">
        <v>0</v>
      </c>
      <c r="Y20" s="314">
        <f>W20*各種係数!N20</f>
        <v>0</v>
      </c>
      <c r="Z20" s="314">
        <f>W20*各種係数!O20</f>
        <v>0</v>
      </c>
      <c r="AA20" s="314">
        <f>Z20*各種係数!P20</f>
        <v>0</v>
      </c>
      <c r="AB20" s="314" t="e">
        <f>W20*各種係数!R20*各種係数!$U$23*各種係数!$U$32</f>
        <v>#N/A</v>
      </c>
      <c r="AC20" s="314" t="e">
        <f>W20*各種係数!S20*各種係数!$U$23*各種係数!$U$32</f>
        <v>#N/A</v>
      </c>
      <c r="AD20" s="310"/>
      <c r="AE20" s="310">
        <f>$AD$43*各種係数!Q20</f>
        <v>0</v>
      </c>
      <c r="AF20" s="310">
        <f>AE20*各種係数!M20</f>
        <v>0</v>
      </c>
      <c r="AG20" s="315">
        <v>0</v>
      </c>
      <c r="AH20" s="315">
        <v>0</v>
      </c>
      <c r="AI20" s="315">
        <f>AG20*各種係数!N20</f>
        <v>0</v>
      </c>
      <c r="AJ20" s="315">
        <f>AG20*各種係数!O20</f>
        <v>0</v>
      </c>
      <c r="AK20" s="315">
        <f>AJ20*各種係数!P20</f>
        <v>0</v>
      </c>
      <c r="AL20" s="315" t="e">
        <f>AG20*各種係数!R20*各種係数!$U$23*各種係数!$U$32</f>
        <v>#N/A</v>
      </c>
      <c r="AM20" s="315" t="e">
        <f>AG20*各種係数!S20*各種係数!$U$23*各種係数!$U$32</f>
        <v>#N/A</v>
      </c>
      <c r="AN20" s="311" t="str">
        <f t="shared" si="8"/>
        <v>31</v>
      </c>
      <c r="AO20" s="309" t="str">
        <f t="shared" si="9"/>
        <v>業務用機械</v>
      </c>
      <c r="AP20" s="310">
        <f t="shared" si="10"/>
        <v>0</v>
      </c>
      <c r="AQ20" s="310">
        <f t="shared" si="11"/>
        <v>0</v>
      </c>
      <c r="AR20" s="310">
        <f t="shared" si="12"/>
        <v>0</v>
      </c>
      <c r="AS20" s="310">
        <f t="shared" si="13"/>
        <v>0</v>
      </c>
      <c r="AT20" s="310">
        <f t="shared" si="14"/>
        <v>0</v>
      </c>
      <c r="AU20" s="310" t="e">
        <f t="shared" si="15"/>
        <v>#N/A</v>
      </c>
      <c r="AV20" s="310" t="e">
        <f t="shared" si="16"/>
        <v>#N/A</v>
      </c>
      <c r="AW20" s="21"/>
      <c r="AX20" s="21"/>
      <c r="AY20" s="316">
        <f>RANK(AP20,$AP$6:$AP$42)+COUNTIF($AP$6:AP20,AP20)-1</f>
        <v>15</v>
      </c>
      <c r="AZ20" s="317" t="str">
        <f t="shared" si="17"/>
        <v>31</v>
      </c>
      <c r="BA20" s="318" t="str">
        <f t="shared" si="18"/>
        <v>業務用機械</v>
      </c>
      <c r="BB20" s="319">
        <v>15</v>
      </c>
      <c r="BC20" s="319" t="str">
        <f t="shared" si="1"/>
        <v>31</v>
      </c>
      <c r="BD20" s="320" t="str">
        <f t="shared" si="2"/>
        <v>業務用機械</v>
      </c>
      <c r="BE20" s="313">
        <f t="shared" si="3"/>
        <v>0</v>
      </c>
      <c r="BF20" s="321">
        <f t="shared" si="19"/>
        <v>0</v>
      </c>
      <c r="BG20" s="315">
        <f t="shared" si="20"/>
        <v>0</v>
      </c>
      <c r="BH20" s="310">
        <f t="shared" si="21"/>
        <v>0</v>
      </c>
    </row>
    <row r="21" spans="1:60" s="22" customFormat="1" ht="19.899999999999999" customHeight="1" x14ac:dyDescent="0.15">
      <c r="A21" s="308" t="s">
        <v>35</v>
      </c>
      <c r="B21" s="309" t="s">
        <v>71</v>
      </c>
      <c r="C21" s="312">
        <f>IF(計算準備!D26="",0,計算準備!D26)</f>
        <v>0</v>
      </c>
      <c r="D21" s="310">
        <f>$C21*各種係数!C21</f>
        <v>0</v>
      </c>
      <c r="E21" s="310">
        <f>$C21*各種係数!D21</f>
        <v>0</v>
      </c>
      <c r="F21" s="310">
        <f>$C21*各種係数!E21</f>
        <v>0</v>
      </c>
      <c r="G21" s="310">
        <f>$C21*各種係数!F21</f>
        <v>0</v>
      </c>
      <c r="H21" s="310">
        <f>$C21*各種係数!G21</f>
        <v>0</v>
      </c>
      <c r="I21" s="310">
        <f>$C21*各種係数!H21</f>
        <v>0</v>
      </c>
      <c r="J21" s="310">
        <f>$C21*各種係数!I21</f>
        <v>0</v>
      </c>
      <c r="K21" s="310">
        <f>$C21*各種係数!J21</f>
        <v>0</v>
      </c>
      <c r="L21" s="310">
        <f>$C21*各種係数!K21</f>
        <v>0</v>
      </c>
      <c r="M21" s="310">
        <f t="shared" si="7"/>
        <v>0</v>
      </c>
      <c r="N21" s="310">
        <f>IF(計算準備!C26="",M21,M21+計算準備!C26)</f>
        <v>0</v>
      </c>
      <c r="O21" s="313">
        <f>IF(ISNUMBER(計算準備!E26),N21*計算準備!E26,N21*各種係数!M21)</f>
        <v>0</v>
      </c>
      <c r="P21" s="313">
        <v>0</v>
      </c>
      <c r="Q21" s="313">
        <f>O21*各種係数!N21</f>
        <v>0</v>
      </c>
      <c r="R21" s="313">
        <f>O21*各種係数!O21</f>
        <v>0</v>
      </c>
      <c r="S21" s="313">
        <f>R21*各種係数!P21</f>
        <v>0</v>
      </c>
      <c r="T21" s="313" t="e">
        <f>O21*各種係数!R21*各種係数!$U$23*各種係数!$U$32</f>
        <v>#N/A</v>
      </c>
      <c r="U21" s="313" t="e">
        <f>O21*各種係数!S21*各種係数!$U$23*各種係数!$U$32</f>
        <v>#N/A</v>
      </c>
      <c r="V21" s="310">
        <f>P21*各種係数!M21</f>
        <v>0</v>
      </c>
      <c r="W21" s="314">
        <v>0</v>
      </c>
      <c r="X21" s="314">
        <v>0</v>
      </c>
      <c r="Y21" s="314">
        <f>W21*各種係数!N21</f>
        <v>0</v>
      </c>
      <c r="Z21" s="314">
        <f>W21*各種係数!O21</f>
        <v>0</v>
      </c>
      <c r="AA21" s="314">
        <f>Z21*各種係数!P21</f>
        <v>0</v>
      </c>
      <c r="AB21" s="314" t="e">
        <f>W21*各種係数!R21*各種係数!$U$23*各種係数!$U$32</f>
        <v>#N/A</v>
      </c>
      <c r="AC21" s="314" t="e">
        <f>W21*各種係数!S21*各種係数!$U$23*各種係数!$U$32</f>
        <v>#N/A</v>
      </c>
      <c r="AD21" s="310"/>
      <c r="AE21" s="310">
        <f>$AD$43*各種係数!Q21</f>
        <v>0</v>
      </c>
      <c r="AF21" s="310">
        <f>AE21*各種係数!M21</f>
        <v>0</v>
      </c>
      <c r="AG21" s="315">
        <v>0</v>
      </c>
      <c r="AH21" s="315">
        <v>0</v>
      </c>
      <c r="AI21" s="315">
        <f>AG21*各種係数!N21</f>
        <v>0</v>
      </c>
      <c r="AJ21" s="315">
        <f>AG21*各種係数!O21</f>
        <v>0</v>
      </c>
      <c r="AK21" s="315">
        <f>AJ21*各種係数!P21</f>
        <v>0</v>
      </c>
      <c r="AL21" s="315" t="e">
        <f>AG21*各種係数!R21*各種係数!$U$23*各種係数!$U$32</f>
        <v>#N/A</v>
      </c>
      <c r="AM21" s="315" t="e">
        <f>AG21*各種係数!S21*各種係数!$U$23*各種係数!$U$32</f>
        <v>#N/A</v>
      </c>
      <c r="AN21" s="311" t="str">
        <f t="shared" si="8"/>
        <v>32</v>
      </c>
      <c r="AO21" s="309" t="str">
        <f t="shared" si="9"/>
        <v>電子部品</v>
      </c>
      <c r="AP21" s="310">
        <f t="shared" si="10"/>
        <v>0</v>
      </c>
      <c r="AQ21" s="310">
        <f t="shared" si="11"/>
        <v>0</v>
      </c>
      <c r="AR21" s="310">
        <f t="shared" si="12"/>
        <v>0</v>
      </c>
      <c r="AS21" s="310">
        <f t="shared" si="13"/>
        <v>0</v>
      </c>
      <c r="AT21" s="310">
        <f t="shared" si="14"/>
        <v>0</v>
      </c>
      <c r="AU21" s="310" t="e">
        <f t="shared" si="15"/>
        <v>#N/A</v>
      </c>
      <c r="AV21" s="310" t="e">
        <f t="shared" si="16"/>
        <v>#N/A</v>
      </c>
      <c r="AW21" s="21"/>
      <c r="AX21" s="21"/>
      <c r="AY21" s="316">
        <f>RANK(AP21,$AP$6:$AP$42)+COUNTIF($AP$6:AP21,AP21)-1</f>
        <v>16</v>
      </c>
      <c r="AZ21" s="317" t="str">
        <f t="shared" si="17"/>
        <v>32</v>
      </c>
      <c r="BA21" s="318" t="str">
        <f t="shared" si="18"/>
        <v>電子部品</v>
      </c>
      <c r="BB21" s="319">
        <v>16</v>
      </c>
      <c r="BC21" s="319" t="str">
        <f t="shared" si="1"/>
        <v>32</v>
      </c>
      <c r="BD21" s="320" t="str">
        <f t="shared" si="2"/>
        <v>電子部品</v>
      </c>
      <c r="BE21" s="313">
        <f t="shared" si="3"/>
        <v>0</v>
      </c>
      <c r="BF21" s="321">
        <f t="shared" si="19"/>
        <v>0</v>
      </c>
      <c r="BG21" s="315">
        <f t="shared" si="20"/>
        <v>0</v>
      </c>
      <c r="BH21" s="310">
        <f t="shared" si="21"/>
        <v>0</v>
      </c>
    </row>
    <row r="22" spans="1:60" s="22" customFormat="1" ht="19.899999999999999" customHeight="1" x14ac:dyDescent="0.15">
      <c r="A22" s="308" t="s">
        <v>36</v>
      </c>
      <c r="B22" s="309" t="s">
        <v>72</v>
      </c>
      <c r="C22" s="312">
        <f>IF(計算準備!D27="",0,計算準備!D27)</f>
        <v>0</v>
      </c>
      <c r="D22" s="310">
        <f>$C22*各種係数!C22</f>
        <v>0</v>
      </c>
      <c r="E22" s="310">
        <f>$C22*各種係数!D22</f>
        <v>0</v>
      </c>
      <c r="F22" s="310">
        <f>$C22*各種係数!E22</f>
        <v>0</v>
      </c>
      <c r="G22" s="310">
        <f>$C22*各種係数!F22</f>
        <v>0</v>
      </c>
      <c r="H22" s="310">
        <f>$C22*各種係数!G22</f>
        <v>0</v>
      </c>
      <c r="I22" s="310">
        <f>$C22*各種係数!H22</f>
        <v>0</v>
      </c>
      <c r="J22" s="310">
        <f>$C22*各種係数!I22</f>
        <v>0</v>
      </c>
      <c r="K22" s="310">
        <f>$C22*各種係数!J22</f>
        <v>0</v>
      </c>
      <c r="L22" s="310">
        <f>$C22*各種係数!K22</f>
        <v>0</v>
      </c>
      <c r="M22" s="310">
        <f t="shared" si="7"/>
        <v>0</v>
      </c>
      <c r="N22" s="310">
        <f>IF(計算準備!C27="",M22,M22+計算準備!C27)</f>
        <v>0</v>
      </c>
      <c r="O22" s="313">
        <f>IF(ISNUMBER(計算準備!E27),N22*計算準備!E27,N22*各種係数!M22)</f>
        <v>0</v>
      </c>
      <c r="P22" s="313">
        <v>0</v>
      </c>
      <c r="Q22" s="313">
        <f>O22*各種係数!N22</f>
        <v>0</v>
      </c>
      <c r="R22" s="313">
        <f>O22*各種係数!O22</f>
        <v>0</v>
      </c>
      <c r="S22" s="313">
        <f>R22*各種係数!P22</f>
        <v>0</v>
      </c>
      <c r="T22" s="313" t="e">
        <f>O22*各種係数!R22*各種係数!$U$23*各種係数!$U$32</f>
        <v>#N/A</v>
      </c>
      <c r="U22" s="313" t="e">
        <f>O22*各種係数!S22*各種係数!$U$23*各種係数!$U$32</f>
        <v>#N/A</v>
      </c>
      <c r="V22" s="310">
        <f>P22*各種係数!M22</f>
        <v>0</v>
      </c>
      <c r="W22" s="314">
        <v>0</v>
      </c>
      <c r="X22" s="314">
        <v>0</v>
      </c>
      <c r="Y22" s="314">
        <f>W22*各種係数!N22</f>
        <v>0</v>
      </c>
      <c r="Z22" s="314">
        <f>W22*各種係数!O22</f>
        <v>0</v>
      </c>
      <c r="AA22" s="314">
        <f>Z22*各種係数!P22</f>
        <v>0</v>
      </c>
      <c r="AB22" s="314" t="e">
        <f>W22*各種係数!R22*各種係数!$U$23*各種係数!$U$32</f>
        <v>#N/A</v>
      </c>
      <c r="AC22" s="314" t="e">
        <f>W22*各種係数!S22*各種係数!$U$23*各種係数!$U$32</f>
        <v>#N/A</v>
      </c>
      <c r="AD22" s="310"/>
      <c r="AE22" s="310">
        <f>$AD$43*各種係数!Q22</f>
        <v>0</v>
      </c>
      <c r="AF22" s="310">
        <f>AE22*各種係数!M22</f>
        <v>0</v>
      </c>
      <c r="AG22" s="315">
        <v>0</v>
      </c>
      <c r="AH22" s="315">
        <v>0</v>
      </c>
      <c r="AI22" s="315">
        <f>AG22*各種係数!N22</f>
        <v>0</v>
      </c>
      <c r="AJ22" s="315">
        <f>AG22*各種係数!O22</f>
        <v>0</v>
      </c>
      <c r="AK22" s="315">
        <f>AJ22*各種係数!P22</f>
        <v>0</v>
      </c>
      <c r="AL22" s="315" t="e">
        <f>AG22*各種係数!R22*各種係数!$U$23*各種係数!$U$32</f>
        <v>#N/A</v>
      </c>
      <c r="AM22" s="315" t="e">
        <f>AG22*各種係数!S22*各種係数!$U$23*各種係数!$U$32</f>
        <v>#N/A</v>
      </c>
      <c r="AN22" s="311" t="str">
        <f t="shared" si="8"/>
        <v>33</v>
      </c>
      <c r="AO22" s="309" t="str">
        <f t="shared" si="9"/>
        <v>電気機械</v>
      </c>
      <c r="AP22" s="310">
        <f t="shared" si="10"/>
        <v>0</v>
      </c>
      <c r="AQ22" s="310">
        <f t="shared" si="11"/>
        <v>0</v>
      </c>
      <c r="AR22" s="310">
        <f t="shared" si="12"/>
        <v>0</v>
      </c>
      <c r="AS22" s="310">
        <f t="shared" si="13"/>
        <v>0</v>
      </c>
      <c r="AT22" s="310">
        <f t="shared" si="14"/>
        <v>0</v>
      </c>
      <c r="AU22" s="310" t="e">
        <f t="shared" si="15"/>
        <v>#N/A</v>
      </c>
      <c r="AV22" s="310" t="e">
        <f t="shared" si="16"/>
        <v>#N/A</v>
      </c>
      <c r="AW22" s="21"/>
      <c r="AX22" s="21"/>
      <c r="AY22" s="316">
        <f>RANK(AP22,$AP$6:$AP$42)+COUNTIF($AP$6:AP22,AP22)-1</f>
        <v>17</v>
      </c>
      <c r="AZ22" s="317" t="str">
        <f t="shared" si="17"/>
        <v>33</v>
      </c>
      <c r="BA22" s="318" t="str">
        <f t="shared" si="18"/>
        <v>電気機械</v>
      </c>
      <c r="BB22" s="319">
        <v>17</v>
      </c>
      <c r="BC22" s="319" t="str">
        <f t="shared" si="1"/>
        <v>33</v>
      </c>
      <c r="BD22" s="320" t="str">
        <f t="shared" si="2"/>
        <v>電気機械</v>
      </c>
      <c r="BE22" s="313">
        <f t="shared" si="3"/>
        <v>0</v>
      </c>
      <c r="BF22" s="321">
        <f t="shared" si="19"/>
        <v>0</v>
      </c>
      <c r="BG22" s="315">
        <f t="shared" si="20"/>
        <v>0</v>
      </c>
      <c r="BH22" s="310">
        <f t="shared" si="21"/>
        <v>0</v>
      </c>
    </row>
    <row r="23" spans="1:60" s="22" customFormat="1" ht="19.899999999999999" customHeight="1" x14ac:dyDescent="0.15">
      <c r="A23" s="308" t="s">
        <v>37</v>
      </c>
      <c r="B23" s="309" t="s">
        <v>73</v>
      </c>
      <c r="C23" s="312">
        <f>IF(計算準備!D28="",0,計算準備!D28)</f>
        <v>0</v>
      </c>
      <c r="D23" s="310">
        <f>$C23*各種係数!C23</f>
        <v>0</v>
      </c>
      <c r="E23" s="310">
        <f>$C23*各種係数!D23</f>
        <v>0</v>
      </c>
      <c r="F23" s="310">
        <f>$C23*各種係数!E23</f>
        <v>0</v>
      </c>
      <c r="G23" s="310">
        <f>$C23*各種係数!F23</f>
        <v>0</v>
      </c>
      <c r="H23" s="310">
        <f>$C23*各種係数!G23</f>
        <v>0</v>
      </c>
      <c r="I23" s="310">
        <f>$C23*各種係数!H23</f>
        <v>0</v>
      </c>
      <c r="J23" s="310">
        <f>$C23*各種係数!I23</f>
        <v>0</v>
      </c>
      <c r="K23" s="310">
        <f>$C23*各種係数!J23</f>
        <v>0</v>
      </c>
      <c r="L23" s="310">
        <f>$C23*各種係数!K23</f>
        <v>0</v>
      </c>
      <c r="M23" s="310">
        <f t="shared" si="7"/>
        <v>0</v>
      </c>
      <c r="N23" s="310">
        <f>IF(計算準備!C28="",M23,M23+計算準備!C28)</f>
        <v>0</v>
      </c>
      <c r="O23" s="313">
        <f>IF(ISNUMBER(計算準備!E28),N23*計算準備!E28,N23*各種係数!M23)</f>
        <v>0</v>
      </c>
      <c r="P23" s="313">
        <v>0</v>
      </c>
      <c r="Q23" s="313">
        <f>O23*各種係数!N23</f>
        <v>0</v>
      </c>
      <c r="R23" s="313">
        <f>O23*各種係数!O23</f>
        <v>0</v>
      </c>
      <c r="S23" s="313">
        <f>R23*各種係数!P23</f>
        <v>0</v>
      </c>
      <c r="T23" s="313" t="e">
        <f>O23*各種係数!R23*各種係数!$U$23*各種係数!$U$32</f>
        <v>#N/A</v>
      </c>
      <c r="U23" s="313" t="e">
        <f>O23*各種係数!S23*各種係数!$U$23*各種係数!$U$32</f>
        <v>#N/A</v>
      </c>
      <c r="V23" s="310">
        <f>P23*各種係数!M23</f>
        <v>0</v>
      </c>
      <c r="W23" s="314">
        <v>0</v>
      </c>
      <c r="X23" s="314">
        <v>0</v>
      </c>
      <c r="Y23" s="314">
        <f>W23*各種係数!N23</f>
        <v>0</v>
      </c>
      <c r="Z23" s="314">
        <f>W23*各種係数!O23</f>
        <v>0</v>
      </c>
      <c r="AA23" s="314">
        <f>Z23*各種係数!P23</f>
        <v>0</v>
      </c>
      <c r="AB23" s="314" t="e">
        <f>W23*各種係数!R23*各種係数!$U$23*各種係数!$U$32</f>
        <v>#N/A</v>
      </c>
      <c r="AC23" s="314" t="e">
        <f>W23*各種係数!S23*各種係数!$U$23*各種係数!$U$32</f>
        <v>#N/A</v>
      </c>
      <c r="AD23" s="310"/>
      <c r="AE23" s="310">
        <f>$AD$43*各種係数!Q23</f>
        <v>0</v>
      </c>
      <c r="AF23" s="310">
        <f>AE23*各種係数!M23</f>
        <v>0</v>
      </c>
      <c r="AG23" s="315">
        <v>0</v>
      </c>
      <c r="AH23" s="315">
        <v>0</v>
      </c>
      <c r="AI23" s="315">
        <f>AG23*各種係数!N23</f>
        <v>0</v>
      </c>
      <c r="AJ23" s="315">
        <f>AG23*各種係数!O23</f>
        <v>0</v>
      </c>
      <c r="AK23" s="315">
        <f>AJ23*各種係数!P23</f>
        <v>0</v>
      </c>
      <c r="AL23" s="315" t="e">
        <f>AG23*各種係数!R23*各種係数!$U$23*各種係数!$U$32</f>
        <v>#N/A</v>
      </c>
      <c r="AM23" s="315" t="e">
        <f>AG23*各種係数!S23*各種係数!$U$23*各種係数!$U$32</f>
        <v>#N/A</v>
      </c>
      <c r="AN23" s="311" t="str">
        <f t="shared" si="8"/>
        <v>34</v>
      </c>
      <c r="AO23" s="309" t="str">
        <f t="shared" si="9"/>
        <v>情報通信機器</v>
      </c>
      <c r="AP23" s="310">
        <f t="shared" si="10"/>
        <v>0</v>
      </c>
      <c r="AQ23" s="310">
        <f t="shared" si="11"/>
        <v>0</v>
      </c>
      <c r="AR23" s="310">
        <f t="shared" si="12"/>
        <v>0</v>
      </c>
      <c r="AS23" s="310">
        <f t="shared" si="13"/>
        <v>0</v>
      </c>
      <c r="AT23" s="310">
        <f t="shared" si="14"/>
        <v>0</v>
      </c>
      <c r="AU23" s="310" t="e">
        <f t="shared" si="15"/>
        <v>#N/A</v>
      </c>
      <c r="AV23" s="310" t="e">
        <f t="shared" si="16"/>
        <v>#N/A</v>
      </c>
      <c r="AW23" s="21"/>
      <c r="AX23" s="21"/>
      <c r="AY23" s="316">
        <f>RANK(AP23,$AP$6:$AP$42)+COUNTIF($AP$6:AP23,AP23)-1</f>
        <v>18</v>
      </c>
      <c r="AZ23" s="317" t="str">
        <f t="shared" si="17"/>
        <v>34</v>
      </c>
      <c r="BA23" s="318" t="str">
        <f t="shared" si="18"/>
        <v>情報通信機器</v>
      </c>
      <c r="BB23" s="319">
        <v>18</v>
      </c>
      <c r="BC23" s="319" t="str">
        <f t="shared" si="1"/>
        <v>34</v>
      </c>
      <c r="BD23" s="320" t="str">
        <f t="shared" si="2"/>
        <v>情報通信機器</v>
      </c>
      <c r="BE23" s="313">
        <f t="shared" si="3"/>
        <v>0</v>
      </c>
      <c r="BF23" s="321">
        <f t="shared" si="19"/>
        <v>0</v>
      </c>
      <c r="BG23" s="315">
        <f t="shared" si="20"/>
        <v>0</v>
      </c>
      <c r="BH23" s="310">
        <f t="shared" si="21"/>
        <v>0</v>
      </c>
    </row>
    <row r="24" spans="1:60" s="22" customFormat="1" ht="19.899999999999999" customHeight="1" x14ac:dyDescent="0.15">
      <c r="A24" s="308" t="s">
        <v>38</v>
      </c>
      <c r="B24" s="309" t="s">
        <v>74</v>
      </c>
      <c r="C24" s="312">
        <f>IF(計算準備!D29="",0,計算準備!D29)</f>
        <v>0</v>
      </c>
      <c r="D24" s="310">
        <f>$C24*各種係数!C24</f>
        <v>0</v>
      </c>
      <c r="E24" s="310">
        <f>$C24*各種係数!D24</f>
        <v>0</v>
      </c>
      <c r="F24" s="310">
        <f>$C24*各種係数!E24</f>
        <v>0</v>
      </c>
      <c r="G24" s="310">
        <f>$C24*各種係数!F24</f>
        <v>0</v>
      </c>
      <c r="H24" s="310">
        <f>$C24*各種係数!G24</f>
        <v>0</v>
      </c>
      <c r="I24" s="310">
        <f>$C24*各種係数!H24</f>
        <v>0</v>
      </c>
      <c r="J24" s="310">
        <f>$C24*各種係数!I24</f>
        <v>0</v>
      </c>
      <c r="K24" s="310">
        <f>$C24*各種係数!J24</f>
        <v>0</v>
      </c>
      <c r="L24" s="310">
        <f>$C24*各種係数!K24</f>
        <v>0</v>
      </c>
      <c r="M24" s="310">
        <f t="shared" si="7"/>
        <v>0</v>
      </c>
      <c r="N24" s="310">
        <f>IF(計算準備!C29="",M24,M24+計算準備!C29)</f>
        <v>0</v>
      </c>
      <c r="O24" s="313">
        <f>IF(ISNUMBER(計算準備!E29),N24*計算準備!E29,N24*各種係数!M24)</f>
        <v>0</v>
      </c>
      <c r="P24" s="313">
        <v>0</v>
      </c>
      <c r="Q24" s="313">
        <f>O24*各種係数!N24</f>
        <v>0</v>
      </c>
      <c r="R24" s="313">
        <f>O24*各種係数!O24</f>
        <v>0</v>
      </c>
      <c r="S24" s="313">
        <f>R24*各種係数!P24</f>
        <v>0</v>
      </c>
      <c r="T24" s="313" t="e">
        <f>O24*各種係数!R24*各種係数!$U$23*各種係数!$U$32</f>
        <v>#N/A</v>
      </c>
      <c r="U24" s="313" t="e">
        <f>O24*各種係数!S24*各種係数!$U$23*各種係数!$U$32</f>
        <v>#N/A</v>
      </c>
      <c r="V24" s="310">
        <f>P24*各種係数!M24</f>
        <v>0</v>
      </c>
      <c r="W24" s="314">
        <v>0</v>
      </c>
      <c r="X24" s="314">
        <v>0</v>
      </c>
      <c r="Y24" s="314">
        <f>W24*各種係数!N24</f>
        <v>0</v>
      </c>
      <c r="Z24" s="314">
        <f>W24*各種係数!O24</f>
        <v>0</v>
      </c>
      <c r="AA24" s="314">
        <f>Z24*各種係数!P24</f>
        <v>0</v>
      </c>
      <c r="AB24" s="314" t="e">
        <f>W24*各種係数!R24*各種係数!$U$23*各種係数!$U$32</f>
        <v>#N/A</v>
      </c>
      <c r="AC24" s="314" t="e">
        <f>W24*各種係数!S24*各種係数!$U$23*各種係数!$U$32</f>
        <v>#N/A</v>
      </c>
      <c r="AD24" s="310"/>
      <c r="AE24" s="310">
        <f>$AD$43*各種係数!Q24</f>
        <v>0</v>
      </c>
      <c r="AF24" s="310">
        <f>AE24*各種係数!M24</f>
        <v>0</v>
      </c>
      <c r="AG24" s="315">
        <v>0</v>
      </c>
      <c r="AH24" s="315">
        <v>0</v>
      </c>
      <c r="AI24" s="315">
        <f>AG24*各種係数!N24</f>
        <v>0</v>
      </c>
      <c r="AJ24" s="315">
        <f>AG24*各種係数!O24</f>
        <v>0</v>
      </c>
      <c r="AK24" s="315">
        <f>AJ24*各種係数!P24</f>
        <v>0</v>
      </c>
      <c r="AL24" s="315" t="e">
        <f>AG24*各種係数!R24*各種係数!$U$23*各種係数!$U$32</f>
        <v>#N/A</v>
      </c>
      <c r="AM24" s="315" t="e">
        <f>AG24*各種係数!S24*各種係数!$U$23*各種係数!$U$32</f>
        <v>#N/A</v>
      </c>
      <c r="AN24" s="311" t="str">
        <f t="shared" si="8"/>
        <v>35</v>
      </c>
      <c r="AO24" s="309" t="str">
        <f t="shared" si="9"/>
        <v>輸送機械</v>
      </c>
      <c r="AP24" s="310">
        <f t="shared" si="10"/>
        <v>0</v>
      </c>
      <c r="AQ24" s="310">
        <f t="shared" si="11"/>
        <v>0</v>
      </c>
      <c r="AR24" s="310">
        <f t="shared" si="12"/>
        <v>0</v>
      </c>
      <c r="AS24" s="310">
        <f t="shared" si="13"/>
        <v>0</v>
      </c>
      <c r="AT24" s="310">
        <f t="shared" si="14"/>
        <v>0</v>
      </c>
      <c r="AU24" s="310" t="e">
        <f t="shared" si="15"/>
        <v>#N/A</v>
      </c>
      <c r="AV24" s="310" t="e">
        <f t="shared" si="16"/>
        <v>#N/A</v>
      </c>
      <c r="AW24" s="21"/>
      <c r="AX24" s="21"/>
      <c r="AY24" s="316">
        <f>RANK(AP24,$AP$6:$AP$42)+COUNTIF($AP$6:AP24,AP24)-1</f>
        <v>19</v>
      </c>
      <c r="AZ24" s="317" t="str">
        <f t="shared" si="17"/>
        <v>35</v>
      </c>
      <c r="BA24" s="318" t="str">
        <f t="shared" si="18"/>
        <v>輸送機械</v>
      </c>
      <c r="BB24" s="319">
        <v>19</v>
      </c>
      <c r="BC24" s="319" t="str">
        <f t="shared" si="1"/>
        <v>35</v>
      </c>
      <c r="BD24" s="320" t="str">
        <f t="shared" si="2"/>
        <v>輸送機械</v>
      </c>
      <c r="BE24" s="313">
        <f t="shared" si="3"/>
        <v>0</v>
      </c>
      <c r="BF24" s="321">
        <f t="shared" si="19"/>
        <v>0</v>
      </c>
      <c r="BG24" s="315">
        <f t="shared" si="20"/>
        <v>0</v>
      </c>
      <c r="BH24" s="310">
        <f t="shared" si="21"/>
        <v>0</v>
      </c>
    </row>
    <row r="25" spans="1:60" s="22" customFormat="1" ht="19.899999999999999" customHeight="1" x14ac:dyDescent="0.15">
      <c r="A25" s="308" t="s">
        <v>39</v>
      </c>
      <c r="B25" s="309" t="s">
        <v>75</v>
      </c>
      <c r="C25" s="312">
        <f>IF(計算準備!D30="",0,計算準備!D30)</f>
        <v>0</v>
      </c>
      <c r="D25" s="310">
        <f>$C25*各種係数!C25</f>
        <v>0</v>
      </c>
      <c r="E25" s="310">
        <f>$C25*各種係数!D25</f>
        <v>0</v>
      </c>
      <c r="F25" s="310">
        <f>$C25*各種係数!E25</f>
        <v>0</v>
      </c>
      <c r="G25" s="310">
        <f>$C25*各種係数!F25</f>
        <v>0</v>
      </c>
      <c r="H25" s="310">
        <f>$C25*各種係数!G25</f>
        <v>0</v>
      </c>
      <c r="I25" s="310">
        <f>$C25*各種係数!H25</f>
        <v>0</v>
      </c>
      <c r="J25" s="310">
        <f>$C25*各種係数!I25</f>
        <v>0</v>
      </c>
      <c r="K25" s="310">
        <f>$C25*各種係数!J25</f>
        <v>0</v>
      </c>
      <c r="L25" s="310">
        <f>$C25*各種係数!K25</f>
        <v>0</v>
      </c>
      <c r="M25" s="310">
        <f t="shared" si="7"/>
        <v>0</v>
      </c>
      <c r="N25" s="310">
        <f>IF(計算準備!C30="",M25,M25+計算準備!C30)</f>
        <v>0</v>
      </c>
      <c r="O25" s="313">
        <f>IF(ISNUMBER(計算準備!E30),N25*計算準備!E30,N25*各種係数!M25)</f>
        <v>0</v>
      </c>
      <c r="P25" s="313">
        <v>0</v>
      </c>
      <c r="Q25" s="313">
        <f>O25*各種係数!N25</f>
        <v>0</v>
      </c>
      <c r="R25" s="313">
        <f>O25*各種係数!O25</f>
        <v>0</v>
      </c>
      <c r="S25" s="313">
        <f>R25*各種係数!P25</f>
        <v>0</v>
      </c>
      <c r="T25" s="313" t="e">
        <f>O25*各種係数!R25*各種係数!$U$23*各種係数!$U$32</f>
        <v>#N/A</v>
      </c>
      <c r="U25" s="313" t="e">
        <f>O25*各種係数!S25*各種係数!$U$23*各種係数!$U$32</f>
        <v>#N/A</v>
      </c>
      <c r="V25" s="310">
        <f>P25*各種係数!M25</f>
        <v>0</v>
      </c>
      <c r="W25" s="314">
        <v>0</v>
      </c>
      <c r="X25" s="314">
        <v>0</v>
      </c>
      <c r="Y25" s="314">
        <f>W25*各種係数!N25</f>
        <v>0</v>
      </c>
      <c r="Z25" s="314">
        <f>W25*各種係数!O25</f>
        <v>0</v>
      </c>
      <c r="AA25" s="314">
        <f>Z25*各種係数!P25</f>
        <v>0</v>
      </c>
      <c r="AB25" s="314" t="e">
        <f>W25*各種係数!R25*各種係数!$U$23*各種係数!$U$32</f>
        <v>#N/A</v>
      </c>
      <c r="AC25" s="314" t="e">
        <f>W25*各種係数!S25*各種係数!$U$23*各種係数!$U$32</f>
        <v>#N/A</v>
      </c>
      <c r="AD25" s="310"/>
      <c r="AE25" s="310">
        <f>$AD$43*各種係数!Q25</f>
        <v>0</v>
      </c>
      <c r="AF25" s="310">
        <f>AE25*各種係数!M25</f>
        <v>0</v>
      </c>
      <c r="AG25" s="315">
        <v>0</v>
      </c>
      <c r="AH25" s="315">
        <v>0</v>
      </c>
      <c r="AI25" s="315">
        <f>AG25*各種係数!N25</f>
        <v>0</v>
      </c>
      <c r="AJ25" s="315">
        <f>AG25*各種係数!O25</f>
        <v>0</v>
      </c>
      <c r="AK25" s="315">
        <f>AJ25*各種係数!P25</f>
        <v>0</v>
      </c>
      <c r="AL25" s="315" t="e">
        <f>AG25*各種係数!R25*各種係数!$U$23*各種係数!$U$32</f>
        <v>#N/A</v>
      </c>
      <c r="AM25" s="315" t="e">
        <f>AG25*各種係数!S25*各種係数!$U$23*各種係数!$U$32</f>
        <v>#N/A</v>
      </c>
      <c r="AN25" s="311" t="str">
        <f t="shared" si="8"/>
        <v>39</v>
      </c>
      <c r="AO25" s="309" t="str">
        <f t="shared" si="9"/>
        <v>その他の製造工業製品</v>
      </c>
      <c r="AP25" s="310">
        <f t="shared" si="10"/>
        <v>0</v>
      </c>
      <c r="AQ25" s="310">
        <f t="shared" si="11"/>
        <v>0</v>
      </c>
      <c r="AR25" s="310">
        <f t="shared" si="12"/>
        <v>0</v>
      </c>
      <c r="AS25" s="310">
        <f t="shared" si="13"/>
        <v>0</v>
      </c>
      <c r="AT25" s="310">
        <f t="shared" si="14"/>
        <v>0</v>
      </c>
      <c r="AU25" s="310" t="e">
        <f t="shared" si="15"/>
        <v>#N/A</v>
      </c>
      <c r="AV25" s="310" t="e">
        <f t="shared" si="16"/>
        <v>#N/A</v>
      </c>
      <c r="AW25" s="21"/>
      <c r="AX25" s="21"/>
      <c r="AY25" s="316">
        <f>RANK(AP25,$AP$6:$AP$42)+COUNTIF($AP$6:AP25,AP25)-1</f>
        <v>20</v>
      </c>
      <c r="AZ25" s="317" t="str">
        <f t="shared" si="17"/>
        <v>39</v>
      </c>
      <c r="BA25" s="318" t="str">
        <f t="shared" si="18"/>
        <v>その他の製造工業製品</v>
      </c>
      <c r="BB25" s="319">
        <v>20</v>
      </c>
      <c r="BC25" s="319" t="str">
        <f t="shared" si="1"/>
        <v>39</v>
      </c>
      <c r="BD25" s="320" t="str">
        <f t="shared" si="2"/>
        <v>その他の製造工業製品</v>
      </c>
      <c r="BE25" s="313">
        <f t="shared" si="3"/>
        <v>0</v>
      </c>
      <c r="BF25" s="321">
        <f t="shared" si="19"/>
        <v>0</v>
      </c>
      <c r="BG25" s="315">
        <f t="shared" si="20"/>
        <v>0</v>
      </c>
      <c r="BH25" s="310">
        <f t="shared" si="21"/>
        <v>0</v>
      </c>
    </row>
    <row r="26" spans="1:60" s="22" customFormat="1" ht="19.899999999999999" customHeight="1" x14ac:dyDescent="0.15">
      <c r="A26" s="308" t="s">
        <v>40</v>
      </c>
      <c r="B26" s="309" t="s">
        <v>76</v>
      </c>
      <c r="C26" s="312">
        <f>IF(計算準備!D31="",0,計算準備!D31)</f>
        <v>0</v>
      </c>
      <c r="D26" s="310">
        <f>$C26*各種係数!C26</f>
        <v>0</v>
      </c>
      <c r="E26" s="310">
        <f>$C26*各種係数!D26</f>
        <v>0</v>
      </c>
      <c r="F26" s="310">
        <f>$C26*各種係数!E26</f>
        <v>0</v>
      </c>
      <c r="G26" s="310">
        <f>$C26*各種係数!F26</f>
        <v>0</v>
      </c>
      <c r="H26" s="310">
        <f>$C26*各種係数!G26</f>
        <v>0</v>
      </c>
      <c r="I26" s="310">
        <f>$C26*各種係数!H26</f>
        <v>0</v>
      </c>
      <c r="J26" s="310">
        <f>$C26*各種係数!I26</f>
        <v>0</v>
      </c>
      <c r="K26" s="310">
        <f>$C26*各種係数!J26</f>
        <v>0</v>
      </c>
      <c r="L26" s="310">
        <f>$C26*各種係数!K26</f>
        <v>0</v>
      </c>
      <c r="M26" s="310">
        <f t="shared" si="7"/>
        <v>0</v>
      </c>
      <c r="N26" s="310">
        <f>IF(計算準備!C31="",M26,M26+計算準備!C31)</f>
        <v>0</v>
      </c>
      <c r="O26" s="313">
        <f>IF(ISNUMBER(計算準備!E31),N26*計算準備!E31,N26*各種係数!M26)</f>
        <v>0</v>
      </c>
      <c r="P26" s="313">
        <v>0</v>
      </c>
      <c r="Q26" s="313">
        <f>O26*各種係数!N26</f>
        <v>0</v>
      </c>
      <c r="R26" s="313">
        <f>O26*各種係数!O26</f>
        <v>0</v>
      </c>
      <c r="S26" s="313">
        <f>R26*各種係数!P26</f>
        <v>0</v>
      </c>
      <c r="T26" s="313" t="e">
        <f>O26*各種係数!R26*各種係数!$U$23*各種係数!$U$32</f>
        <v>#N/A</v>
      </c>
      <c r="U26" s="313" t="e">
        <f>O26*各種係数!S26*各種係数!$U$23*各種係数!$U$32</f>
        <v>#N/A</v>
      </c>
      <c r="V26" s="310">
        <f>P26*各種係数!M26</f>
        <v>0</v>
      </c>
      <c r="W26" s="314">
        <v>0</v>
      </c>
      <c r="X26" s="314">
        <v>0</v>
      </c>
      <c r="Y26" s="314">
        <f>W26*各種係数!N26</f>
        <v>0</v>
      </c>
      <c r="Z26" s="314">
        <f>W26*各種係数!O26</f>
        <v>0</v>
      </c>
      <c r="AA26" s="314">
        <f>Z26*各種係数!P26</f>
        <v>0</v>
      </c>
      <c r="AB26" s="314" t="e">
        <f>W26*各種係数!R26*各種係数!$U$23*各種係数!$U$32</f>
        <v>#N/A</v>
      </c>
      <c r="AC26" s="314" t="e">
        <f>W26*各種係数!S26*各種係数!$U$23*各種係数!$U$32</f>
        <v>#N/A</v>
      </c>
      <c r="AD26" s="310"/>
      <c r="AE26" s="310">
        <f>$AD$43*各種係数!Q26</f>
        <v>0</v>
      </c>
      <c r="AF26" s="310">
        <f>AE26*各種係数!M26</f>
        <v>0</v>
      </c>
      <c r="AG26" s="315">
        <v>0</v>
      </c>
      <c r="AH26" s="315">
        <v>0</v>
      </c>
      <c r="AI26" s="315">
        <f>AG26*各種係数!N26</f>
        <v>0</v>
      </c>
      <c r="AJ26" s="315">
        <f>AG26*各種係数!O26</f>
        <v>0</v>
      </c>
      <c r="AK26" s="315">
        <f>AJ26*各種係数!P26</f>
        <v>0</v>
      </c>
      <c r="AL26" s="315" t="e">
        <f>AG26*各種係数!R26*各種係数!$U$23*各種係数!$U$32</f>
        <v>#N/A</v>
      </c>
      <c r="AM26" s="315" t="e">
        <f>AG26*各種係数!S26*各種係数!$U$23*各種係数!$U$32</f>
        <v>#N/A</v>
      </c>
      <c r="AN26" s="311" t="str">
        <f t="shared" si="8"/>
        <v>41</v>
      </c>
      <c r="AO26" s="309" t="str">
        <f t="shared" si="9"/>
        <v>建設</v>
      </c>
      <c r="AP26" s="310">
        <f t="shared" si="10"/>
        <v>0</v>
      </c>
      <c r="AQ26" s="310">
        <f t="shared" si="11"/>
        <v>0</v>
      </c>
      <c r="AR26" s="310">
        <f t="shared" si="12"/>
        <v>0</v>
      </c>
      <c r="AS26" s="310">
        <f t="shared" si="13"/>
        <v>0</v>
      </c>
      <c r="AT26" s="310">
        <f t="shared" si="14"/>
        <v>0</v>
      </c>
      <c r="AU26" s="310" t="e">
        <f t="shared" si="15"/>
        <v>#N/A</v>
      </c>
      <c r="AV26" s="310" t="e">
        <f t="shared" si="16"/>
        <v>#N/A</v>
      </c>
      <c r="AW26" s="21"/>
      <c r="AX26" s="21"/>
      <c r="AY26" s="316">
        <f>RANK(AP26,$AP$6:$AP$42)+COUNTIF($AP$6:AP26,AP26)-1</f>
        <v>21</v>
      </c>
      <c r="AZ26" s="317" t="str">
        <f t="shared" si="17"/>
        <v>41</v>
      </c>
      <c r="BA26" s="318" t="str">
        <f t="shared" si="18"/>
        <v>建設</v>
      </c>
      <c r="BB26" s="319">
        <v>21</v>
      </c>
      <c r="BC26" s="319" t="str">
        <f t="shared" si="1"/>
        <v>41</v>
      </c>
      <c r="BD26" s="320" t="str">
        <f t="shared" si="2"/>
        <v>建設</v>
      </c>
      <c r="BE26" s="313">
        <f t="shared" si="3"/>
        <v>0</v>
      </c>
      <c r="BF26" s="321">
        <f t="shared" si="19"/>
        <v>0</v>
      </c>
      <c r="BG26" s="315">
        <f t="shared" si="20"/>
        <v>0</v>
      </c>
      <c r="BH26" s="310">
        <f t="shared" si="21"/>
        <v>0</v>
      </c>
    </row>
    <row r="27" spans="1:60" s="22" customFormat="1" ht="19.899999999999999" customHeight="1" x14ac:dyDescent="0.15">
      <c r="A27" s="308" t="s">
        <v>41</v>
      </c>
      <c r="B27" s="309" t="s">
        <v>1080</v>
      </c>
      <c r="C27" s="312">
        <f>IF(計算準備!D32="",0,計算準備!D32)</f>
        <v>0</v>
      </c>
      <c r="D27" s="310">
        <f>$C27*各種係数!C27</f>
        <v>0</v>
      </c>
      <c r="E27" s="310">
        <f>$C27*各種係数!D27</f>
        <v>0</v>
      </c>
      <c r="F27" s="310">
        <f>$C27*各種係数!E27</f>
        <v>0</v>
      </c>
      <c r="G27" s="310">
        <f>$C27*各種係数!F27</f>
        <v>0</v>
      </c>
      <c r="H27" s="310">
        <f>$C27*各種係数!G27</f>
        <v>0</v>
      </c>
      <c r="I27" s="310">
        <f>$C27*各種係数!H27</f>
        <v>0</v>
      </c>
      <c r="J27" s="310">
        <f>$C27*各種係数!I27</f>
        <v>0</v>
      </c>
      <c r="K27" s="310">
        <f>$C27*各種係数!J27</f>
        <v>0</v>
      </c>
      <c r="L27" s="310">
        <f>$C27*各種係数!K27</f>
        <v>0</v>
      </c>
      <c r="M27" s="310">
        <f t="shared" si="7"/>
        <v>0</v>
      </c>
      <c r="N27" s="310">
        <f>IF(計算準備!C32="",M27,M27+計算準備!C32)</f>
        <v>0</v>
      </c>
      <c r="O27" s="313">
        <f>IF(ISNUMBER(計算準備!E32),N27*計算準備!E32,N27*各種係数!M27)</f>
        <v>0</v>
      </c>
      <c r="P27" s="313">
        <v>0</v>
      </c>
      <c r="Q27" s="313">
        <f>O27*各種係数!N27</f>
        <v>0</v>
      </c>
      <c r="R27" s="313">
        <f>O27*各種係数!O27</f>
        <v>0</v>
      </c>
      <c r="S27" s="313">
        <f>R27*各種係数!P27</f>
        <v>0</v>
      </c>
      <c r="T27" s="313" t="e">
        <f>O27*各種係数!R27*各種係数!$U$23*各種係数!$U$32</f>
        <v>#N/A</v>
      </c>
      <c r="U27" s="313" t="e">
        <f>O27*各種係数!S27*各種係数!$U$23*各種係数!$U$32</f>
        <v>#N/A</v>
      </c>
      <c r="V27" s="310">
        <f>P27*各種係数!M27</f>
        <v>0</v>
      </c>
      <c r="W27" s="314">
        <v>0</v>
      </c>
      <c r="X27" s="314">
        <v>0</v>
      </c>
      <c r="Y27" s="314">
        <f>W27*各種係数!N27</f>
        <v>0</v>
      </c>
      <c r="Z27" s="314">
        <f>W27*各種係数!O27</f>
        <v>0</v>
      </c>
      <c r="AA27" s="314">
        <f>Z27*各種係数!P27</f>
        <v>0</v>
      </c>
      <c r="AB27" s="314" t="e">
        <f>W27*各種係数!R27*各種係数!$U$23*各種係数!$U$32</f>
        <v>#N/A</v>
      </c>
      <c r="AC27" s="314" t="e">
        <f>W27*各種係数!S27*各種係数!$U$23*各種係数!$U$32</f>
        <v>#N/A</v>
      </c>
      <c r="AD27" s="310"/>
      <c r="AE27" s="310">
        <f>$AD$43*各種係数!Q27</f>
        <v>0</v>
      </c>
      <c r="AF27" s="310">
        <f>AE27*各種係数!M27</f>
        <v>0</v>
      </c>
      <c r="AG27" s="315">
        <v>0</v>
      </c>
      <c r="AH27" s="315">
        <v>0</v>
      </c>
      <c r="AI27" s="315">
        <f>AG27*各種係数!N27</f>
        <v>0</v>
      </c>
      <c r="AJ27" s="315">
        <f>AG27*各種係数!O27</f>
        <v>0</v>
      </c>
      <c r="AK27" s="315">
        <f>AJ27*各種係数!P27</f>
        <v>0</v>
      </c>
      <c r="AL27" s="315" t="e">
        <f>AG27*各種係数!R27*各種係数!$U$23*各種係数!$U$32</f>
        <v>#N/A</v>
      </c>
      <c r="AM27" s="315" t="e">
        <f>AG27*各種係数!S27*各種係数!$U$23*各種係数!$U$32</f>
        <v>#N/A</v>
      </c>
      <c r="AN27" s="311" t="str">
        <f t="shared" si="8"/>
        <v>46</v>
      </c>
      <c r="AO27" s="309" t="str">
        <f t="shared" si="9"/>
        <v>電気・ガス・熱供給</v>
      </c>
      <c r="AP27" s="310">
        <f t="shared" si="10"/>
        <v>0</v>
      </c>
      <c r="AQ27" s="310">
        <f t="shared" si="11"/>
        <v>0</v>
      </c>
      <c r="AR27" s="310">
        <f t="shared" si="12"/>
        <v>0</v>
      </c>
      <c r="AS27" s="310">
        <f t="shared" si="13"/>
        <v>0</v>
      </c>
      <c r="AT27" s="310">
        <f t="shared" si="14"/>
        <v>0</v>
      </c>
      <c r="AU27" s="310" t="e">
        <f t="shared" si="15"/>
        <v>#N/A</v>
      </c>
      <c r="AV27" s="310" t="e">
        <f t="shared" si="16"/>
        <v>#N/A</v>
      </c>
      <c r="AW27" s="21"/>
      <c r="AX27" s="21"/>
      <c r="AY27" s="316">
        <f>RANK(AP27,$AP$6:$AP$42)+COUNTIF($AP$6:AP27,AP27)-1</f>
        <v>22</v>
      </c>
      <c r="AZ27" s="317" t="str">
        <f t="shared" si="17"/>
        <v>46</v>
      </c>
      <c r="BA27" s="318" t="str">
        <f t="shared" si="18"/>
        <v>電気・ガス・熱供給</v>
      </c>
      <c r="BB27" s="319">
        <v>22</v>
      </c>
      <c r="BC27" s="319" t="str">
        <f t="shared" si="1"/>
        <v>46</v>
      </c>
      <c r="BD27" s="320" t="str">
        <f t="shared" si="2"/>
        <v>電気・ガス・熱供給</v>
      </c>
      <c r="BE27" s="313">
        <f t="shared" si="3"/>
        <v>0</v>
      </c>
      <c r="BF27" s="321">
        <f t="shared" si="19"/>
        <v>0</v>
      </c>
      <c r="BG27" s="315">
        <f t="shared" si="20"/>
        <v>0</v>
      </c>
      <c r="BH27" s="310">
        <f t="shared" si="21"/>
        <v>0</v>
      </c>
    </row>
    <row r="28" spans="1:60" s="22" customFormat="1" ht="19.899999999999999" customHeight="1" x14ac:dyDescent="0.15">
      <c r="A28" s="308" t="s">
        <v>42</v>
      </c>
      <c r="B28" s="309" t="s">
        <v>77</v>
      </c>
      <c r="C28" s="312">
        <f>IF(計算準備!D33="",0,計算準備!D33)</f>
        <v>0</v>
      </c>
      <c r="D28" s="310">
        <f>$C28*各種係数!C28</f>
        <v>0</v>
      </c>
      <c r="E28" s="310">
        <f>$C28*各種係数!D28</f>
        <v>0</v>
      </c>
      <c r="F28" s="310">
        <f>$C28*各種係数!E28</f>
        <v>0</v>
      </c>
      <c r="G28" s="310">
        <f>$C28*各種係数!F28</f>
        <v>0</v>
      </c>
      <c r="H28" s="310">
        <f>$C28*各種係数!G28</f>
        <v>0</v>
      </c>
      <c r="I28" s="310">
        <f>$C28*各種係数!H28</f>
        <v>0</v>
      </c>
      <c r="J28" s="310">
        <f>$C28*各種係数!I28</f>
        <v>0</v>
      </c>
      <c r="K28" s="310">
        <f>$C28*各種係数!J28</f>
        <v>0</v>
      </c>
      <c r="L28" s="310">
        <f>$C28*各種係数!K28</f>
        <v>0</v>
      </c>
      <c r="M28" s="310">
        <f t="shared" si="7"/>
        <v>0</v>
      </c>
      <c r="N28" s="310">
        <f>IF(計算準備!C33="",M28,M28+計算準備!C33)</f>
        <v>0</v>
      </c>
      <c r="O28" s="313">
        <f>IF(ISNUMBER(計算準備!E33),N28*計算準備!E33,N28*各種係数!M28)</f>
        <v>0</v>
      </c>
      <c r="P28" s="313">
        <v>0</v>
      </c>
      <c r="Q28" s="313">
        <f>O28*各種係数!N28</f>
        <v>0</v>
      </c>
      <c r="R28" s="313">
        <f>O28*各種係数!O28</f>
        <v>0</v>
      </c>
      <c r="S28" s="313">
        <f>R28*各種係数!P28</f>
        <v>0</v>
      </c>
      <c r="T28" s="313" t="e">
        <f>O28*各種係数!R28*各種係数!$U$23*各種係数!$U$32</f>
        <v>#N/A</v>
      </c>
      <c r="U28" s="313" t="e">
        <f>O28*各種係数!S28*各種係数!$U$23*各種係数!$U$32</f>
        <v>#N/A</v>
      </c>
      <c r="V28" s="310">
        <f>P28*各種係数!M28</f>
        <v>0</v>
      </c>
      <c r="W28" s="314">
        <v>0</v>
      </c>
      <c r="X28" s="314">
        <v>0</v>
      </c>
      <c r="Y28" s="314">
        <f>W28*各種係数!N28</f>
        <v>0</v>
      </c>
      <c r="Z28" s="314">
        <f>W28*各種係数!O28</f>
        <v>0</v>
      </c>
      <c r="AA28" s="314">
        <f>Z28*各種係数!P28</f>
        <v>0</v>
      </c>
      <c r="AB28" s="314" t="e">
        <f>W28*各種係数!R28*各種係数!$U$23*各種係数!$U$32</f>
        <v>#N/A</v>
      </c>
      <c r="AC28" s="314" t="e">
        <f>W28*各種係数!S28*各種係数!$U$23*各種係数!$U$32</f>
        <v>#N/A</v>
      </c>
      <c r="AD28" s="310"/>
      <c r="AE28" s="310">
        <f>$AD$43*各種係数!Q28</f>
        <v>0</v>
      </c>
      <c r="AF28" s="310">
        <f>AE28*各種係数!M28</f>
        <v>0</v>
      </c>
      <c r="AG28" s="315">
        <v>0</v>
      </c>
      <c r="AH28" s="315">
        <v>0</v>
      </c>
      <c r="AI28" s="315">
        <f>AG28*各種係数!N28</f>
        <v>0</v>
      </c>
      <c r="AJ28" s="315">
        <f>AG28*各種係数!O28</f>
        <v>0</v>
      </c>
      <c r="AK28" s="315">
        <f>AJ28*各種係数!P28</f>
        <v>0</v>
      </c>
      <c r="AL28" s="315" t="e">
        <f>AG28*各種係数!R28*各種係数!$U$23*各種係数!$U$32</f>
        <v>#N/A</v>
      </c>
      <c r="AM28" s="315" t="e">
        <f>AG28*各種係数!S28*各種係数!$U$23*各種係数!$U$32</f>
        <v>#N/A</v>
      </c>
      <c r="AN28" s="311" t="str">
        <f t="shared" si="8"/>
        <v>47</v>
      </c>
      <c r="AO28" s="309" t="str">
        <f t="shared" si="9"/>
        <v>水道</v>
      </c>
      <c r="AP28" s="310">
        <f t="shared" si="10"/>
        <v>0</v>
      </c>
      <c r="AQ28" s="310">
        <f t="shared" si="11"/>
        <v>0</v>
      </c>
      <c r="AR28" s="310">
        <f t="shared" si="12"/>
        <v>0</v>
      </c>
      <c r="AS28" s="310">
        <f t="shared" si="13"/>
        <v>0</v>
      </c>
      <c r="AT28" s="310">
        <f t="shared" si="14"/>
        <v>0</v>
      </c>
      <c r="AU28" s="310" t="e">
        <f t="shared" si="15"/>
        <v>#N/A</v>
      </c>
      <c r="AV28" s="310" t="e">
        <f t="shared" si="16"/>
        <v>#N/A</v>
      </c>
      <c r="AW28" s="21"/>
      <c r="AX28" s="21"/>
      <c r="AY28" s="316">
        <f>RANK(AP28,$AP$6:$AP$42)+COUNTIF($AP$6:AP28,AP28)-1</f>
        <v>23</v>
      </c>
      <c r="AZ28" s="317" t="str">
        <f t="shared" si="17"/>
        <v>47</v>
      </c>
      <c r="BA28" s="318" t="str">
        <f t="shared" si="18"/>
        <v>水道</v>
      </c>
      <c r="BB28" s="319">
        <v>23</v>
      </c>
      <c r="BC28" s="319" t="str">
        <f t="shared" si="1"/>
        <v>47</v>
      </c>
      <c r="BD28" s="320" t="str">
        <f t="shared" si="2"/>
        <v>水道</v>
      </c>
      <c r="BE28" s="313">
        <f t="shared" si="3"/>
        <v>0</v>
      </c>
      <c r="BF28" s="321">
        <f t="shared" si="19"/>
        <v>0</v>
      </c>
      <c r="BG28" s="315">
        <f t="shared" si="20"/>
        <v>0</v>
      </c>
      <c r="BH28" s="310">
        <f t="shared" si="21"/>
        <v>0</v>
      </c>
    </row>
    <row r="29" spans="1:60" s="22" customFormat="1" ht="19.899999999999999" customHeight="1" x14ac:dyDescent="0.15">
      <c r="A29" s="308" t="s">
        <v>43</v>
      </c>
      <c r="B29" s="309" t="s">
        <v>78</v>
      </c>
      <c r="C29" s="312">
        <f>IF(計算準備!D34="",0,計算準備!D34)</f>
        <v>0</v>
      </c>
      <c r="D29" s="310">
        <f>$C29*各種係数!C29</f>
        <v>0</v>
      </c>
      <c r="E29" s="310">
        <f>$C29*各種係数!D29</f>
        <v>0</v>
      </c>
      <c r="F29" s="310">
        <f>$C29*各種係数!E29</f>
        <v>0</v>
      </c>
      <c r="G29" s="310">
        <f>$C29*各種係数!F29</f>
        <v>0</v>
      </c>
      <c r="H29" s="310">
        <f>$C29*各種係数!G29</f>
        <v>0</v>
      </c>
      <c r="I29" s="310">
        <f>$C29*各種係数!H29</f>
        <v>0</v>
      </c>
      <c r="J29" s="310">
        <f>$C29*各種係数!I29</f>
        <v>0</v>
      </c>
      <c r="K29" s="310">
        <f>$C29*各種係数!J29</f>
        <v>0</v>
      </c>
      <c r="L29" s="310">
        <f>$C29*各種係数!K29</f>
        <v>0</v>
      </c>
      <c r="M29" s="310">
        <f t="shared" si="7"/>
        <v>0</v>
      </c>
      <c r="N29" s="310">
        <f>IF(計算準備!C34="",M29,M29+計算準備!C34)</f>
        <v>0</v>
      </c>
      <c r="O29" s="313">
        <f>IF(ISNUMBER(計算準備!E34),N29*計算準備!E34,N29*各種係数!M29)</f>
        <v>0</v>
      </c>
      <c r="P29" s="313">
        <v>0</v>
      </c>
      <c r="Q29" s="313">
        <f>O29*各種係数!N29</f>
        <v>0</v>
      </c>
      <c r="R29" s="313">
        <f>O29*各種係数!O29</f>
        <v>0</v>
      </c>
      <c r="S29" s="313">
        <f>R29*各種係数!P29</f>
        <v>0</v>
      </c>
      <c r="T29" s="313" t="e">
        <f>O29*各種係数!R29*各種係数!$U$23*各種係数!$U$32</f>
        <v>#N/A</v>
      </c>
      <c r="U29" s="313" t="e">
        <f>O29*各種係数!S29*各種係数!$U$23*各種係数!$U$32</f>
        <v>#N/A</v>
      </c>
      <c r="V29" s="310">
        <f>P29*各種係数!M29</f>
        <v>0</v>
      </c>
      <c r="W29" s="314">
        <v>0</v>
      </c>
      <c r="X29" s="314">
        <v>0</v>
      </c>
      <c r="Y29" s="314">
        <f>W29*各種係数!N29</f>
        <v>0</v>
      </c>
      <c r="Z29" s="314">
        <f>W29*各種係数!O29</f>
        <v>0</v>
      </c>
      <c r="AA29" s="314">
        <f>Z29*各種係数!P29</f>
        <v>0</v>
      </c>
      <c r="AB29" s="314" t="e">
        <f>W29*各種係数!R29*各種係数!$U$23*各種係数!$U$32</f>
        <v>#N/A</v>
      </c>
      <c r="AC29" s="314" t="e">
        <f>W29*各種係数!S29*各種係数!$U$23*各種係数!$U$32</f>
        <v>#N/A</v>
      </c>
      <c r="AD29" s="310"/>
      <c r="AE29" s="310">
        <f>$AD$43*各種係数!Q29</f>
        <v>0</v>
      </c>
      <c r="AF29" s="310">
        <f>AE29*各種係数!M29</f>
        <v>0</v>
      </c>
      <c r="AG29" s="315">
        <v>0</v>
      </c>
      <c r="AH29" s="315">
        <v>0</v>
      </c>
      <c r="AI29" s="315">
        <f>AG29*各種係数!N29</f>
        <v>0</v>
      </c>
      <c r="AJ29" s="315">
        <f>AG29*各種係数!O29</f>
        <v>0</v>
      </c>
      <c r="AK29" s="315">
        <f>AJ29*各種係数!P29</f>
        <v>0</v>
      </c>
      <c r="AL29" s="315" t="e">
        <f>AG29*各種係数!R29*各種係数!$U$23*各種係数!$U$32</f>
        <v>#N/A</v>
      </c>
      <c r="AM29" s="315" t="e">
        <f>AG29*各種係数!S29*各種係数!$U$23*各種係数!$U$32</f>
        <v>#N/A</v>
      </c>
      <c r="AN29" s="311" t="str">
        <f t="shared" si="8"/>
        <v>48</v>
      </c>
      <c r="AO29" s="309" t="str">
        <f t="shared" si="9"/>
        <v>廃棄物処理</v>
      </c>
      <c r="AP29" s="310">
        <f t="shared" si="10"/>
        <v>0</v>
      </c>
      <c r="AQ29" s="310">
        <f t="shared" si="11"/>
        <v>0</v>
      </c>
      <c r="AR29" s="310">
        <f t="shared" si="12"/>
        <v>0</v>
      </c>
      <c r="AS29" s="310">
        <f t="shared" si="13"/>
        <v>0</v>
      </c>
      <c r="AT29" s="310">
        <f t="shared" si="14"/>
        <v>0</v>
      </c>
      <c r="AU29" s="310" t="e">
        <f t="shared" si="15"/>
        <v>#N/A</v>
      </c>
      <c r="AV29" s="310" t="e">
        <f t="shared" si="16"/>
        <v>#N/A</v>
      </c>
      <c r="AW29" s="21"/>
      <c r="AX29" s="21"/>
      <c r="AY29" s="316">
        <f>RANK(AP29,$AP$6:$AP$42)+COUNTIF($AP$6:AP29,AP29)-1</f>
        <v>24</v>
      </c>
      <c r="AZ29" s="317" t="str">
        <f t="shared" si="17"/>
        <v>48</v>
      </c>
      <c r="BA29" s="318" t="str">
        <f t="shared" si="18"/>
        <v>廃棄物処理</v>
      </c>
      <c r="BB29" s="319">
        <v>24</v>
      </c>
      <c r="BC29" s="319" t="str">
        <f t="shared" si="1"/>
        <v>48</v>
      </c>
      <c r="BD29" s="320" t="str">
        <f t="shared" si="2"/>
        <v>廃棄物処理</v>
      </c>
      <c r="BE29" s="313">
        <f t="shared" si="3"/>
        <v>0</v>
      </c>
      <c r="BF29" s="321">
        <f t="shared" si="19"/>
        <v>0</v>
      </c>
      <c r="BG29" s="315">
        <f t="shared" si="20"/>
        <v>0</v>
      </c>
      <c r="BH29" s="310">
        <f t="shared" si="21"/>
        <v>0</v>
      </c>
    </row>
    <row r="30" spans="1:60" s="22" customFormat="1" ht="19.899999999999999" customHeight="1" x14ac:dyDescent="0.15">
      <c r="A30" s="308" t="s">
        <v>44</v>
      </c>
      <c r="B30" s="309" t="s">
        <v>79</v>
      </c>
      <c r="C30" s="312">
        <f>IF(計算準備!D35="",0,計算準備!D35)</f>
        <v>0</v>
      </c>
      <c r="D30" s="310">
        <f>$C30*各種係数!C30</f>
        <v>0</v>
      </c>
      <c r="E30" s="310">
        <f>$C30*各種係数!D30</f>
        <v>0</v>
      </c>
      <c r="F30" s="310">
        <f>$C30*各種係数!E30</f>
        <v>0</v>
      </c>
      <c r="G30" s="310">
        <f>$C30*各種係数!F30</f>
        <v>0</v>
      </c>
      <c r="H30" s="310">
        <f>$C30*各種係数!G30</f>
        <v>0</v>
      </c>
      <c r="I30" s="310">
        <f>$C30*各種係数!H30</f>
        <v>0</v>
      </c>
      <c r="J30" s="310">
        <f>$C30*各種係数!I30</f>
        <v>0</v>
      </c>
      <c r="K30" s="310">
        <f>$C30*各種係数!J30</f>
        <v>0</v>
      </c>
      <c r="L30" s="310">
        <f>$C30*各種係数!K30</f>
        <v>0</v>
      </c>
      <c r="M30" s="455">
        <f>SUM(D43:E43)+C30</f>
        <v>0</v>
      </c>
      <c r="N30" s="310">
        <f>IF(計算準備!C35="",M30,M30+計算準備!C35)</f>
        <v>0</v>
      </c>
      <c r="O30" s="313">
        <f>IF(ISNUMBER(計算準備!E35),N30*計算準備!E35,N30*各種係数!M30)</f>
        <v>0</v>
      </c>
      <c r="P30" s="313">
        <v>0</v>
      </c>
      <c r="Q30" s="313">
        <f>O30*各種係数!N30</f>
        <v>0</v>
      </c>
      <c r="R30" s="313">
        <f>O30*各種係数!O30</f>
        <v>0</v>
      </c>
      <c r="S30" s="313">
        <f>R30*各種係数!P30</f>
        <v>0</v>
      </c>
      <c r="T30" s="313" t="e">
        <f>O30*各種係数!R30*各種係数!$U$23*各種係数!$U$32</f>
        <v>#N/A</v>
      </c>
      <c r="U30" s="313" t="e">
        <f>O30*各種係数!S30*各種係数!$U$23*各種係数!$U$32</f>
        <v>#N/A</v>
      </c>
      <c r="V30" s="310">
        <f>P30*各種係数!M30</f>
        <v>0</v>
      </c>
      <c r="W30" s="314">
        <v>0</v>
      </c>
      <c r="X30" s="314">
        <v>0</v>
      </c>
      <c r="Y30" s="314">
        <f>W30*各種係数!N30</f>
        <v>0</v>
      </c>
      <c r="Z30" s="314">
        <f>W30*各種係数!O30</f>
        <v>0</v>
      </c>
      <c r="AA30" s="314">
        <f>Z30*各種係数!P30</f>
        <v>0</v>
      </c>
      <c r="AB30" s="314" t="e">
        <f>W30*各種係数!R30*各種係数!$U$23*各種係数!$U$32</f>
        <v>#N/A</v>
      </c>
      <c r="AC30" s="314" t="e">
        <f>W30*各種係数!S30*各種係数!$U$23*各種係数!$U$32</f>
        <v>#N/A</v>
      </c>
      <c r="AD30" s="310"/>
      <c r="AE30" s="310">
        <f>$AD$43*各種係数!Q30</f>
        <v>0</v>
      </c>
      <c r="AF30" s="310">
        <f>AE30*各種係数!M30</f>
        <v>0</v>
      </c>
      <c r="AG30" s="315">
        <v>0</v>
      </c>
      <c r="AH30" s="315">
        <v>0</v>
      </c>
      <c r="AI30" s="315">
        <f>AG30*各種係数!N30</f>
        <v>0</v>
      </c>
      <c r="AJ30" s="315">
        <f>AG30*各種係数!O30</f>
        <v>0</v>
      </c>
      <c r="AK30" s="315">
        <f>AJ30*各種係数!P30</f>
        <v>0</v>
      </c>
      <c r="AL30" s="315" t="e">
        <f>AG30*各種係数!R30*各種係数!$U$23*各種係数!$U$32</f>
        <v>#N/A</v>
      </c>
      <c r="AM30" s="315" t="e">
        <f>AG30*各種係数!S30*各種係数!$U$23*各種係数!$U$32</f>
        <v>#N/A</v>
      </c>
      <c r="AN30" s="311" t="str">
        <f t="shared" si="8"/>
        <v>51</v>
      </c>
      <c r="AO30" s="309" t="str">
        <f t="shared" si="9"/>
        <v>商業</v>
      </c>
      <c r="AP30" s="310">
        <f t="shared" si="10"/>
        <v>0</v>
      </c>
      <c r="AQ30" s="310">
        <f t="shared" si="11"/>
        <v>0</v>
      </c>
      <c r="AR30" s="310">
        <f t="shared" si="12"/>
        <v>0</v>
      </c>
      <c r="AS30" s="310">
        <f t="shared" si="13"/>
        <v>0</v>
      </c>
      <c r="AT30" s="310">
        <f t="shared" si="14"/>
        <v>0</v>
      </c>
      <c r="AU30" s="310" t="e">
        <f t="shared" si="15"/>
        <v>#N/A</v>
      </c>
      <c r="AV30" s="310" t="e">
        <f t="shared" si="16"/>
        <v>#N/A</v>
      </c>
      <c r="AW30" s="21"/>
      <c r="AX30" s="21"/>
      <c r="AY30" s="316">
        <f>RANK(AP30,$AP$6:$AP$42)+COUNTIF($AP$6:AP30,AP30)-1</f>
        <v>25</v>
      </c>
      <c r="AZ30" s="317" t="str">
        <f t="shared" si="17"/>
        <v>51</v>
      </c>
      <c r="BA30" s="318" t="str">
        <f t="shared" si="18"/>
        <v>商業</v>
      </c>
      <c r="BB30" s="319">
        <v>25</v>
      </c>
      <c r="BC30" s="319" t="str">
        <f t="shared" si="1"/>
        <v>51</v>
      </c>
      <c r="BD30" s="320" t="str">
        <f t="shared" si="2"/>
        <v>商業</v>
      </c>
      <c r="BE30" s="313">
        <f t="shared" si="3"/>
        <v>0</v>
      </c>
      <c r="BF30" s="321">
        <f t="shared" si="19"/>
        <v>0</v>
      </c>
      <c r="BG30" s="315">
        <f t="shared" si="20"/>
        <v>0</v>
      </c>
      <c r="BH30" s="310">
        <f t="shared" si="21"/>
        <v>0</v>
      </c>
    </row>
    <row r="31" spans="1:60" s="22" customFormat="1" ht="19.899999999999999" customHeight="1" x14ac:dyDescent="0.15">
      <c r="A31" s="308" t="s">
        <v>45</v>
      </c>
      <c r="B31" s="309" t="s">
        <v>80</v>
      </c>
      <c r="C31" s="312">
        <f>IF(計算準備!D36="",0,計算準備!D36)</f>
        <v>0</v>
      </c>
      <c r="D31" s="310">
        <f>$C31*各種係数!C31</f>
        <v>0</v>
      </c>
      <c r="E31" s="310">
        <f>$C31*各種係数!D31</f>
        <v>0</v>
      </c>
      <c r="F31" s="310">
        <f>$C31*各種係数!E31</f>
        <v>0</v>
      </c>
      <c r="G31" s="310">
        <f>$C31*各種係数!F31</f>
        <v>0</v>
      </c>
      <c r="H31" s="310">
        <f>$C31*各種係数!G31</f>
        <v>0</v>
      </c>
      <c r="I31" s="310">
        <f>$C31*各種係数!H31</f>
        <v>0</v>
      </c>
      <c r="J31" s="310">
        <f>$C31*各種係数!I31</f>
        <v>0</v>
      </c>
      <c r="K31" s="310">
        <f>$C31*各種係数!J31</f>
        <v>0</v>
      </c>
      <c r="L31" s="310">
        <f>$C31*各種係数!K31</f>
        <v>0</v>
      </c>
      <c r="M31" s="310">
        <f t="shared" si="7"/>
        <v>0</v>
      </c>
      <c r="N31" s="310">
        <f>IF(計算準備!C36="",M31,M31+計算準備!C36)</f>
        <v>0</v>
      </c>
      <c r="O31" s="313">
        <f>IF(ISNUMBER(計算準備!E36),N31*計算準備!E36,N31*各種係数!M31)</f>
        <v>0</v>
      </c>
      <c r="P31" s="313">
        <v>0</v>
      </c>
      <c r="Q31" s="313">
        <f>O31*各種係数!N31</f>
        <v>0</v>
      </c>
      <c r="R31" s="313">
        <f>O31*各種係数!O31</f>
        <v>0</v>
      </c>
      <c r="S31" s="313">
        <f>R31*各種係数!P31</f>
        <v>0</v>
      </c>
      <c r="T31" s="313" t="e">
        <f>O31*各種係数!R31*各種係数!$U$23*各種係数!$U$32</f>
        <v>#N/A</v>
      </c>
      <c r="U31" s="313" t="e">
        <f>O31*各種係数!S31*各種係数!$U$23*各種係数!$U$32</f>
        <v>#N/A</v>
      </c>
      <c r="V31" s="310">
        <f>P31*各種係数!M31</f>
        <v>0</v>
      </c>
      <c r="W31" s="314">
        <v>0</v>
      </c>
      <c r="X31" s="314">
        <v>0</v>
      </c>
      <c r="Y31" s="314">
        <f>W31*各種係数!N31</f>
        <v>0</v>
      </c>
      <c r="Z31" s="314">
        <f>W31*各種係数!O31</f>
        <v>0</v>
      </c>
      <c r="AA31" s="314">
        <f>Z31*各種係数!P31</f>
        <v>0</v>
      </c>
      <c r="AB31" s="314" t="e">
        <f>W31*各種係数!R31*各種係数!$U$23*各種係数!$U$32</f>
        <v>#N/A</v>
      </c>
      <c r="AC31" s="314" t="e">
        <f>W31*各種係数!S31*各種係数!$U$23*各種係数!$U$32</f>
        <v>#N/A</v>
      </c>
      <c r="AD31" s="310"/>
      <c r="AE31" s="310">
        <f>$AD$43*各種係数!Q31</f>
        <v>0</v>
      </c>
      <c r="AF31" s="310">
        <f>AE31*各種係数!M31</f>
        <v>0</v>
      </c>
      <c r="AG31" s="315">
        <v>0</v>
      </c>
      <c r="AH31" s="315">
        <v>0</v>
      </c>
      <c r="AI31" s="315">
        <f>AG31*各種係数!N31</f>
        <v>0</v>
      </c>
      <c r="AJ31" s="315">
        <f>AG31*各種係数!O31</f>
        <v>0</v>
      </c>
      <c r="AK31" s="315">
        <f>AJ31*各種係数!P31</f>
        <v>0</v>
      </c>
      <c r="AL31" s="315" t="e">
        <f>AG31*各種係数!R31*各種係数!$U$23*各種係数!$U$32</f>
        <v>#N/A</v>
      </c>
      <c r="AM31" s="315" t="e">
        <f>AG31*各種係数!S31*各種係数!$U$23*各種係数!$U$32</f>
        <v>#N/A</v>
      </c>
      <c r="AN31" s="311" t="str">
        <f t="shared" si="8"/>
        <v>53</v>
      </c>
      <c r="AO31" s="309" t="str">
        <f t="shared" si="9"/>
        <v>金融・保険</v>
      </c>
      <c r="AP31" s="310">
        <f t="shared" si="10"/>
        <v>0</v>
      </c>
      <c r="AQ31" s="310">
        <f t="shared" si="11"/>
        <v>0</v>
      </c>
      <c r="AR31" s="310">
        <f t="shared" si="12"/>
        <v>0</v>
      </c>
      <c r="AS31" s="310">
        <f t="shared" si="13"/>
        <v>0</v>
      </c>
      <c r="AT31" s="310">
        <f t="shared" si="14"/>
        <v>0</v>
      </c>
      <c r="AU31" s="310" t="e">
        <f t="shared" si="15"/>
        <v>#N/A</v>
      </c>
      <c r="AV31" s="310" t="e">
        <f t="shared" si="16"/>
        <v>#N/A</v>
      </c>
      <c r="AW31" s="21"/>
      <c r="AX31" s="21"/>
      <c r="AY31" s="316">
        <f>RANK(AP31,$AP$6:$AP$42)+COUNTIF($AP$6:AP31,AP31)-1</f>
        <v>26</v>
      </c>
      <c r="AZ31" s="317" t="str">
        <f t="shared" si="17"/>
        <v>53</v>
      </c>
      <c r="BA31" s="318" t="str">
        <f t="shared" si="18"/>
        <v>金融・保険</v>
      </c>
      <c r="BB31" s="319">
        <v>26</v>
      </c>
      <c r="BC31" s="319" t="str">
        <f t="shared" si="1"/>
        <v>53</v>
      </c>
      <c r="BD31" s="320" t="str">
        <f t="shared" si="2"/>
        <v>金融・保険</v>
      </c>
      <c r="BE31" s="313">
        <f t="shared" si="3"/>
        <v>0</v>
      </c>
      <c r="BF31" s="321">
        <f t="shared" si="19"/>
        <v>0</v>
      </c>
      <c r="BG31" s="315">
        <f t="shared" si="20"/>
        <v>0</v>
      </c>
      <c r="BH31" s="310">
        <f t="shared" si="21"/>
        <v>0</v>
      </c>
    </row>
    <row r="32" spans="1:60" s="22" customFormat="1" ht="19.899999999999999" customHeight="1" x14ac:dyDescent="0.15">
      <c r="A32" s="308" t="s">
        <v>46</v>
      </c>
      <c r="B32" s="309" t="s">
        <v>81</v>
      </c>
      <c r="C32" s="312">
        <f>IF(計算準備!D37="",0,計算準備!D37)</f>
        <v>0</v>
      </c>
      <c r="D32" s="310">
        <f>$C32*各種係数!C32</f>
        <v>0</v>
      </c>
      <c r="E32" s="310">
        <f>$C32*各種係数!D32</f>
        <v>0</v>
      </c>
      <c r="F32" s="310">
        <f>$C32*各種係数!E32</f>
        <v>0</v>
      </c>
      <c r="G32" s="310">
        <f>$C32*各種係数!F32</f>
        <v>0</v>
      </c>
      <c r="H32" s="310">
        <f>$C32*各種係数!G32</f>
        <v>0</v>
      </c>
      <c r="I32" s="310">
        <f>$C32*各種係数!H32</f>
        <v>0</v>
      </c>
      <c r="J32" s="310">
        <f>$C32*各種係数!I32</f>
        <v>0</v>
      </c>
      <c r="K32" s="310">
        <f>$C32*各種係数!J32</f>
        <v>0</v>
      </c>
      <c r="L32" s="310">
        <f>$C32*各種係数!K32</f>
        <v>0</v>
      </c>
      <c r="M32" s="310">
        <f t="shared" si="7"/>
        <v>0</v>
      </c>
      <c r="N32" s="310">
        <f>IF(計算準備!C37="",M32,M32+計算準備!C37)</f>
        <v>0</v>
      </c>
      <c r="O32" s="313">
        <f>IF(ISNUMBER(計算準備!E37),N32*計算準備!E37,N32*各種係数!M32)</f>
        <v>0</v>
      </c>
      <c r="P32" s="313">
        <v>0</v>
      </c>
      <c r="Q32" s="313">
        <f>O32*各種係数!N32</f>
        <v>0</v>
      </c>
      <c r="R32" s="313">
        <f>O32*各種係数!O32</f>
        <v>0</v>
      </c>
      <c r="S32" s="313">
        <f>R32*各種係数!P32</f>
        <v>0</v>
      </c>
      <c r="T32" s="313" t="e">
        <f>O32*各種係数!R32*各種係数!$U$23*各種係数!$U$32</f>
        <v>#N/A</v>
      </c>
      <c r="U32" s="313" t="e">
        <f>O32*各種係数!S32*各種係数!$U$23*各種係数!$U$32</f>
        <v>#N/A</v>
      </c>
      <c r="V32" s="310">
        <f>P32*各種係数!M32</f>
        <v>0</v>
      </c>
      <c r="W32" s="314">
        <v>0</v>
      </c>
      <c r="X32" s="314">
        <v>0</v>
      </c>
      <c r="Y32" s="314">
        <f>W32*各種係数!N32</f>
        <v>0</v>
      </c>
      <c r="Z32" s="314">
        <f>W32*各種係数!O32</f>
        <v>0</v>
      </c>
      <c r="AA32" s="314">
        <f>Z32*各種係数!P32</f>
        <v>0</v>
      </c>
      <c r="AB32" s="314" t="e">
        <f>W32*各種係数!R32*各種係数!$U$23*各種係数!$U$32</f>
        <v>#N/A</v>
      </c>
      <c r="AC32" s="314" t="e">
        <f>W32*各種係数!S32*各種係数!$U$23*各種係数!$U$32</f>
        <v>#N/A</v>
      </c>
      <c r="AD32" s="310"/>
      <c r="AE32" s="310">
        <f>$AD$43*各種係数!Q32</f>
        <v>0</v>
      </c>
      <c r="AF32" s="310">
        <f>AE32*各種係数!M32</f>
        <v>0</v>
      </c>
      <c r="AG32" s="315">
        <v>0</v>
      </c>
      <c r="AH32" s="315">
        <v>0</v>
      </c>
      <c r="AI32" s="315">
        <f>AG32*各種係数!N32</f>
        <v>0</v>
      </c>
      <c r="AJ32" s="315">
        <f>AG32*各種係数!O32</f>
        <v>0</v>
      </c>
      <c r="AK32" s="315">
        <f>AJ32*各種係数!P32</f>
        <v>0</v>
      </c>
      <c r="AL32" s="315" t="e">
        <f>AG32*各種係数!R32*各種係数!$U$23*各種係数!$U$32</f>
        <v>#N/A</v>
      </c>
      <c r="AM32" s="315" t="e">
        <f>AG32*各種係数!S32*各種係数!$U$23*各種係数!$U$32</f>
        <v>#N/A</v>
      </c>
      <c r="AN32" s="311" t="str">
        <f t="shared" si="8"/>
        <v>55</v>
      </c>
      <c r="AO32" s="309" t="str">
        <f t="shared" si="9"/>
        <v>不動産</v>
      </c>
      <c r="AP32" s="310">
        <f t="shared" si="10"/>
        <v>0</v>
      </c>
      <c r="AQ32" s="310">
        <f t="shared" si="11"/>
        <v>0</v>
      </c>
      <c r="AR32" s="310">
        <f t="shared" si="12"/>
        <v>0</v>
      </c>
      <c r="AS32" s="310">
        <f t="shared" si="13"/>
        <v>0</v>
      </c>
      <c r="AT32" s="310">
        <f t="shared" si="14"/>
        <v>0</v>
      </c>
      <c r="AU32" s="310" t="e">
        <f t="shared" si="15"/>
        <v>#N/A</v>
      </c>
      <c r="AV32" s="310" t="e">
        <f t="shared" si="16"/>
        <v>#N/A</v>
      </c>
      <c r="AW32" s="21"/>
      <c r="AX32" s="21"/>
      <c r="AY32" s="316">
        <f>RANK(AP32,$AP$6:$AP$42)+COUNTIF($AP$6:AP32,AP32)-1</f>
        <v>27</v>
      </c>
      <c r="AZ32" s="317" t="str">
        <f t="shared" si="17"/>
        <v>55</v>
      </c>
      <c r="BA32" s="318" t="str">
        <f t="shared" si="18"/>
        <v>不動産</v>
      </c>
      <c r="BB32" s="319">
        <v>27</v>
      </c>
      <c r="BC32" s="319" t="str">
        <f t="shared" si="1"/>
        <v>55</v>
      </c>
      <c r="BD32" s="320" t="str">
        <f t="shared" si="2"/>
        <v>不動産</v>
      </c>
      <c r="BE32" s="313">
        <f t="shared" si="3"/>
        <v>0</v>
      </c>
      <c r="BF32" s="321">
        <f t="shared" si="19"/>
        <v>0</v>
      </c>
      <c r="BG32" s="315">
        <f t="shared" si="20"/>
        <v>0</v>
      </c>
      <c r="BH32" s="310">
        <f t="shared" si="21"/>
        <v>0</v>
      </c>
    </row>
    <row r="33" spans="1:60" s="22" customFormat="1" ht="19.899999999999999" customHeight="1" x14ac:dyDescent="0.15">
      <c r="A33" s="308" t="s">
        <v>47</v>
      </c>
      <c r="B33" s="309" t="s">
        <v>82</v>
      </c>
      <c r="C33" s="312">
        <f>IF(計算準備!D38="",0,計算準備!D38)</f>
        <v>0</v>
      </c>
      <c r="D33" s="310">
        <f>$C33*各種係数!C33</f>
        <v>0</v>
      </c>
      <c r="E33" s="310">
        <f>$C33*各種係数!D33</f>
        <v>0</v>
      </c>
      <c r="F33" s="310">
        <f>$C33*各種係数!E33</f>
        <v>0</v>
      </c>
      <c r="G33" s="310">
        <f>$C33*各種係数!F33</f>
        <v>0</v>
      </c>
      <c r="H33" s="310">
        <f>$C33*各種係数!G33</f>
        <v>0</v>
      </c>
      <c r="I33" s="310">
        <f>$C33*各種係数!H33</f>
        <v>0</v>
      </c>
      <c r="J33" s="310">
        <f>$C33*各種係数!I33</f>
        <v>0</v>
      </c>
      <c r="K33" s="310">
        <f>$C33*各種係数!J33</f>
        <v>0</v>
      </c>
      <c r="L33" s="310">
        <f>$C33*各種係数!K33</f>
        <v>0</v>
      </c>
      <c r="M33" s="455">
        <f>SUM(F43:L43)+C33</f>
        <v>0</v>
      </c>
      <c r="N33" s="310">
        <f>IF(計算準備!C38="",M33,M33+計算準備!C38)</f>
        <v>0</v>
      </c>
      <c r="O33" s="313">
        <f>IF(ISNUMBER(計算準備!E38),N33*計算準備!E38,N33*各種係数!M33)</f>
        <v>0</v>
      </c>
      <c r="P33" s="313">
        <v>0</v>
      </c>
      <c r="Q33" s="313">
        <f>O33*各種係数!N33</f>
        <v>0</v>
      </c>
      <c r="R33" s="313">
        <f>O33*各種係数!O33</f>
        <v>0</v>
      </c>
      <c r="S33" s="313">
        <f>R33*各種係数!P33</f>
        <v>0</v>
      </c>
      <c r="T33" s="313" t="e">
        <f>O33*各種係数!R33*各種係数!$U$23*各種係数!$U$32</f>
        <v>#N/A</v>
      </c>
      <c r="U33" s="313" t="e">
        <f>O33*各種係数!S33*各種係数!$U$23*各種係数!$U$32</f>
        <v>#N/A</v>
      </c>
      <c r="V33" s="310">
        <f>P33*各種係数!M33</f>
        <v>0</v>
      </c>
      <c r="W33" s="314">
        <v>0</v>
      </c>
      <c r="X33" s="314">
        <v>0</v>
      </c>
      <c r="Y33" s="314">
        <f>W33*各種係数!N33</f>
        <v>0</v>
      </c>
      <c r="Z33" s="314">
        <f>W33*各種係数!O33</f>
        <v>0</v>
      </c>
      <c r="AA33" s="314">
        <f>Z33*各種係数!P33</f>
        <v>0</v>
      </c>
      <c r="AB33" s="314" t="e">
        <f>W33*各種係数!R33*各種係数!$U$23*各種係数!$U$32</f>
        <v>#N/A</v>
      </c>
      <c r="AC33" s="314" t="e">
        <f>W33*各種係数!S33*各種係数!$U$23*各種係数!$U$32</f>
        <v>#N/A</v>
      </c>
      <c r="AD33" s="310"/>
      <c r="AE33" s="310">
        <f>$AD$43*各種係数!Q33</f>
        <v>0</v>
      </c>
      <c r="AF33" s="310">
        <f>AE33*各種係数!M33</f>
        <v>0</v>
      </c>
      <c r="AG33" s="315">
        <v>0</v>
      </c>
      <c r="AH33" s="315">
        <v>0</v>
      </c>
      <c r="AI33" s="315">
        <f>AG33*各種係数!N33</f>
        <v>0</v>
      </c>
      <c r="AJ33" s="315">
        <f>AG33*各種係数!O33</f>
        <v>0</v>
      </c>
      <c r="AK33" s="315">
        <f>AJ33*各種係数!P33</f>
        <v>0</v>
      </c>
      <c r="AL33" s="315" t="e">
        <f>AG33*各種係数!R33*各種係数!$U$23*各種係数!$U$32</f>
        <v>#N/A</v>
      </c>
      <c r="AM33" s="315" t="e">
        <f>AG33*各種係数!S33*各種係数!$U$23*各種係数!$U$32</f>
        <v>#N/A</v>
      </c>
      <c r="AN33" s="311" t="str">
        <f t="shared" si="8"/>
        <v>57</v>
      </c>
      <c r="AO33" s="309" t="str">
        <f t="shared" si="9"/>
        <v>運輸・郵便</v>
      </c>
      <c r="AP33" s="310">
        <f t="shared" si="10"/>
        <v>0</v>
      </c>
      <c r="AQ33" s="310">
        <f t="shared" si="11"/>
        <v>0</v>
      </c>
      <c r="AR33" s="310">
        <f t="shared" si="12"/>
        <v>0</v>
      </c>
      <c r="AS33" s="310">
        <f t="shared" si="13"/>
        <v>0</v>
      </c>
      <c r="AT33" s="310">
        <f t="shared" si="14"/>
        <v>0</v>
      </c>
      <c r="AU33" s="310" t="e">
        <f t="shared" si="15"/>
        <v>#N/A</v>
      </c>
      <c r="AV33" s="310" t="e">
        <f t="shared" si="16"/>
        <v>#N/A</v>
      </c>
      <c r="AW33" s="21"/>
      <c r="AX33" s="21"/>
      <c r="AY33" s="316">
        <f>RANK(AP33,$AP$6:$AP$42)+COUNTIF($AP$6:AP33,AP33)-1</f>
        <v>28</v>
      </c>
      <c r="AZ33" s="317" t="str">
        <f t="shared" si="17"/>
        <v>57</v>
      </c>
      <c r="BA33" s="318" t="str">
        <f t="shared" si="18"/>
        <v>運輸・郵便</v>
      </c>
      <c r="BB33" s="319">
        <v>28</v>
      </c>
      <c r="BC33" s="319" t="str">
        <f t="shared" si="1"/>
        <v>57</v>
      </c>
      <c r="BD33" s="320" t="str">
        <f t="shared" si="2"/>
        <v>運輸・郵便</v>
      </c>
      <c r="BE33" s="313">
        <f t="shared" si="3"/>
        <v>0</v>
      </c>
      <c r="BF33" s="321">
        <f t="shared" si="19"/>
        <v>0</v>
      </c>
      <c r="BG33" s="315">
        <f t="shared" si="20"/>
        <v>0</v>
      </c>
      <c r="BH33" s="310">
        <f t="shared" si="21"/>
        <v>0</v>
      </c>
    </row>
    <row r="34" spans="1:60" s="22" customFormat="1" ht="19.899999999999999" customHeight="1" x14ac:dyDescent="0.15">
      <c r="A34" s="308" t="s">
        <v>48</v>
      </c>
      <c r="B34" s="309" t="s">
        <v>83</v>
      </c>
      <c r="C34" s="312">
        <f>IF(計算準備!D39="",0,計算準備!D39)</f>
        <v>0</v>
      </c>
      <c r="D34" s="310">
        <f>$C34*各種係数!C34</f>
        <v>0</v>
      </c>
      <c r="E34" s="310">
        <f>$C34*各種係数!D34</f>
        <v>0</v>
      </c>
      <c r="F34" s="310">
        <f>$C34*各種係数!E34</f>
        <v>0</v>
      </c>
      <c r="G34" s="310">
        <f>$C34*各種係数!F34</f>
        <v>0</v>
      </c>
      <c r="H34" s="310">
        <f>$C34*各種係数!G34</f>
        <v>0</v>
      </c>
      <c r="I34" s="310">
        <f>$C34*各種係数!H34</f>
        <v>0</v>
      </c>
      <c r="J34" s="310">
        <f>$C34*各種係数!I34</f>
        <v>0</v>
      </c>
      <c r="K34" s="310">
        <f>$C34*各種係数!J34</f>
        <v>0</v>
      </c>
      <c r="L34" s="310">
        <f>$C34*各種係数!K34</f>
        <v>0</v>
      </c>
      <c r="M34" s="310">
        <f t="shared" si="7"/>
        <v>0</v>
      </c>
      <c r="N34" s="310">
        <f>IF(計算準備!C39="",M34,M34+計算準備!C39)</f>
        <v>0</v>
      </c>
      <c r="O34" s="313">
        <f>IF(ISNUMBER(計算準備!E39),N34*計算準備!E39,N34*各種係数!M34)</f>
        <v>0</v>
      </c>
      <c r="P34" s="313">
        <v>0</v>
      </c>
      <c r="Q34" s="313">
        <f>O34*各種係数!N34</f>
        <v>0</v>
      </c>
      <c r="R34" s="313">
        <f>O34*各種係数!O34</f>
        <v>0</v>
      </c>
      <c r="S34" s="313">
        <f>R34*各種係数!P34</f>
        <v>0</v>
      </c>
      <c r="T34" s="313" t="e">
        <f>O34*各種係数!R34*各種係数!$U$23*各種係数!$U$32</f>
        <v>#N/A</v>
      </c>
      <c r="U34" s="313" t="e">
        <f>O34*各種係数!S34*各種係数!$U$23*各種係数!$U$32</f>
        <v>#N/A</v>
      </c>
      <c r="V34" s="310">
        <f>P34*各種係数!M34</f>
        <v>0</v>
      </c>
      <c r="W34" s="314">
        <v>0</v>
      </c>
      <c r="X34" s="314">
        <v>0</v>
      </c>
      <c r="Y34" s="314">
        <f>W34*各種係数!N34</f>
        <v>0</v>
      </c>
      <c r="Z34" s="314">
        <f>W34*各種係数!O34</f>
        <v>0</v>
      </c>
      <c r="AA34" s="314">
        <f>Z34*各種係数!P34</f>
        <v>0</v>
      </c>
      <c r="AB34" s="314" t="e">
        <f>W34*各種係数!R34*各種係数!$U$23*各種係数!$U$32</f>
        <v>#N/A</v>
      </c>
      <c r="AC34" s="314" t="e">
        <f>W34*各種係数!S34*各種係数!$U$23*各種係数!$U$32</f>
        <v>#N/A</v>
      </c>
      <c r="AD34" s="310"/>
      <c r="AE34" s="310">
        <f>$AD$43*各種係数!Q34</f>
        <v>0</v>
      </c>
      <c r="AF34" s="310">
        <f>AE34*各種係数!M34</f>
        <v>0</v>
      </c>
      <c r="AG34" s="315">
        <v>0</v>
      </c>
      <c r="AH34" s="315">
        <v>0</v>
      </c>
      <c r="AI34" s="315">
        <f>AG34*各種係数!N34</f>
        <v>0</v>
      </c>
      <c r="AJ34" s="315">
        <f>AG34*各種係数!O34</f>
        <v>0</v>
      </c>
      <c r="AK34" s="315">
        <f>AJ34*各種係数!P34</f>
        <v>0</v>
      </c>
      <c r="AL34" s="315" t="e">
        <f>AG34*各種係数!R34*各種係数!$U$23*各種係数!$U$32</f>
        <v>#N/A</v>
      </c>
      <c r="AM34" s="315" t="e">
        <f>AG34*各種係数!S34*各種係数!$U$23*各種係数!$U$32</f>
        <v>#N/A</v>
      </c>
      <c r="AN34" s="311" t="str">
        <f t="shared" si="8"/>
        <v>59</v>
      </c>
      <c r="AO34" s="309" t="str">
        <f t="shared" si="9"/>
        <v>情報通信</v>
      </c>
      <c r="AP34" s="310">
        <f t="shared" si="10"/>
        <v>0</v>
      </c>
      <c r="AQ34" s="310">
        <f t="shared" si="11"/>
        <v>0</v>
      </c>
      <c r="AR34" s="310">
        <f t="shared" si="12"/>
        <v>0</v>
      </c>
      <c r="AS34" s="310">
        <f t="shared" si="13"/>
        <v>0</v>
      </c>
      <c r="AT34" s="310">
        <f t="shared" si="14"/>
        <v>0</v>
      </c>
      <c r="AU34" s="310" t="e">
        <f t="shared" si="15"/>
        <v>#N/A</v>
      </c>
      <c r="AV34" s="310" t="e">
        <f t="shared" si="16"/>
        <v>#N/A</v>
      </c>
      <c r="AW34" s="21"/>
      <c r="AX34" s="21"/>
      <c r="AY34" s="316">
        <f>RANK(AP34,$AP$6:$AP$42)+COUNTIF($AP$6:AP34,AP34)-1</f>
        <v>29</v>
      </c>
      <c r="AZ34" s="317" t="str">
        <f t="shared" si="17"/>
        <v>59</v>
      </c>
      <c r="BA34" s="318" t="str">
        <f t="shared" si="18"/>
        <v>情報通信</v>
      </c>
      <c r="BB34" s="319">
        <v>29</v>
      </c>
      <c r="BC34" s="319" t="str">
        <f t="shared" si="1"/>
        <v>59</v>
      </c>
      <c r="BD34" s="320" t="str">
        <f t="shared" si="2"/>
        <v>情報通信</v>
      </c>
      <c r="BE34" s="313">
        <f t="shared" si="3"/>
        <v>0</v>
      </c>
      <c r="BF34" s="321">
        <f t="shared" si="19"/>
        <v>0</v>
      </c>
      <c r="BG34" s="315">
        <f t="shared" si="20"/>
        <v>0</v>
      </c>
      <c r="BH34" s="310">
        <f t="shared" si="21"/>
        <v>0</v>
      </c>
    </row>
    <row r="35" spans="1:60" s="22" customFormat="1" ht="19.899999999999999" customHeight="1" x14ac:dyDescent="0.15">
      <c r="A35" s="308" t="s">
        <v>49</v>
      </c>
      <c r="B35" s="309" t="s">
        <v>84</v>
      </c>
      <c r="C35" s="312">
        <f>IF(計算準備!D40="",0,計算準備!D40)</f>
        <v>0</v>
      </c>
      <c r="D35" s="310">
        <f>$C35*各種係数!C35</f>
        <v>0</v>
      </c>
      <c r="E35" s="310">
        <f>$C35*各種係数!D35</f>
        <v>0</v>
      </c>
      <c r="F35" s="310">
        <f>$C35*各種係数!E35</f>
        <v>0</v>
      </c>
      <c r="G35" s="310">
        <f>$C35*各種係数!F35</f>
        <v>0</v>
      </c>
      <c r="H35" s="310">
        <f>$C35*各種係数!G35</f>
        <v>0</v>
      </c>
      <c r="I35" s="310">
        <f>$C35*各種係数!H35</f>
        <v>0</v>
      </c>
      <c r="J35" s="310">
        <f>$C35*各種係数!I35</f>
        <v>0</v>
      </c>
      <c r="K35" s="310">
        <f>$C35*各種係数!J35</f>
        <v>0</v>
      </c>
      <c r="L35" s="310">
        <f>$C35*各種係数!K35</f>
        <v>0</v>
      </c>
      <c r="M35" s="310">
        <f t="shared" si="7"/>
        <v>0</v>
      </c>
      <c r="N35" s="310">
        <f>IF(計算準備!C40="",M35,M35+計算準備!C40)</f>
        <v>0</v>
      </c>
      <c r="O35" s="313">
        <f>IF(ISNUMBER(計算準備!E40),N35*計算準備!E40,N35*各種係数!M35)</f>
        <v>0</v>
      </c>
      <c r="P35" s="313">
        <v>0</v>
      </c>
      <c r="Q35" s="313">
        <f>O35*各種係数!N35</f>
        <v>0</v>
      </c>
      <c r="R35" s="313">
        <f>O35*各種係数!O35</f>
        <v>0</v>
      </c>
      <c r="S35" s="313">
        <f>R35*各種係数!P35</f>
        <v>0</v>
      </c>
      <c r="T35" s="313" t="e">
        <f>O35*各種係数!R35*各種係数!$U$23*各種係数!$U$32</f>
        <v>#N/A</v>
      </c>
      <c r="U35" s="313" t="e">
        <f>O35*各種係数!S35*各種係数!$U$23*各種係数!$U$32</f>
        <v>#N/A</v>
      </c>
      <c r="V35" s="310">
        <f>P35*各種係数!M35</f>
        <v>0</v>
      </c>
      <c r="W35" s="314">
        <v>0</v>
      </c>
      <c r="X35" s="314">
        <v>0</v>
      </c>
      <c r="Y35" s="314">
        <f>W35*各種係数!N35</f>
        <v>0</v>
      </c>
      <c r="Z35" s="314">
        <f>W35*各種係数!O35</f>
        <v>0</v>
      </c>
      <c r="AA35" s="314">
        <f>Z35*各種係数!P35</f>
        <v>0</v>
      </c>
      <c r="AB35" s="314" t="e">
        <f>W35*各種係数!R35*各種係数!$U$23*各種係数!$U$32</f>
        <v>#N/A</v>
      </c>
      <c r="AC35" s="314" t="e">
        <f>W35*各種係数!S35*各種係数!$U$23*各種係数!$U$32</f>
        <v>#N/A</v>
      </c>
      <c r="AD35" s="310"/>
      <c r="AE35" s="310">
        <f>$AD$43*各種係数!Q35</f>
        <v>0</v>
      </c>
      <c r="AF35" s="310">
        <f>AE35*各種係数!M35</f>
        <v>0</v>
      </c>
      <c r="AG35" s="315">
        <v>0</v>
      </c>
      <c r="AH35" s="315">
        <v>0</v>
      </c>
      <c r="AI35" s="315">
        <f>AG35*各種係数!N35</f>
        <v>0</v>
      </c>
      <c r="AJ35" s="315">
        <f>AG35*各種係数!O35</f>
        <v>0</v>
      </c>
      <c r="AK35" s="315">
        <f>AJ35*各種係数!P35</f>
        <v>0</v>
      </c>
      <c r="AL35" s="315" t="e">
        <f>AG35*各種係数!R35*各種係数!$U$23*各種係数!$U$32</f>
        <v>#N/A</v>
      </c>
      <c r="AM35" s="315" t="e">
        <f>AG35*各種係数!S35*各種係数!$U$23*各種係数!$U$32</f>
        <v>#N/A</v>
      </c>
      <c r="AN35" s="311" t="str">
        <f t="shared" si="8"/>
        <v>61</v>
      </c>
      <c r="AO35" s="309" t="str">
        <f t="shared" si="9"/>
        <v>公務</v>
      </c>
      <c r="AP35" s="310">
        <f t="shared" si="10"/>
        <v>0</v>
      </c>
      <c r="AQ35" s="310">
        <f t="shared" si="11"/>
        <v>0</v>
      </c>
      <c r="AR35" s="310">
        <f t="shared" si="12"/>
        <v>0</v>
      </c>
      <c r="AS35" s="310">
        <f t="shared" si="13"/>
        <v>0</v>
      </c>
      <c r="AT35" s="310">
        <f t="shared" si="14"/>
        <v>0</v>
      </c>
      <c r="AU35" s="310" t="e">
        <f t="shared" si="15"/>
        <v>#N/A</v>
      </c>
      <c r="AV35" s="310" t="e">
        <f t="shared" si="16"/>
        <v>#N/A</v>
      </c>
      <c r="AW35" s="21"/>
      <c r="AX35" s="21"/>
      <c r="AY35" s="316">
        <f>RANK(AP35,$AP$6:$AP$42)+COUNTIF($AP$6:AP35,AP35)-1</f>
        <v>30</v>
      </c>
      <c r="AZ35" s="317" t="str">
        <f t="shared" si="17"/>
        <v>61</v>
      </c>
      <c r="BA35" s="318" t="str">
        <f t="shared" si="18"/>
        <v>公務</v>
      </c>
      <c r="BB35" s="319">
        <v>30</v>
      </c>
      <c r="BC35" s="319" t="str">
        <f t="shared" si="1"/>
        <v>61</v>
      </c>
      <c r="BD35" s="320" t="str">
        <f t="shared" si="2"/>
        <v>公務</v>
      </c>
      <c r="BE35" s="313">
        <f t="shared" si="3"/>
        <v>0</v>
      </c>
      <c r="BF35" s="321">
        <f t="shared" si="19"/>
        <v>0</v>
      </c>
      <c r="BG35" s="315">
        <f t="shared" si="20"/>
        <v>0</v>
      </c>
      <c r="BH35" s="310">
        <f t="shared" si="21"/>
        <v>0</v>
      </c>
    </row>
    <row r="36" spans="1:60" s="22" customFormat="1" ht="19.899999999999999" customHeight="1" x14ac:dyDescent="0.15">
      <c r="A36" s="308" t="s">
        <v>50</v>
      </c>
      <c r="B36" s="309" t="s">
        <v>85</v>
      </c>
      <c r="C36" s="312">
        <f>IF(計算準備!D41="",0,計算準備!D41)</f>
        <v>0</v>
      </c>
      <c r="D36" s="310">
        <f>$C36*各種係数!C36</f>
        <v>0</v>
      </c>
      <c r="E36" s="310">
        <f>$C36*各種係数!D36</f>
        <v>0</v>
      </c>
      <c r="F36" s="310">
        <f>$C36*各種係数!E36</f>
        <v>0</v>
      </c>
      <c r="G36" s="310">
        <f>$C36*各種係数!F36</f>
        <v>0</v>
      </c>
      <c r="H36" s="310">
        <f>$C36*各種係数!G36</f>
        <v>0</v>
      </c>
      <c r="I36" s="310">
        <f>$C36*各種係数!H36</f>
        <v>0</v>
      </c>
      <c r="J36" s="310">
        <f>$C36*各種係数!I36</f>
        <v>0</v>
      </c>
      <c r="K36" s="310">
        <f>$C36*各種係数!J36</f>
        <v>0</v>
      </c>
      <c r="L36" s="310">
        <f>$C36*各種係数!K36</f>
        <v>0</v>
      </c>
      <c r="M36" s="310">
        <f t="shared" si="7"/>
        <v>0</v>
      </c>
      <c r="N36" s="310">
        <f>IF(計算準備!C41="",M36,M36+計算準備!C41)</f>
        <v>0</v>
      </c>
      <c r="O36" s="313">
        <f>IF(ISNUMBER(計算準備!E41),N36*計算準備!E41,N36*各種係数!M36)</f>
        <v>0</v>
      </c>
      <c r="P36" s="313">
        <v>0</v>
      </c>
      <c r="Q36" s="313">
        <f>O36*各種係数!N36</f>
        <v>0</v>
      </c>
      <c r="R36" s="313">
        <f>O36*各種係数!O36</f>
        <v>0</v>
      </c>
      <c r="S36" s="313">
        <f>R36*各種係数!P36</f>
        <v>0</v>
      </c>
      <c r="T36" s="313" t="e">
        <f>O36*各種係数!R36*各種係数!$U$23*各種係数!$U$32</f>
        <v>#N/A</v>
      </c>
      <c r="U36" s="313" t="e">
        <f>O36*各種係数!S36*各種係数!$U$23*各種係数!$U$32</f>
        <v>#N/A</v>
      </c>
      <c r="V36" s="310">
        <f>P36*各種係数!M36</f>
        <v>0</v>
      </c>
      <c r="W36" s="314">
        <v>0</v>
      </c>
      <c r="X36" s="314">
        <v>0</v>
      </c>
      <c r="Y36" s="314">
        <f>W36*各種係数!N36</f>
        <v>0</v>
      </c>
      <c r="Z36" s="314">
        <f>W36*各種係数!O36</f>
        <v>0</v>
      </c>
      <c r="AA36" s="314">
        <f>Z36*各種係数!P36</f>
        <v>0</v>
      </c>
      <c r="AB36" s="314" t="e">
        <f>W36*各種係数!R36*各種係数!$U$23*各種係数!$U$32</f>
        <v>#N/A</v>
      </c>
      <c r="AC36" s="314" t="e">
        <f>W36*各種係数!S36*各種係数!$U$23*各種係数!$U$32</f>
        <v>#N/A</v>
      </c>
      <c r="AD36" s="310"/>
      <c r="AE36" s="310">
        <f>$AD$43*各種係数!Q36</f>
        <v>0</v>
      </c>
      <c r="AF36" s="310">
        <f>AE36*各種係数!M36</f>
        <v>0</v>
      </c>
      <c r="AG36" s="315">
        <v>0</v>
      </c>
      <c r="AH36" s="315">
        <v>0</v>
      </c>
      <c r="AI36" s="315">
        <f>AG36*各種係数!N36</f>
        <v>0</v>
      </c>
      <c r="AJ36" s="315">
        <f>AG36*各種係数!O36</f>
        <v>0</v>
      </c>
      <c r="AK36" s="315">
        <f>AJ36*各種係数!P36</f>
        <v>0</v>
      </c>
      <c r="AL36" s="315" t="e">
        <f>AG36*各種係数!R36*各種係数!$U$23*各種係数!$U$32</f>
        <v>#N/A</v>
      </c>
      <c r="AM36" s="315" t="e">
        <f>AG36*各種係数!S36*各種係数!$U$23*各種係数!$U$32</f>
        <v>#N/A</v>
      </c>
      <c r="AN36" s="311" t="str">
        <f t="shared" si="8"/>
        <v>63</v>
      </c>
      <c r="AO36" s="309" t="str">
        <f t="shared" si="9"/>
        <v>教育・研究</v>
      </c>
      <c r="AP36" s="310">
        <f t="shared" si="10"/>
        <v>0</v>
      </c>
      <c r="AQ36" s="310">
        <f t="shared" si="11"/>
        <v>0</v>
      </c>
      <c r="AR36" s="310">
        <f t="shared" si="12"/>
        <v>0</v>
      </c>
      <c r="AS36" s="310">
        <f t="shared" si="13"/>
        <v>0</v>
      </c>
      <c r="AT36" s="310">
        <f t="shared" si="14"/>
        <v>0</v>
      </c>
      <c r="AU36" s="310" t="e">
        <f t="shared" si="15"/>
        <v>#N/A</v>
      </c>
      <c r="AV36" s="310" t="e">
        <f t="shared" si="16"/>
        <v>#N/A</v>
      </c>
      <c r="AW36" s="21"/>
      <c r="AX36" s="21"/>
      <c r="AY36" s="316">
        <f>RANK(AP36,$AP$6:$AP$42)+COUNTIF($AP$6:AP36,AP36)-1</f>
        <v>31</v>
      </c>
      <c r="AZ36" s="317" t="str">
        <f t="shared" si="17"/>
        <v>63</v>
      </c>
      <c r="BA36" s="318" t="str">
        <f t="shared" si="18"/>
        <v>教育・研究</v>
      </c>
      <c r="BB36" s="319">
        <v>31</v>
      </c>
      <c r="BC36" s="319" t="str">
        <f t="shared" si="1"/>
        <v>63</v>
      </c>
      <c r="BD36" s="320" t="str">
        <f t="shared" si="2"/>
        <v>教育・研究</v>
      </c>
      <c r="BE36" s="313">
        <f t="shared" si="3"/>
        <v>0</v>
      </c>
      <c r="BF36" s="321">
        <f t="shared" si="19"/>
        <v>0</v>
      </c>
      <c r="BG36" s="315">
        <f t="shared" si="20"/>
        <v>0</v>
      </c>
      <c r="BH36" s="310">
        <f t="shared" si="21"/>
        <v>0</v>
      </c>
    </row>
    <row r="37" spans="1:60" s="22" customFormat="1" ht="19.899999999999999" customHeight="1" x14ac:dyDescent="0.15">
      <c r="A37" s="308" t="s">
        <v>51</v>
      </c>
      <c r="B37" s="309" t="s">
        <v>86</v>
      </c>
      <c r="C37" s="312">
        <f>IF(計算準備!D42="",0,計算準備!D42)</f>
        <v>0</v>
      </c>
      <c r="D37" s="310">
        <f>$C37*各種係数!C37</f>
        <v>0</v>
      </c>
      <c r="E37" s="310">
        <f>$C37*各種係数!D37</f>
        <v>0</v>
      </c>
      <c r="F37" s="310">
        <f>$C37*各種係数!E37</f>
        <v>0</v>
      </c>
      <c r="G37" s="310">
        <f>$C37*各種係数!F37</f>
        <v>0</v>
      </c>
      <c r="H37" s="310">
        <f>$C37*各種係数!G37</f>
        <v>0</v>
      </c>
      <c r="I37" s="310">
        <f>$C37*各種係数!H37</f>
        <v>0</v>
      </c>
      <c r="J37" s="310">
        <f>$C37*各種係数!I37</f>
        <v>0</v>
      </c>
      <c r="K37" s="310">
        <f>$C37*各種係数!J37</f>
        <v>0</v>
      </c>
      <c r="L37" s="310">
        <f>$C37*各種係数!K37</f>
        <v>0</v>
      </c>
      <c r="M37" s="310">
        <f t="shared" si="7"/>
        <v>0</v>
      </c>
      <c r="N37" s="310">
        <f>IF(計算準備!C42="",M37,M37+計算準備!C42)</f>
        <v>0</v>
      </c>
      <c r="O37" s="313">
        <f>IF(ISNUMBER(計算準備!E42),N37*計算準備!E42,N37*各種係数!M37)</f>
        <v>0</v>
      </c>
      <c r="P37" s="313">
        <v>0</v>
      </c>
      <c r="Q37" s="313">
        <f>O37*各種係数!N37</f>
        <v>0</v>
      </c>
      <c r="R37" s="313">
        <f>O37*各種係数!O37</f>
        <v>0</v>
      </c>
      <c r="S37" s="313">
        <f>R37*各種係数!P37</f>
        <v>0</v>
      </c>
      <c r="T37" s="313" t="e">
        <f>O37*各種係数!R37*各種係数!$U$23*各種係数!$U$32</f>
        <v>#N/A</v>
      </c>
      <c r="U37" s="313" t="e">
        <f>O37*各種係数!S37*各種係数!$U$23*各種係数!$U$32</f>
        <v>#N/A</v>
      </c>
      <c r="V37" s="310">
        <f>P37*各種係数!M37</f>
        <v>0</v>
      </c>
      <c r="W37" s="314">
        <v>0</v>
      </c>
      <c r="X37" s="314">
        <v>0</v>
      </c>
      <c r="Y37" s="314">
        <f>W37*各種係数!N37</f>
        <v>0</v>
      </c>
      <c r="Z37" s="314">
        <f>W37*各種係数!O37</f>
        <v>0</v>
      </c>
      <c r="AA37" s="314">
        <f>Z37*各種係数!P37</f>
        <v>0</v>
      </c>
      <c r="AB37" s="314" t="e">
        <f>W37*各種係数!R37*各種係数!$U$23*各種係数!$U$32</f>
        <v>#N/A</v>
      </c>
      <c r="AC37" s="314" t="e">
        <f>W37*各種係数!S37*各種係数!$U$23*各種係数!$U$32</f>
        <v>#N/A</v>
      </c>
      <c r="AD37" s="310"/>
      <c r="AE37" s="310">
        <f>$AD$43*各種係数!Q37</f>
        <v>0</v>
      </c>
      <c r="AF37" s="310">
        <f>AE37*各種係数!M37</f>
        <v>0</v>
      </c>
      <c r="AG37" s="315">
        <v>0</v>
      </c>
      <c r="AH37" s="315">
        <v>0</v>
      </c>
      <c r="AI37" s="315">
        <f>AG37*各種係数!N37</f>
        <v>0</v>
      </c>
      <c r="AJ37" s="315">
        <f>AG37*各種係数!O37</f>
        <v>0</v>
      </c>
      <c r="AK37" s="315">
        <f>AJ37*各種係数!P37</f>
        <v>0</v>
      </c>
      <c r="AL37" s="315" t="e">
        <f>AG37*各種係数!R37*各種係数!$U$23*各種係数!$U$32</f>
        <v>#N/A</v>
      </c>
      <c r="AM37" s="315" t="e">
        <f>AG37*各種係数!S37*各種係数!$U$23*各種係数!$U$32</f>
        <v>#N/A</v>
      </c>
      <c r="AN37" s="311" t="str">
        <f t="shared" si="8"/>
        <v>64</v>
      </c>
      <c r="AO37" s="309" t="str">
        <f t="shared" si="9"/>
        <v>医療・福祉</v>
      </c>
      <c r="AP37" s="310">
        <f t="shared" si="10"/>
        <v>0</v>
      </c>
      <c r="AQ37" s="310">
        <f t="shared" si="11"/>
        <v>0</v>
      </c>
      <c r="AR37" s="310">
        <f t="shared" si="12"/>
        <v>0</v>
      </c>
      <c r="AS37" s="310">
        <f t="shared" si="13"/>
        <v>0</v>
      </c>
      <c r="AT37" s="310">
        <f t="shared" si="14"/>
        <v>0</v>
      </c>
      <c r="AU37" s="310" t="e">
        <f t="shared" si="15"/>
        <v>#N/A</v>
      </c>
      <c r="AV37" s="310" t="e">
        <f t="shared" si="16"/>
        <v>#N/A</v>
      </c>
      <c r="AW37" s="21"/>
      <c r="AX37" s="21"/>
      <c r="AY37" s="316">
        <f>RANK(AP37,$AP$6:$AP$42)+COUNTIF($AP$6:AP37,AP37)-1</f>
        <v>32</v>
      </c>
      <c r="AZ37" s="317" t="str">
        <f t="shared" si="17"/>
        <v>64</v>
      </c>
      <c r="BA37" s="318" t="str">
        <f t="shared" si="18"/>
        <v>医療・福祉</v>
      </c>
      <c r="BB37" s="319">
        <v>32</v>
      </c>
      <c r="BC37" s="319" t="str">
        <f t="shared" si="1"/>
        <v>64</v>
      </c>
      <c r="BD37" s="320" t="str">
        <f t="shared" si="2"/>
        <v>医療・福祉</v>
      </c>
      <c r="BE37" s="313">
        <f t="shared" si="3"/>
        <v>0</v>
      </c>
      <c r="BF37" s="321">
        <f t="shared" si="19"/>
        <v>0</v>
      </c>
      <c r="BG37" s="315">
        <f t="shared" si="20"/>
        <v>0</v>
      </c>
      <c r="BH37" s="310">
        <f t="shared" si="21"/>
        <v>0</v>
      </c>
    </row>
    <row r="38" spans="1:60" s="22" customFormat="1" ht="19.899999999999999" customHeight="1" x14ac:dyDescent="0.15">
      <c r="A38" s="308" t="s">
        <v>52</v>
      </c>
      <c r="B38" s="309" t="s">
        <v>87</v>
      </c>
      <c r="C38" s="312">
        <f>IF(計算準備!D43="",0,計算準備!D43)</f>
        <v>0</v>
      </c>
      <c r="D38" s="310">
        <f>$C38*各種係数!C38</f>
        <v>0</v>
      </c>
      <c r="E38" s="310">
        <f>$C38*各種係数!D38</f>
        <v>0</v>
      </c>
      <c r="F38" s="310">
        <f>$C38*各種係数!E38</f>
        <v>0</v>
      </c>
      <c r="G38" s="310">
        <f>$C38*各種係数!F38</f>
        <v>0</v>
      </c>
      <c r="H38" s="310">
        <f>$C38*各種係数!G38</f>
        <v>0</v>
      </c>
      <c r="I38" s="310">
        <f>$C38*各種係数!H38</f>
        <v>0</v>
      </c>
      <c r="J38" s="310">
        <f>$C38*各種係数!I38</f>
        <v>0</v>
      </c>
      <c r="K38" s="310">
        <f>$C38*各種係数!J38</f>
        <v>0</v>
      </c>
      <c r="L38" s="310">
        <f>$C38*各種係数!K38</f>
        <v>0</v>
      </c>
      <c r="M38" s="310">
        <f t="shared" si="7"/>
        <v>0</v>
      </c>
      <c r="N38" s="310">
        <f>IF(計算準備!C43="",M38,M38+計算準備!C43)</f>
        <v>0</v>
      </c>
      <c r="O38" s="313">
        <f>IF(ISNUMBER(計算準備!E43),N38*計算準備!E43,N38*各種係数!M38)</f>
        <v>0</v>
      </c>
      <c r="P38" s="313">
        <v>0</v>
      </c>
      <c r="Q38" s="313">
        <f>O38*各種係数!N38</f>
        <v>0</v>
      </c>
      <c r="R38" s="313">
        <f>O38*各種係数!O38</f>
        <v>0</v>
      </c>
      <c r="S38" s="313">
        <f>R38*各種係数!P38</f>
        <v>0</v>
      </c>
      <c r="T38" s="313" t="e">
        <f>O38*各種係数!R38*各種係数!$U$23*各種係数!$U$32</f>
        <v>#N/A</v>
      </c>
      <c r="U38" s="313" t="e">
        <f>O38*各種係数!S38*各種係数!$U$23*各種係数!$U$32</f>
        <v>#N/A</v>
      </c>
      <c r="V38" s="310">
        <f>P38*各種係数!M38</f>
        <v>0</v>
      </c>
      <c r="W38" s="314">
        <v>0</v>
      </c>
      <c r="X38" s="314">
        <v>0</v>
      </c>
      <c r="Y38" s="314">
        <f>W38*各種係数!N38</f>
        <v>0</v>
      </c>
      <c r="Z38" s="314">
        <f>W38*各種係数!O38</f>
        <v>0</v>
      </c>
      <c r="AA38" s="314">
        <f>Z38*各種係数!P38</f>
        <v>0</v>
      </c>
      <c r="AB38" s="314" t="e">
        <f>W38*各種係数!R38*各種係数!$U$23*各種係数!$U$32</f>
        <v>#N/A</v>
      </c>
      <c r="AC38" s="314" t="e">
        <f>W38*各種係数!S38*各種係数!$U$23*各種係数!$U$32</f>
        <v>#N/A</v>
      </c>
      <c r="AD38" s="310"/>
      <c r="AE38" s="310">
        <f>$AD$43*各種係数!Q38</f>
        <v>0</v>
      </c>
      <c r="AF38" s="310">
        <f>AE38*各種係数!M38</f>
        <v>0</v>
      </c>
      <c r="AG38" s="315">
        <v>0</v>
      </c>
      <c r="AH38" s="315">
        <v>0</v>
      </c>
      <c r="AI38" s="315">
        <f>AG38*各種係数!N38</f>
        <v>0</v>
      </c>
      <c r="AJ38" s="315">
        <f>AG38*各種係数!O38</f>
        <v>0</v>
      </c>
      <c r="AK38" s="315">
        <f>AJ38*各種係数!P38</f>
        <v>0</v>
      </c>
      <c r="AL38" s="315" t="e">
        <f>AG38*各種係数!R38*各種係数!$U$23*各種係数!$U$32</f>
        <v>#N/A</v>
      </c>
      <c r="AM38" s="315" t="e">
        <f>AG38*各種係数!S38*各種係数!$U$23*各種係数!$U$32</f>
        <v>#N/A</v>
      </c>
      <c r="AN38" s="311" t="str">
        <f t="shared" si="8"/>
        <v>65</v>
      </c>
      <c r="AO38" s="309" t="str">
        <f t="shared" si="9"/>
        <v>他に分類されない会員制団体</v>
      </c>
      <c r="AP38" s="310">
        <f t="shared" si="10"/>
        <v>0</v>
      </c>
      <c r="AQ38" s="310">
        <f t="shared" si="11"/>
        <v>0</v>
      </c>
      <c r="AR38" s="310">
        <f t="shared" si="12"/>
        <v>0</v>
      </c>
      <c r="AS38" s="310">
        <f t="shared" si="13"/>
        <v>0</v>
      </c>
      <c r="AT38" s="310">
        <f t="shared" si="14"/>
        <v>0</v>
      </c>
      <c r="AU38" s="310" t="e">
        <f t="shared" si="15"/>
        <v>#N/A</v>
      </c>
      <c r="AV38" s="310" t="e">
        <f t="shared" si="16"/>
        <v>#N/A</v>
      </c>
      <c r="AW38" s="21"/>
      <c r="AX38" s="21"/>
      <c r="AY38" s="316">
        <f>RANK(AP38,$AP$6:$AP$42)+COUNTIF($AP$6:AP38,AP38)-1</f>
        <v>33</v>
      </c>
      <c r="AZ38" s="317" t="str">
        <f t="shared" si="17"/>
        <v>65</v>
      </c>
      <c r="BA38" s="318" t="str">
        <f t="shared" si="18"/>
        <v>他に分類されない会員制団体</v>
      </c>
      <c r="BB38" s="319">
        <v>33</v>
      </c>
      <c r="BC38" s="319" t="str">
        <f t="shared" si="1"/>
        <v>65</v>
      </c>
      <c r="BD38" s="320" t="str">
        <f t="shared" si="2"/>
        <v>他に分類されない会員制団体</v>
      </c>
      <c r="BE38" s="313">
        <f t="shared" si="3"/>
        <v>0</v>
      </c>
      <c r="BF38" s="321">
        <f t="shared" si="19"/>
        <v>0</v>
      </c>
      <c r="BG38" s="315">
        <f t="shared" si="20"/>
        <v>0</v>
      </c>
      <c r="BH38" s="310">
        <f t="shared" si="21"/>
        <v>0</v>
      </c>
    </row>
    <row r="39" spans="1:60" s="22" customFormat="1" ht="19.899999999999999" customHeight="1" x14ac:dyDescent="0.15">
      <c r="A39" s="308" t="s">
        <v>53</v>
      </c>
      <c r="B39" s="309" t="s">
        <v>88</v>
      </c>
      <c r="C39" s="312">
        <f>IF(計算準備!D44="",0,計算準備!D44)</f>
        <v>0</v>
      </c>
      <c r="D39" s="310">
        <f>$C39*各種係数!C39</f>
        <v>0</v>
      </c>
      <c r="E39" s="310">
        <f>$C39*各種係数!D39</f>
        <v>0</v>
      </c>
      <c r="F39" s="310">
        <f>$C39*各種係数!E39</f>
        <v>0</v>
      </c>
      <c r="G39" s="310">
        <f>$C39*各種係数!F39</f>
        <v>0</v>
      </c>
      <c r="H39" s="310">
        <f>$C39*各種係数!G39</f>
        <v>0</v>
      </c>
      <c r="I39" s="310">
        <f>$C39*各種係数!H39</f>
        <v>0</v>
      </c>
      <c r="J39" s="310">
        <f>$C39*各種係数!I39</f>
        <v>0</v>
      </c>
      <c r="K39" s="310">
        <f>$C39*各種係数!J39</f>
        <v>0</v>
      </c>
      <c r="L39" s="310">
        <f>$C39*各種係数!K39</f>
        <v>0</v>
      </c>
      <c r="M39" s="310">
        <f t="shared" si="7"/>
        <v>0</v>
      </c>
      <c r="N39" s="310">
        <f>IF(計算準備!C44="",M39,M39+計算準備!C44)</f>
        <v>0</v>
      </c>
      <c r="O39" s="313">
        <f>IF(ISNUMBER(計算準備!E44),N39*計算準備!E44,N39*各種係数!M39)</f>
        <v>0</v>
      </c>
      <c r="P39" s="313">
        <v>0</v>
      </c>
      <c r="Q39" s="313">
        <f>O39*各種係数!N39</f>
        <v>0</v>
      </c>
      <c r="R39" s="313">
        <f>O39*各種係数!O39</f>
        <v>0</v>
      </c>
      <c r="S39" s="313">
        <f>R39*各種係数!P39</f>
        <v>0</v>
      </c>
      <c r="T39" s="313" t="e">
        <f>O39*各種係数!R39*各種係数!$U$23*各種係数!$U$32</f>
        <v>#N/A</v>
      </c>
      <c r="U39" s="313" t="e">
        <f>O39*各種係数!S39*各種係数!$U$23*各種係数!$U$32</f>
        <v>#N/A</v>
      </c>
      <c r="V39" s="310">
        <f>P39*各種係数!M39</f>
        <v>0</v>
      </c>
      <c r="W39" s="314">
        <v>0</v>
      </c>
      <c r="X39" s="314">
        <v>0</v>
      </c>
      <c r="Y39" s="314">
        <f>W39*各種係数!N39</f>
        <v>0</v>
      </c>
      <c r="Z39" s="314">
        <f>W39*各種係数!O39</f>
        <v>0</v>
      </c>
      <c r="AA39" s="314">
        <f>Z39*各種係数!P39</f>
        <v>0</v>
      </c>
      <c r="AB39" s="314" t="e">
        <f>W39*各種係数!R39*各種係数!$U$23*各種係数!$U$32</f>
        <v>#N/A</v>
      </c>
      <c r="AC39" s="314" t="e">
        <f>W39*各種係数!S39*各種係数!$U$23*各種係数!$U$32</f>
        <v>#N/A</v>
      </c>
      <c r="AD39" s="310"/>
      <c r="AE39" s="310">
        <f>$AD$43*各種係数!Q39</f>
        <v>0</v>
      </c>
      <c r="AF39" s="310">
        <f>AE39*各種係数!M39</f>
        <v>0</v>
      </c>
      <c r="AG39" s="315">
        <v>0</v>
      </c>
      <c r="AH39" s="315">
        <v>0</v>
      </c>
      <c r="AI39" s="315">
        <f>AG39*各種係数!N39</f>
        <v>0</v>
      </c>
      <c r="AJ39" s="315">
        <f>AG39*各種係数!O39</f>
        <v>0</v>
      </c>
      <c r="AK39" s="315">
        <f>AJ39*各種係数!P39</f>
        <v>0</v>
      </c>
      <c r="AL39" s="315" t="e">
        <f>AG39*各種係数!R39*各種係数!$U$23*各種係数!$U$32</f>
        <v>#N/A</v>
      </c>
      <c r="AM39" s="315" t="e">
        <f>AG39*各種係数!S39*各種係数!$U$23*各種係数!$U$32</f>
        <v>#N/A</v>
      </c>
      <c r="AN39" s="311" t="str">
        <f t="shared" si="8"/>
        <v>66</v>
      </c>
      <c r="AO39" s="309" t="str">
        <f t="shared" si="9"/>
        <v>対事業所サービス</v>
      </c>
      <c r="AP39" s="310">
        <f t="shared" si="10"/>
        <v>0</v>
      </c>
      <c r="AQ39" s="310">
        <f t="shared" si="11"/>
        <v>0</v>
      </c>
      <c r="AR39" s="310">
        <f t="shared" si="12"/>
        <v>0</v>
      </c>
      <c r="AS39" s="310">
        <f t="shared" si="13"/>
        <v>0</v>
      </c>
      <c r="AT39" s="310">
        <f t="shared" si="14"/>
        <v>0</v>
      </c>
      <c r="AU39" s="310" t="e">
        <f t="shared" si="15"/>
        <v>#N/A</v>
      </c>
      <c r="AV39" s="310" t="e">
        <f t="shared" si="16"/>
        <v>#N/A</v>
      </c>
      <c r="AW39" s="21"/>
      <c r="AX39" s="21"/>
      <c r="AY39" s="316">
        <f>RANK(AP39,$AP$6:$AP$42)+COUNTIF($AP$6:AP39,AP39)-1</f>
        <v>34</v>
      </c>
      <c r="AZ39" s="317" t="str">
        <f t="shared" si="17"/>
        <v>66</v>
      </c>
      <c r="BA39" s="318" t="str">
        <f t="shared" si="18"/>
        <v>対事業所サービス</v>
      </c>
      <c r="BB39" s="319">
        <v>34</v>
      </c>
      <c r="BC39" s="319" t="str">
        <f t="shared" si="1"/>
        <v>66</v>
      </c>
      <c r="BD39" s="320" t="str">
        <f t="shared" si="2"/>
        <v>対事業所サービス</v>
      </c>
      <c r="BE39" s="313">
        <f t="shared" si="3"/>
        <v>0</v>
      </c>
      <c r="BF39" s="321">
        <f t="shared" si="19"/>
        <v>0</v>
      </c>
      <c r="BG39" s="315">
        <f t="shared" si="20"/>
        <v>0</v>
      </c>
      <c r="BH39" s="310">
        <f t="shared" si="21"/>
        <v>0</v>
      </c>
    </row>
    <row r="40" spans="1:60" s="22" customFormat="1" ht="19.899999999999999" customHeight="1" x14ac:dyDescent="0.15">
      <c r="A40" s="308" t="s">
        <v>54</v>
      </c>
      <c r="B40" s="309" t="s">
        <v>89</v>
      </c>
      <c r="C40" s="312">
        <f>IF(計算準備!D45="",0,計算準備!D45)</f>
        <v>0</v>
      </c>
      <c r="D40" s="310">
        <f>$C40*各種係数!C40</f>
        <v>0</v>
      </c>
      <c r="E40" s="310">
        <f>$C40*各種係数!D40</f>
        <v>0</v>
      </c>
      <c r="F40" s="310">
        <f>$C40*各種係数!E40</f>
        <v>0</v>
      </c>
      <c r="G40" s="310">
        <f>$C40*各種係数!F40</f>
        <v>0</v>
      </c>
      <c r="H40" s="310">
        <f>$C40*各種係数!G40</f>
        <v>0</v>
      </c>
      <c r="I40" s="310">
        <f>$C40*各種係数!H40</f>
        <v>0</v>
      </c>
      <c r="J40" s="310">
        <f>$C40*各種係数!I40</f>
        <v>0</v>
      </c>
      <c r="K40" s="310">
        <f>$C40*各種係数!J40</f>
        <v>0</v>
      </c>
      <c r="L40" s="310">
        <f>$C40*各種係数!K40</f>
        <v>0</v>
      </c>
      <c r="M40" s="310">
        <f t="shared" si="7"/>
        <v>0</v>
      </c>
      <c r="N40" s="310">
        <f>IF(計算準備!C45="",M40,M40+計算準備!C45)</f>
        <v>0</v>
      </c>
      <c r="O40" s="313">
        <f>IF(ISNUMBER(計算準備!E45),N40*計算準備!E45,N40*各種係数!M40)</f>
        <v>0</v>
      </c>
      <c r="P40" s="313">
        <v>0</v>
      </c>
      <c r="Q40" s="313">
        <f>O40*各種係数!N40</f>
        <v>0</v>
      </c>
      <c r="R40" s="313">
        <f>O40*各種係数!O40</f>
        <v>0</v>
      </c>
      <c r="S40" s="313">
        <f>R40*各種係数!P40</f>
        <v>0</v>
      </c>
      <c r="T40" s="313" t="e">
        <f>O40*各種係数!R40*各種係数!$U$23*各種係数!$U$32</f>
        <v>#N/A</v>
      </c>
      <c r="U40" s="313" t="e">
        <f>O40*各種係数!S40*各種係数!$U$23*各種係数!$U$32</f>
        <v>#N/A</v>
      </c>
      <c r="V40" s="310">
        <f>P40*各種係数!M40</f>
        <v>0</v>
      </c>
      <c r="W40" s="314">
        <v>0</v>
      </c>
      <c r="X40" s="314">
        <v>0</v>
      </c>
      <c r="Y40" s="314">
        <f>W40*各種係数!N40</f>
        <v>0</v>
      </c>
      <c r="Z40" s="314">
        <f>W40*各種係数!O40</f>
        <v>0</v>
      </c>
      <c r="AA40" s="314">
        <f>Z40*各種係数!P40</f>
        <v>0</v>
      </c>
      <c r="AB40" s="314" t="e">
        <f>W40*各種係数!R40*各種係数!$U$23*各種係数!$U$32</f>
        <v>#N/A</v>
      </c>
      <c r="AC40" s="314" t="e">
        <f>W40*各種係数!S40*各種係数!$U$23*各種係数!$U$32</f>
        <v>#N/A</v>
      </c>
      <c r="AD40" s="310"/>
      <c r="AE40" s="310">
        <f>$AD$43*各種係数!Q40</f>
        <v>0</v>
      </c>
      <c r="AF40" s="310">
        <f>AE40*各種係数!M40</f>
        <v>0</v>
      </c>
      <c r="AG40" s="315">
        <v>0</v>
      </c>
      <c r="AH40" s="315">
        <v>0</v>
      </c>
      <c r="AI40" s="315">
        <f>AG40*各種係数!N40</f>
        <v>0</v>
      </c>
      <c r="AJ40" s="315">
        <f>AG40*各種係数!O40</f>
        <v>0</v>
      </c>
      <c r="AK40" s="315">
        <f>AJ40*各種係数!P40</f>
        <v>0</v>
      </c>
      <c r="AL40" s="315" t="e">
        <f>AG40*各種係数!R40*各種係数!$U$23*各種係数!$U$32</f>
        <v>#N/A</v>
      </c>
      <c r="AM40" s="315" t="e">
        <f>AG40*各種係数!S40*各種係数!$U$23*各種係数!$U$32</f>
        <v>#N/A</v>
      </c>
      <c r="AN40" s="311" t="str">
        <f t="shared" si="8"/>
        <v>67</v>
      </c>
      <c r="AO40" s="309" t="str">
        <f t="shared" si="9"/>
        <v>対個人サービス</v>
      </c>
      <c r="AP40" s="310">
        <f t="shared" si="10"/>
        <v>0</v>
      </c>
      <c r="AQ40" s="310">
        <f t="shared" si="11"/>
        <v>0</v>
      </c>
      <c r="AR40" s="310">
        <f t="shared" si="12"/>
        <v>0</v>
      </c>
      <c r="AS40" s="310">
        <f t="shared" si="13"/>
        <v>0</v>
      </c>
      <c r="AT40" s="310">
        <f t="shared" si="14"/>
        <v>0</v>
      </c>
      <c r="AU40" s="310" t="e">
        <f t="shared" si="15"/>
        <v>#N/A</v>
      </c>
      <c r="AV40" s="310" t="e">
        <f t="shared" si="16"/>
        <v>#N/A</v>
      </c>
      <c r="AW40" s="21"/>
      <c r="AX40" s="21"/>
      <c r="AY40" s="316">
        <f>RANK(AP40,$AP$6:$AP$42)+COUNTIF($AP$6:AP40,AP40)-1</f>
        <v>35</v>
      </c>
      <c r="AZ40" s="317" t="str">
        <f t="shared" si="17"/>
        <v>67</v>
      </c>
      <c r="BA40" s="318" t="str">
        <f t="shared" si="18"/>
        <v>対個人サービス</v>
      </c>
      <c r="BB40" s="319">
        <v>35</v>
      </c>
      <c r="BC40" s="319" t="str">
        <f t="shared" si="1"/>
        <v>67</v>
      </c>
      <c r="BD40" s="320" t="str">
        <f t="shared" si="2"/>
        <v>対個人サービス</v>
      </c>
      <c r="BE40" s="313">
        <f t="shared" si="3"/>
        <v>0</v>
      </c>
      <c r="BF40" s="321">
        <f t="shared" si="19"/>
        <v>0</v>
      </c>
      <c r="BG40" s="315">
        <f t="shared" si="20"/>
        <v>0</v>
      </c>
      <c r="BH40" s="310">
        <f t="shared" si="21"/>
        <v>0</v>
      </c>
    </row>
    <row r="41" spans="1:60" s="22" customFormat="1" ht="19.899999999999999" customHeight="1" x14ac:dyDescent="0.15">
      <c r="A41" s="308" t="s">
        <v>55</v>
      </c>
      <c r="B41" s="309" t="s">
        <v>90</v>
      </c>
      <c r="C41" s="312">
        <f>IF(計算準備!D46="",0,計算準備!D46)</f>
        <v>0</v>
      </c>
      <c r="D41" s="310">
        <f>$C41*各種係数!C41</f>
        <v>0</v>
      </c>
      <c r="E41" s="310">
        <f>$C41*各種係数!D41</f>
        <v>0</v>
      </c>
      <c r="F41" s="310">
        <f>$C41*各種係数!E41</f>
        <v>0</v>
      </c>
      <c r="G41" s="310">
        <f>$C41*各種係数!F41</f>
        <v>0</v>
      </c>
      <c r="H41" s="310">
        <f>$C41*各種係数!G41</f>
        <v>0</v>
      </c>
      <c r="I41" s="310">
        <f>$C41*各種係数!H41</f>
        <v>0</v>
      </c>
      <c r="J41" s="310">
        <f>$C41*各種係数!I41</f>
        <v>0</v>
      </c>
      <c r="K41" s="310">
        <f>$C41*各種係数!J41</f>
        <v>0</v>
      </c>
      <c r="L41" s="310">
        <f>$C41*各種係数!K41</f>
        <v>0</v>
      </c>
      <c r="M41" s="310">
        <f t="shared" si="7"/>
        <v>0</v>
      </c>
      <c r="N41" s="310">
        <f>IF(計算準備!C46="",M41,M41+計算準備!C46)</f>
        <v>0</v>
      </c>
      <c r="O41" s="313">
        <f>IF(ISNUMBER(計算準備!E46),N41*計算準備!E46,N41*各種係数!M41)</f>
        <v>0</v>
      </c>
      <c r="P41" s="313">
        <v>0</v>
      </c>
      <c r="Q41" s="313">
        <f>O41*各種係数!N41</f>
        <v>0</v>
      </c>
      <c r="R41" s="313">
        <f>O41*各種係数!O41</f>
        <v>0</v>
      </c>
      <c r="S41" s="313">
        <f>R41*各種係数!P41</f>
        <v>0</v>
      </c>
      <c r="T41" s="313" t="e">
        <f>O41*各種係数!R41*各種係数!$U$23*各種係数!$U$32</f>
        <v>#N/A</v>
      </c>
      <c r="U41" s="313" t="e">
        <f>O41*各種係数!S41*各種係数!$U$23*各種係数!$U$32</f>
        <v>#N/A</v>
      </c>
      <c r="V41" s="310">
        <f>P41*各種係数!M41</f>
        <v>0</v>
      </c>
      <c r="W41" s="314">
        <v>0</v>
      </c>
      <c r="X41" s="314">
        <v>0</v>
      </c>
      <c r="Y41" s="314">
        <f>W41*各種係数!N41</f>
        <v>0</v>
      </c>
      <c r="Z41" s="314">
        <f>W41*各種係数!O41</f>
        <v>0</v>
      </c>
      <c r="AA41" s="314">
        <f>Z41*各種係数!P41</f>
        <v>0</v>
      </c>
      <c r="AB41" s="314" t="e">
        <f>W41*各種係数!R41*各種係数!$U$23*各種係数!$U$32</f>
        <v>#N/A</v>
      </c>
      <c r="AC41" s="314" t="e">
        <f>W41*各種係数!S41*各種係数!$U$23*各種係数!$U$32</f>
        <v>#N/A</v>
      </c>
      <c r="AD41" s="310"/>
      <c r="AE41" s="310">
        <f>$AD$43*各種係数!Q41</f>
        <v>0</v>
      </c>
      <c r="AF41" s="310">
        <f>AE41*各種係数!M41</f>
        <v>0</v>
      </c>
      <c r="AG41" s="315">
        <v>0</v>
      </c>
      <c r="AH41" s="315">
        <v>0</v>
      </c>
      <c r="AI41" s="315">
        <f>AG41*各種係数!N41</f>
        <v>0</v>
      </c>
      <c r="AJ41" s="315">
        <f>AG41*各種係数!O41</f>
        <v>0</v>
      </c>
      <c r="AK41" s="315">
        <f>AJ41*各種係数!P41</f>
        <v>0</v>
      </c>
      <c r="AL41" s="315" t="e">
        <f>AG41*各種係数!R41*各種係数!$U$23*各種係数!$U$32</f>
        <v>#N/A</v>
      </c>
      <c r="AM41" s="315" t="e">
        <f>AG41*各種係数!S41*各種係数!$U$23*各種係数!$U$32</f>
        <v>#N/A</v>
      </c>
      <c r="AN41" s="311" t="str">
        <f t="shared" si="8"/>
        <v>68</v>
      </c>
      <c r="AO41" s="309" t="str">
        <f t="shared" si="9"/>
        <v>事務用品</v>
      </c>
      <c r="AP41" s="310">
        <f t="shared" si="10"/>
        <v>0</v>
      </c>
      <c r="AQ41" s="310">
        <f t="shared" si="11"/>
        <v>0</v>
      </c>
      <c r="AR41" s="310">
        <f t="shared" si="12"/>
        <v>0</v>
      </c>
      <c r="AS41" s="310">
        <f t="shared" si="13"/>
        <v>0</v>
      </c>
      <c r="AT41" s="310">
        <f t="shared" si="14"/>
        <v>0</v>
      </c>
      <c r="AU41" s="310" t="e">
        <f t="shared" si="15"/>
        <v>#N/A</v>
      </c>
      <c r="AV41" s="310" t="e">
        <f t="shared" si="16"/>
        <v>#N/A</v>
      </c>
      <c r="AW41" s="21"/>
      <c r="AX41" s="21"/>
      <c r="AY41" s="316">
        <f>RANK(AP41,$AP$6:$AP$42)+COUNTIF($AP$6:AP41,AP41)-1</f>
        <v>36</v>
      </c>
      <c r="AZ41" s="317" t="str">
        <f t="shared" si="17"/>
        <v>68</v>
      </c>
      <c r="BA41" s="318" t="str">
        <f t="shared" si="18"/>
        <v>事務用品</v>
      </c>
      <c r="BB41" s="319">
        <v>36</v>
      </c>
      <c r="BC41" s="319" t="str">
        <f t="shared" si="1"/>
        <v>68</v>
      </c>
      <c r="BD41" s="320" t="str">
        <f t="shared" si="2"/>
        <v>事務用品</v>
      </c>
      <c r="BE41" s="313">
        <f t="shared" si="3"/>
        <v>0</v>
      </c>
      <c r="BF41" s="321">
        <f t="shared" si="19"/>
        <v>0</v>
      </c>
      <c r="BG41" s="315">
        <f t="shared" si="20"/>
        <v>0</v>
      </c>
      <c r="BH41" s="310">
        <f t="shared" si="21"/>
        <v>0</v>
      </c>
    </row>
    <row r="42" spans="1:60" s="22" customFormat="1" ht="19.899999999999999" customHeight="1" thickBot="1" x14ac:dyDescent="0.2">
      <c r="A42" s="308" t="s">
        <v>56</v>
      </c>
      <c r="B42" s="309" t="s">
        <v>91</v>
      </c>
      <c r="C42" s="312">
        <f>IF(計算準備!D47="",0,計算準備!D47)</f>
        <v>0</v>
      </c>
      <c r="D42" s="310">
        <f>$C42*各種係数!C42</f>
        <v>0</v>
      </c>
      <c r="E42" s="310">
        <f>$C42*各種係数!D42</f>
        <v>0</v>
      </c>
      <c r="F42" s="310">
        <f>$C42*各種係数!E42</f>
        <v>0</v>
      </c>
      <c r="G42" s="310">
        <f>$C42*各種係数!F42</f>
        <v>0</v>
      </c>
      <c r="H42" s="310">
        <f>$C42*各種係数!G42</f>
        <v>0</v>
      </c>
      <c r="I42" s="310">
        <f>$C42*各種係数!H42</f>
        <v>0</v>
      </c>
      <c r="J42" s="310">
        <f>$C42*各種係数!I42</f>
        <v>0</v>
      </c>
      <c r="K42" s="310">
        <f>$C42*各種係数!J42</f>
        <v>0</v>
      </c>
      <c r="L42" s="310">
        <f>$C42*各種係数!K42</f>
        <v>0</v>
      </c>
      <c r="M42" s="310">
        <f t="shared" si="7"/>
        <v>0</v>
      </c>
      <c r="N42" s="310">
        <f>IF(計算準備!C47="",M42,M42+計算準備!C47)</f>
        <v>0</v>
      </c>
      <c r="O42" s="313">
        <f>IF(ISNUMBER(計算準備!E47),N42*計算準備!E47,N42*各種係数!M42)</f>
        <v>0</v>
      </c>
      <c r="P42" s="313">
        <v>0</v>
      </c>
      <c r="Q42" s="313">
        <f>O42*各種係数!N42</f>
        <v>0</v>
      </c>
      <c r="R42" s="313">
        <f>O42*各種係数!O42</f>
        <v>0</v>
      </c>
      <c r="S42" s="313">
        <f>R42*各種係数!P42</f>
        <v>0</v>
      </c>
      <c r="T42" s="313" t="e">
        <f>O42*各種係数!R42*各種係数!$U$23*各種係数!$U$32</f>
        <v>#N/A</v>
      </c>
      <c r="U42" s="313" t="e">
        <f>O42*各種係数!S42*各種係数!$U$23*各種係数!$U$32</f>
        <v>#N/A</v>
      </c>
      <c r="V42" s="310">
        <f>P42*各種係数!M42</f>
        <v>0</v>
      </c>
      <c r="W42" s="314">
        <v>0</v>
      </c>
      <c r="X42" s="314">
        <v>0</v>
      </c>
      <c r="Y42" s="314">
        <f>W42*各種係数!N42</f>
        <v>0</v>
      </c>
      <c r="Z42" s="314">
        <f>W42*各種係数!O42</f>
        <v>0</v>
      </c>
      <c r="AA42" s="314">
        <f>Z42*各種係数!P42</f>
        <v>0</v>
      </c>
      <c r="AB42" s="314" t="e">
        <f>W42*各種係数!R42*各種係数!$U$23*各種係数!$U$32</f>
        <v>#N/A</v>
      </c>
      <c r="AC42" s="314" t="e">
        <f>W42*各種係数!S42*各種係数!$U$23*各種係数!$U$32</f>
        <v>#N/A</v>
      </c>
      <c r="AD42" s="310"/>
      <c r="AE42" s="310">
        <f>$AD$43*各種係数!Q42</f>
        <v>0</v>
      </c>
      <c r="AF42" s="310">
        <f>AE42*各種係数!M42</f>
        <v>0</v>
      </c>
      <c r="AG42" s="315">
        <v>0</v>
      </c>
      <c r="AH42" s="315">
        <v>0</v>
      </c>
      <c r="AI42" s="315">
        <f>AG42*各種係数!N42</f>
        <v>0</v>
      </c>
      <c r="AJ42" s="315">
        <f>AG42*各種係数!O42</f>
        <v>0</v>
      </c>
      <c r="AK42" s="315">
        <f>AJ42*各種係数!P42</f>
        <v>0</v>
      </c>
      <c r="AL42" s="315" t="e">
        <f>AG42*各種係数!R42*各種係数!$U$23*各種係数!$U$32</f>
        <v>#N/A</v>
      </c>
      <c r="AM42" s="315" t="e">
        <f>AG42*各種係数!S42*各種係数!$U$23*各種係数!$U$32</f>
        <v>#N/A</v>
      </c>
      <c r="AN42" s="311" t="str">
        <f t="shared" si="8"/>
        <v>69</v>
      </c>
      <c r="AO42" s="309" t="str">
        <f t="shared" si="9"/>
        <v>分類不明</v>
      </c>
      <c r="AP42" s="310">
        <f t="shared" si="10"/>
        <v>0</v>
      </c>
      <c r="AQ42" s="310">
        <f t="shared" si="11"/>
        <v>0</v>
      </c>
      <c r="AR42" s="310">
        <f t="shared" si="12"/>
        <v>0</v>
      </c>
      <c r="AS42" s="310">
        <f t="shared" si="13"/>
        <v>0</v>
      </c>
      <c r="AT42" s="310">
        <f t="shared" si="14"/>
        <v>0</v>
      </c>
      <c r="AU42" s="310" t="e">
        <f t="shared" si="15"/>
        <v>#N/A</v>
      </c>
      <c r="AV42" s="310" t="e">
        <f t="shared" si="16"/>
        <v>#N/A</v>
      </c>
      <c r="AW42" s="21"/>
      <c r="AX42" s="21"/>
      <c r="AY42" s="316">
        <f>RANK(AP42,$AP$6:$AP$42)+COUNTIF($AP$6:AP42,AP42)-1</f>
        <v>37</v>
      </c>
      <c r="AZ42" s="317" t="str">
        <f t="shared" si="17"/>
        <v>69</v>
      </c>
      <c r="BA42" s="318" t="str">
        <f t="shared" si="18"/>
        <v>分類不明</v>
      </c>
      <c r="BB42" s="319">
        <v>37</v>
      </c>
      <c r="BC42" s="319" t="str">
        <f t="shared" si="1"/>
        <v>69</v>
      </c>
      <c r="BD42" s="320" t="str">
        <f t="shared" si="2"/>
        <v>分類不明</v>
      </c>
      <c r="BE42" s="313">
        <f t="shared" si="3"/>
        <v>0</v>
      </c>
      <c r="BF42" s="321">
        <f t="shared" si="19"/>
        <v>0</v>
      </c>
      <c r="BG42" s="315">
        <f t="shared" si="20"/>
        <v>0</v>
      </c>
      <c r="BH42" s="310">
        <f t="shared" si="21"/>
        <v>0</v>
      </c>
    </row>
    <row r="43" spans="1:60" s="22" customFormat="1" ht="19.899999999999999" customHeight="1" thickTop="1" x14ac:dyDescent="0.15">
      <c r="A43" s="45" t="s">
        <v>941</v>
      </c>
      <c r="B43" s="46"/>
      <c r="C43" s="47">
        <f t="shared" ref="C43:AC43" si="22">SUM(C6:C42)</f>
        <v>0</v>
      </c>
      <c r="D43" s="306">
        <f t="shared" si="22"/>
        <v>0</v>
      </c>
      <c r="E43" s="306">
        <f t="shared" si="22"/>
        <v>0</v>
      </c>
      <c r="F43" s="306">
        <f t="shared" si="22"/>
        <v>0</v>
      </c>
      <c r="G43" s="306">
        <f t="shared" si="22"/>
        <v>0</v>
      </c>
      <c r="H43" s="306">
        <f t="shared" si="22"/>
        <v>0</v>
      </c>
      <c r="I43" s="306">
        <f t="shared" si="22"/>
        <v>0</v>
      </c>
      <c r="J43" s="306">
        <f t="shared" si="22"/>
        <v>0</v>
      </c>
      <c r="K43" s="306">
        <f t="shared" si="22"/>
        <v>0</v>
      </c>
      <c r="L43" s="306">
        <f t="shared" si="22"/>
        <v>0</v>
      </c>
      <c r="M43" s="48">
        <f t="shared" si="22"/>
        <v>0</v>
      </c>
      <c r="N43" s="48">
        <f t="shared" si="22"/>
        <v>0</v>
      </c>
      <c r="O43" s="74">
        <f t="shared" si="22"/>
        <v>0</v>
      </c>
      <c r="P43" s="74">
        <f t="shared" si="22"/>
        <v>0</v>
      </c>
      <c r="Q43" s="74">
        <f t="shared" si="22"/>
        <v>0</v>
      </c>
      <c r="R43" s="74">
        <f t="shared" si="22"/>
        <v>0</v>
      </c>
      <c r="S43" s="74">
        <f t="shared" si="22"/>
        <v>0</v>
      </c>
      <c r="T43" s="74" t="e">
        <f t="shared" si="22"/>
        <v>#N/A</v>
      </c>
      <c r="U43" s="74" t="e">
        <f t="shared" si="22"/>
        <v>#N/A</v>
      </c>
      <c r="V43" s="48">
        <f t="shared" si="22"/>
        <v>0</v>
      </c>
      <c r="W43" s="203">
        <f t="shared" si="22"/>
        <v>0</v>
      </c>
      <c r="X43" s="203">
        <f t="shared" si="22"/>
        <v>0</v>
      </c>
      <c r="Y43" s="203">
        <f t="shared" si="22"/>
        <v>0</v>
      </c>
      <c r="Z43" s="203">
        <f t="shared" si="22"/>
        <v>0</v>
      </c>
      <c r="AA43" s="203">
        <f t="shared" si="22"/>
        <v>0</v>
      </c>
      <c r="AB43" s="203" t="e">
        <f t="shared" si="22"/>
        <v>#N/A</v>
      </c>
      <c r="AC43" s="203" t="e">
        <f t="shared" si="22"/>
        <v>#N/A</v>
      </c>
      <c r="AD43" s="48">
        <f>(S43+AA43)*各種係数!X18</f>
        <v>0</v>
      </c>
      <c r="AE43" s="48">
        <f t="shared" ref="AE43:AM43" si="23">SUM(AE6:AE42)</f>
        <v>0</v>
      </c>
      <c r="AF43" s="48">
        <f t="shared" si="23"/>
        <v>0</v>
      </c>
      <c r="AG43" s="176">
        <f t="shared" si="23"/>
        <v>0</v>
      </c>
      <c r="AH43" s="176">
        <f t="shared" si="23"/>
        <v>0</v>
      </c>
      <c r="AI43" s="176">
        <f t="shared" si="23"/>
        <v>0</v>
      </c>
      <c r="AJ43" s="176">
        <f t="shared" si="23"/>
        <v>0</v>
      </c>
      <c r="AK43" s="176">
        <f t="shared" si="23"/>
        <v>0</v>
      </c>
      <c r="AL43" s="176" t="e">
        <f t="shared" si="23"/>
        <v>#N/A</v>
      </c>
      <c r="AM43" s="176" t="e">
        <f t="shared" si="23"/>
        <v>#N/A</v>
      </c>
      <c r="AN43" s="45" t="str">
        <f t="shared" ref="AN43" si="24">A43</f>
        <v>　　　産　　　　　　　　業　　　　　　　　計</v>
      </c>
      <c r="AO43" s="46" t="str">
        <f>A43</f>
        <v>　　　産　　　　　　　　業　　　　　　　　計</v>
      </c>
      <c r="AP43" s="48">
        <f t="shared" ref="AP43:AV43" si="25">SUM(AP6:AP42)</f>
        <v>0</v>
      </c>
      <c r="AQ43" s="48">
        <f t="shared" si="25"/>
        <v>0</v>
      </c>
      <c r="AR43" s="48">
        <f t="shared" si="25"/>
        <v>0</v>
      </c>
      <c r="AS43" s="48">
        <f t="shared" si="25"/>
        <v>0</v>
      </c>
      <c r="AT43" s="48">
        <f t="shared" si="25"/>
        <v>0</v>
      </c>
      <c r="AU43" s="48" t="e">
        <f t="shared" si="25"/>
        <v>#N/A</v>
      </c>
      <c r="AV43" s="48" t="e">
        <f t="shared" si="25"/>
        <v>#N/A</v>
      </c>
      <c r="AY43" s="134" t="s">
        <v>896</v>
      </c>
    </row>
    <row r="44" spans="1:60" ht="19.899999999999999" customHeight="1" x14ac:dyDescent="0.15">
      <c r="A44" s="236"/>
      <c r="B44" s="35"/>
      <c r="C44" s="235"/>
      <c r="D44" s="135"/>
      <c r="E44" s="135"/>
      <c r="F44" s="135"/>
      <c r="G44" s="135"/>
      <c r="H44" s="135"/>
      <c r="I44" s="135"/>
      <c r="J44" s="135"/>
      <c r="K44" s="135"/>
      <c r="L44" s="135"/>
      <c r="M44" s="135"/>
      <c r="N44" s="135"/>
    </row>
    <row r="45" spans="1:60" ht="19.899999999999999" customHeight="1" x14ac:dyDescent="0.15"/>
  </sheetData>
  <mergeCells count="17">
    <mergeCell ref="B4:B5"/>
    <mergeCell ref="A4:A5"/>
    <mergeCell ref="C2:N2"/>
    <mergeCell ref="O2:U2"/>
    <mergeCell ref="AN4:AN5"/>
    <mergeCell ref="F4:L4"/>
    <mergeCell ref="D4:E4"/>
    <mergeCell ref="AZ4:AZ5"/>
    <mergeCell ref="BA4:BA5"/>
    <mergeCell ref="BC4:BC5"/>
    <mergeCell ref="BD4:BD5"/>
    <mergeCell ref="W2:AC2"/>
    <mergeCell ref="AG2:AM2"/>
    <mergeCell ref="AP2:AV2"/>
    <mergeCell ref="AO4:AO5"/>
    <mergeCell ref="AY3:BA3"/>
    <mergeCell ref="BB3:BD3"/>
  </mergeCells>
  <phoneticPr fontId="2"/>
  <pageMargins left="0.70866141732283472" right="0.70866141732283472" top="0.74803149606299213" bottom="0.74803149606299213" header="0.31496062992125984" footer="0.31496062992125984"/>
  <pageSetup paperSize="9" scale="15" orientation="landscape" r:id="rId1"/>
  <colBreaks count="3" manualBreakCount="3">
    <brk id="14" max="43" man="1"/>
    <brk id="29" max="43" man="1"/>
    <brk id="39" max="43"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2:CU51"/>
  <sheetViews>
    <sheetView showGridLines="0" view="pageBreakPreview" zoomScaleNormal="100" zoomScaleSheetLayoutView="100" workbookViewId="0"/>
  </sheetViews>
  <sheetFormatPr defaultRowHeight="12" x14ac:dyDescent="0.15"/>
  <cols>
    <col min="1" max="1" width="4" style="359" bestFit="1" customWidth="1"/>
    <col min="2" max="2" width="30.75" style="331" customWidth="1"/>
    <col min="3" max="39" width="15.75" style="344" customWidth="1"/>
    <col min="40" max="40" width="12.375" style="344" bestFit="1" customWidth="1"/>
    <col min="41" max="49" width="9" style="360"/>
    <col min="50" max="255" width="8.875" style="344"/>
    <col min="256" max="256" width="4" style="344" bestFit="1" customWidth="1"/>
    <col min="257" max="257" width="26.75" style="344" customWidth="1"/>
    <col min="258" max="295" width="12.75" style="344" customWidth="1"/>
    <col min="296" max="297" width="12.375" style="344" bestFit="1" customWidth="1"/>
    <col min="298" max="511" width="8.875" style="344"/>
    <col min="512" max="512" width="4" style="344" bestFit="1" customWidth="1"/>
    <col min="513" max="513" width="26.75" style="344" customWidth="1"/>
    <col min="514" max="551" width="12.75" style="344" customWidth="1"/>
    <col min="552" max="553" width="12.375" style="344" bestFit="1" customWidth="1"/>
    <col min="554" max="767" width="8.875" style="344"/>
    <col min="768" max="768" width="4" style="344" bestFit="1" customWidth="1"/>
    <col min="769" max="769" width="26.75" style="344" customWidth="1"/>
    <col min="770" max="807" width="12.75" style="344" customWidth="1"/>
    <col min="808" max="809" width="12.375" style="344" bestFit="1" customWidth="1"/>
    <col min="810" max="1023" width="8.875" style="344"/>
    <col min="1024" max="1024" width="4" style="344" bestFit="1" customWidth="1"/>
    <col min="1025" max="1025" width="26.75" style="344" customWidth="1"/>
    <col min="1026" max="1063" width="12.75" style="344" customWidth="1"/>
    <col min="1064" max="1065" width="12.375" style="344" bestFit="1" customWidth="1"/>
    <col min="1066" max="1279" width="8.875" style="344"/>
    <col min="1280" max="1280" width="4" style="344" bestFit="1" customWidth="1"/>
    <col min="1281" max="1281" width="26.75" style="344" customWidth="1"/>
    <col min="1282" max="1319" width="12.75" style="344" customWidth="1"/>
    <col min="1320" max="1321" width="12.375" style="344" bestFit="1" customWidth="1"/>
    <col min="1322" max="1535" width="8.875" style="344"/>
    <col min="1536" max="1536" width="4" style="344" bestFit="1" customWidth="1"/>
    <col min="1537" max="1537" width="26.75" style="344" customWidth="1"/>
    <col min="1538" max="1575" width="12.75" style="344" customWidth="1"/>
    <col min="1576" max="1577" width="12.375" style="344" bestFit="1" customWidth="1"/>
    <col min="1578" max="1791" width="8.875" style="344"/>
    <col min="1792" max="1792" width="4" style="344" bestFit="1" customWidth="1"/>
    <col min="1793" max="1793" width="26.75" style="344" customWidth="1"/>
    <col min="1794" max="1831" width="12.75" style="344" customWidth="1"/>
    <col min="1832" max="1833" width="12.375" style="344" bestFit="1" customWidth="1"/>
    <col min="1834" max="2047" width="8.875" style="344"/>
    <col min="2048" max="2048" width="4" style="344" bestFit="1" customWidth="1"/>
    <col min="2049" max="2049" width="26.75" style="344" customWidth="1"/>
    <col min="2050" max="2087" width="12.75" style="344" customWidth="1"/>
    <col min="2088" max="2089" width="12.375" style="344" bestFit="1" customWidth="1"/>
    <col min="2090" max="2303" width="8.875" style="344"/>
    <col min="2304" max="2304" width="4" style="344" bestFit="1" customWidth="1"/>
    <col min="2305" max="2305" width="26.75" style="344" customWidth="1"/>
    <col min="2306" max="2343" width="12.75" style="344" customWidth="1"/>
    <col min="2344" max="2345" width="12.375" style="344" bestFit="1" customWidth="1"/>
    <col min="2346" max="2559" width="8.875" style="344"/>
    <col min="2560" max="2560" width="4" style="344" bestFit="1" customWidth="1"/>
    <col min="2561" max="2561" width="26.75" style="344" customWidth="1"/>
    <col min="2562" max="2599" width="12.75" style="344" customWidth="1"/>
    <col min="2600" max="2601" width="12.375" style="344" bestFit="1" customWidth="1"/>
    <col min="2602" max="2815" width="8.875" style="344"/>
    <col min="2816" max="2816" width="4" style="344" bestFit="1" customWidth="1"/>
    <col min="2817" max="2817" width="26.75" style="344" customWidth="1"/>
    <col min="2818" max="2855" width="12.75" style="344" customWidth="1"/>
    <col min="2856" max="2857" width="12.375" style="344" bestFit="1" customWidth="1"/>
    <col min="2858" max="3071" width="8.875" style="344"/>
    <col min="3072" max="3072" width="4" style="344" bestFit="1" customWidth="1"/>
    <col min="3073" max="3073" width="26.75" style="344" customWidth="1"/>
    <col min="3074" max="3111" width="12.75" style="344" customWidth="1"/>
    <col min="3112" max="3113" width="12.375" style="344" bestFit="1" customWidth="1"/>
    <col min="3114" max="3327" width="8.875" style="344"/>
    <col min="3328" max="3328" width="4" style="344" bestFit="1" customWidth="1"/>
    <col min="3329" max="3329" width="26.75" style="344" customWidth="1"/>
    <col min="3330" max="3367" width="12.75" style="344" customWidth="1"/>
    <col min="3368" max="3369" width="12.375" style="344" bestFit="1" customWidth="1"/>
    <col min="3370" max="3583" width="8.875" style="344"/>
    <col min="3584" max="3584" width="4" style="344" bestFit="1" customWidth="1"/>
    <col min="3585" max="3585" width="26.75" style="344" customWidth="1"/>
    <col min="3586" max="3623" width="12.75" style="344" customWidth="1"/>
    <col min="3624" max="3625" width="12.375" style="344" bestFit="1" customWidth="1"/>
    <col min="3626" max="3839" width="8.875" style="344"/>
    <col min="3840" max="3840" width="4" style="344" bestFit="1" customWidth="1"/>
    <col min="3841" max="3841" width="26.75" style="344" customWidth="1"/>
    <col min="3842" max="3879" width="12.75" style="344" customWidth="1"/>
    <col min="3880" max="3881" width="12.375" style="344" bestFit="1" customWidth="1"/>
    <col min="3882" max="4095" width="8.875" style="344"/>
    <col min="4096" max="4096" width="4" style="344" bestFit="1" customWidth="1"/>
    <col min="4097" max="4097" width="26.75" style="344" customWidth="1"/>
    <col min="4098" max="4135" width="12.75" style="344" customWidth="1"/>
    <col min="4136" max="4137" width="12.375" style="344" bestFit="1" customWidth="1"/>
    <col min="4138" max="4351" width="8.875" style="344"/>
    <col min="4352" max="4352" width="4" style="344" bestFit="1" customWidth="1"/>
    <col min="4353" max="4353" width="26.75" style="344" customWidth="1"/>
    <col min="4354" max="4391" width="12.75" style="344" customWidth="1"/>
    <col min="4392" max="4393" width="12.375" style="344" bestFit="1" customWidth="1"/>
    <col min="4394" max="4607" width="8.875" style="344"/>
    <col min="4608" max="4608" width="4" style="344" bestFit="1" customWidth="1"/>
    <col min="4609" max="4609" width="26.75" style="344" customWidth="1"/>
    <col min="4610" max="4647" width="12.75" style="344" customWidth="1"/>
    <col min="4648" max="4649" width="12.375" style="344" bestFit="1" customWidth="1"/>
    <col min="4650" max="4863" width="8.875" style="344"/>
    <col min="4864" max="4864" width="4" style="344" bestFit="1" customWidth="1"/>
    <col min="4865" max="4865" width="26.75" style="344" customWidth="1"/>
    <col min="4866" max="4903" width="12.75" style="344" customWidth="1"/>
    <col min="4904" max="4905" width="12.375" style="344" bestFit="1" customWidth="1"/>
    <col min="4906" max="5119" width="8.875" style="344"/>
    <col min="5120" max="5120" width="4" style="344" bestFit="1" customWidth="1"/>
    <col min="5121" max="5121" width="26.75" style="344" customWidth="1"/>
    <col min="5122" max="5159" width="12.75" style="344" customWidth="1"/>
    <col min="5160" max="5161" width="12.375" style="344" bestFit="1" customWidth="1"/>
    <col min="5162" max="5375" width="8.875" style="344"/>
    <col min="5376" max="5376" width="4" style="344" bestFit="1" customWidth="1"/>
    <col min="5377" max="5377" width="26.75" style="344" customWidth="1"/>
    <col min="5378" max="5415" width="12.75" style="344" customWidth="1"/>
    <col min="5416" max="5417" width="12.375" style="344" bestFit="1" customWidth="1"/>
    <col min="5418" max="5631" width="8.875" style="344"/>
    <col min="5632" max="5632" width="4" style="344" bestFit="1" customWidth="1"/>
    <col min="5633" max="5633" width="26.75" style="344" customWidth="1"/>
    <col min="5634" max="5671" width="12.75" style="344" customWidth="1"/>
    <col min="5672" max="5673" width="12.375" style="344" bestFit="1" customWidth="1"/>
    <col min="5674" max="5887" width="8.875" style="344"/>
    <col min="5888" max="5888" width="4" style="344" bestFit="1" customWidth="1"/>
    <col min="5889" max="5889" width="26.75" style="344" customWidth="1"/>
    <col min="5890" max="5927" width="12.75" style="344" customWidth="1"/>
    <col min="5928" max="5929" width="12.375" style="344" bestFit="1" customWidth="1"/>
    <col min="5930" max="6143" width="8.875" style="344"/>
    <col min="6144" max="6144" width="4" style="344" bestFit="1" customWidth="1"/>
    <col min="6145" max="6145" width="26.75" style="344" customWidth="1"/>
    <col min="6146" max="6183" width="12.75" style="344" customWidth="1"/>
    <col min="6184" max="6185" width="12.375" style="344" bestFit="1" customWidth="1"/>
    <col min="6186" max="6399" width="8.875" style="344"/>
    <col min="6400" max="6400" width="4" style="344" bestFit="1" customWidth="1"/>
    <col min="6401" max="6401" width="26.75" style="344" customWidth="1"/>
    <col min="6402" max="6439" width="12.75" style="344" customWidth="1"/>
    <col min="6440" max="6441" width="12.375" style="344" bestFit="1" customWidth="1"/>
    <col min="6442" max="6655" width="8.875" style="344"/>
    <col min="6656" max="6656" width="4" style="344" bestFit="1" customWidth="1"/>
    <col min="6657" max="6657" width="26.75" style="344" customWidth="1"/>
    <col min="6658" max="6695" width="12.75" style="344" customWidth="1"/>
    <col min="6696" max="6697" width="12.375" style="344" bestFit="1" customWidth="1"/>
    <col min="6698" max="6911" width="8.875" style="344"/>
    <col min="6912" max="6912" width="4" style="344" bestFit="1" customWidth="1"/>
    <col min="6913" max="6913" width="26.75" style="344" customWidth="1"/>
    <col min="6914" max="6951" width="12.75" style="344" customWidth="1"/>
    <col min="6952" max="6953" width="12.375" style="344" bestFit="1" customWidth="1"/>
    <col min="6954" max="7167" width="8.875" style="344"/>
    <col min="7168" max="7168" width="4" style="344" bestFit="1" customWidth="1"/>
    <col min="7169" max="7169" width="26.75" style="344" customWidth="1"/>
    <col min="7170" max="7207" width="12.75" style="344" customWidth="1"/>
    <col min="7208" max="7209" width="12.375" style="344" bestFit="1" customWidth="1"/>
    <col min="7210" max="7423" width="8.875" style="344"/>
    <col min="7424" max="7424" width="4" style="344" bestFit="1" customWidth="1"/>
    <col min="7425" max="7425" width="26.75" style="344" customWidth="1"/>
    <col min="7426" max="7463" width="12.75" style="344" customWidth="1"/>
    <col min="7464" max="7465" width="12.375" style="344" bestFit="1" customWidth="1"/>
    <col min="7466" max="7679" width="8.875" style="344"/>
    <col min="7680" max="7680" width="4" style="344" bestFit="1" customWidth="1"/>
    <col min="7681" max="7681" width="26.75" style="344" customWidth="1"/>
    <col min="7682" max="7719" width="12.75" style="344" customWidth="1"/>
    <col min="7720" max="7721" width="12.375" style="344" bestFit="1" customWidth="1"/>
    <col min="7722" max="7935" width="8.875" style="344"/>
    <col min="7936" max="7936" width="4" style="344" bestFit="1" customWidth="1"/>
    <col min="7937" max="7937" width="26.75" style="344" customWidth="1"/>
    <col min="7938" max="7975" width="12.75" style="344" customWidth="1"/>
    <col min="7976" max="7977" width="12.375" style="344" bestFit="1" customWidth="1"/>
    <col min="7978" max="8191" width="8.875" style="344"/>
    <col min="8192" max="8192" width="4" style="344" bestFit="1" customWidth="1"/>
    <col min="8193" max="8193" width="26.75" style="344" customWidth="1"/>
    <col min="8194" max="8231" width="12.75" style="344" customWidth="1"/>
    <col min="8232" max="8233" width="12.375" style="344" bestFit="1" customWidth="1"/>
    <col min="8234" max="8447" width="8.875" style="344"/>
    <col min="8448" max="8448" width="4" style="344" bestFit="1" customWidth="1"/>
    <col min="8449" max="8449" width="26.75" style="344" customWidth="1"/>
    <col min="8450" max="8487" width="12.75" style="344" customWidth="1"/>
    <col min="8488" max="8489" width="12.375" style="344" bestFit="1" customWidth="1"/>
    <col min="8490" max="8703" width="8.875" style="344"/>
    <col min="8704" max="8704" width="4" style="344" bestFit="1" customWidth="1"/>
    <col min="8705" max="8705" width="26.75" style="344" customWidth="1"/>
    <col min="8706" max="8743" width="12.75" style="344" customWidth="1"/>
    <col min="8744" max="8745" width="12.375" style="344" bestFit="1" customWidth="1"/>
    <col min="8746" max="8959" width="8.875" style="344"/>
    <col min="8960" max="8960" width="4" style="344" bestFit="1" customWidth="1"/>
    <col min="8961" max="8961" width="26.75" style="344" customWidth="1"/>
    <col min="8962" max="8999" width="12.75" style="344" customWidth="1"/>
    <col min="9000" max="9001" width="12.375" style="344" bestFit="1" customWidth="1"/>
    <col min="9002" max="9215" width="8.875" style="344"/>
    <col min="9216" max="9216" width="4" style="344" bestFit="1" customWidth="1"/>
    <col min="9217" max="9217" width="26.75" style="344" customWidth="1"/>
    <col min="9218" max="9255" width="12.75" style="344" customWidth="1"/>
    <col min="9256" max="9257" width="12.375" style="344" bestFit="1" customWidth="1"/>
    <col min="9258" max="9471" width="8.875" style="344"/>
    <col min="9472" max="9472" width="4" style="344" bestFit="1" customWidth="1"/>
    <col min="9473" max="9473" width="26.75" style="344" customWidth="1"/>
    <col min="9474" max="9511" width="12.75" style="344" customWidth="1"/>
    <col min="9512" max="9513" width="12.375" style="344" bestFit="1" customWidth="1"/>
    <col min="9514" max="9727" width="8.875" style="344"/>
    <col min="9728" max="9728" width="4" style="344" bestFit="1" customWidth="1"/>
    <col min="9729" max="9729" width="26.75" style="344" customWidth="1"/>
    <col min="9730" max="9767" width="12.75" style="344" customWidth="1"/>
    <col min="9768" max="9769" width="12.375" style="344" bestFit="1" customWidth="1"/>
    <col min="9770" max="9983" width="8.875" style="344"/>
    <col min="9984" max="9984" width="4" style="344" bestFit="1" customWidth="1"/>
    <col min="9985" max="9985" width="26.75" style="344" customWidth="1"/>
    <col min="9986" max="10023" width="12.75" style="344" customWidth="1"/>
    <col min="10024" max="10025" width="12.375" style="344" bestFit="1" customWidth="1"/>
    <col min="10026" max="10239" width="8.875" style="344"/>
    <col min="10240" max="10240" width="4" style="344" bestFit="1" customWidth="1"/>
    <col min="10241" max="10241" width="26.75" style="344" customWidth="1"/>
    <col min="10242" max="10279" width="12.75" style="344" customWidth="1"/>
    <col min="10280" max="10281" width="12.375" style="344" bestFit="1" customWidth="1"/>
    <col min="10282" max="10495" width="8.875" style="344"/>
    <col min="10496" max="10496" width="4" style="344" bestFit="1" customWidth="1"/>
    <col min="10497" max="10497" width="26.75" style="344" customWidth="1"/>
    <col min="10498" max="10535" width="12.75" style="344" customWidth="1"/>
    <col min="10536" max="10537" width="12.375" style="344" bestFit="1" customWidth="1"/>
    <col min="10538" max="10751" width="8.875" style="344"/>
    <col min="10752" max="10752" width="4" style="344" bestFit="1" customWidth="1"/>
    <col min="10753" max="10753" width="26.75" style="344" customWidth="1"/>
    <col min="10754" max="10791" width="12.75" style="344" customWidth="1"/>
    <col min="10792" max="10793" width="12.375" style="344" bestFit="1" customWidth="1"/>
    <col min="10794" max="11007" width="8.875" style="344"/>
    <col min="11008" max="11008" width="4" style="344" bestFit="1" customWidth="1"/>
    <col min="11009" max="11009" width="26.75" style="344" customWidth="1"/>
    <col min="11010" max="11047" width="12.75" style="344" customWidth="1"/>
    <col min="11048" max="11049" width="12.375" style="344" bestFit="1" customWidth="1"/>
    <col min="11050" max="11263" width="8.875" style="344"/>
    <col min="11264" max="11264" width="4" style="344" bestFit="1" customWidth="1"/>
    <col min="11265" max="11265" width="26.75" style="344" customWidth="1"/>
    <col min="11266" max="11303" width="12.75" style="344" customWidth="1"/>
    <col min="11304" max="11305" width="12.375" style="344" bestFit="1" customWidth="1"/>
    <col min="11306" max="11519" width="8.875" style="344"/>
    <col min="11520" max="11520" width="4" style="344" bestFit="1" customWidth="1"/>
    <col min="11521" max="11521" width="26.75" style="344" customWidth="1"/>
    <col min="11522" max="11559" width="12.75" style="344" customWidth="1"/>
    <col min="11560" max="11561" width="12.375" style="344" bestFit="1" customWidth="1"/>
    <col min="11562" max="11775" width="8.875" style="344"/>
    <col min="11776" max="11776" width="4" style="344" bestFit="1" customWidth="1"/>
    <col min="11777" max="11777" width="26.75" style="344" customWidth="1"/>
    <col min="11778" max="11815" width="12.75" style="344" customWidth="1"/>
    <col min="11816" max="11817" width="12.375" style="344" bestFit="1" customWidth="1"/>
    <col min="11818" max="12031" width="8.875" style="344"/>
    <col min="12032" max="12032" width="4" style="344" bestFit="1" customWidth="1"/>
    <col min="12033" max="12033" width="26.75" style="344" customWidth="1"/>
    <col min="12034" max="12071" width="12.75" style="344" customWidth="1"/>
    <col min="12072" max="12073" width="12.375" style="344" bestFit="1" customWidth="1"/>
    <col min="12074" max="12287" width="8.875" style="344"/>
    <col min="12288" max="12288" width="4" style="344" bestFit="1" customWidth="1"/>
    <col min="12289" max="12289" width="26.75" style="344" customWidth="1"/>
    <col min="12290" max="12327" width="12.75" style="344" customWidth="1"/>
    <col min="12328" max="12329" width="12.375" style="344" bestFit="1" customWidth="1"/>
    <col min="12330" max="12543" width="8.875" style="344"/>
    <col min="12544" max="12544" width="4" style="344" bestFit="1" customWidth="1"/>
    <col min="12545" max="12545" width="26.75" style="344" customWidth="1"/>
    <col min="12546" max="12583" width="12.75" style="344" customWidth="1"/>
    <col min="12584" max="12585" width="12.375" style="344" bestFit="1" customWidth="1"/>
    <col min="12586" max="12799" width="8.875" style="344"/>
    <col min="12800" max="12800" width="4" style="344" bestFit="1" customWidth="1"/>
    <col min="12801" max="12801" width="26.75" style="344" customWidth="1"/>
    <col min="12802" max="12839" width="12.75" style="344" customWidth="1"/>
    <col min="12840" max="12841" width="12.375" style="344" bestFit="1" customWidth="1"/>
    <col min="12842" max="13055" width="8.875" style="344"/>
    <col min="13056" max="13056" width="4" style="344" bestFit="1" customWidth="1"/>
    <col min="13057" max="13057" width="26.75" style="344" customWidth="1"/>
    <col min="13058" max="13095" width="12.75" style="344" customWidth="1"/>
    <col min="13096" max="13097" width="12.375" style="344" bestFit="1" customWidth="1"/>
    <col min="13098" max="13311" width="8.875" style="344"/>
    <col min="13312" max="13312" width="4" style="344" bestFit="1" customWidth="1"/>
    <col min="13313" max="13313" width="26.75" style="344" customWidth="1"/>
    <col min="13314" max="13351" width="12.75" style="344" customWidth="1"/>
    <col min="13352" max="13353" width="12.375" style="344" bestFit="1" customWidth="1"/>
    <col min="13354" max="13567" width="8.875" style="344"/>
    <col min="13568" max="13568" width="4" style="344" bestFit="1" customWidth="1"/>
    <col min="13569" max="13569" width="26.75" style="344" customWidth="1"/>
    <col min="13570" max="13607" width="12.75" style="344" customWidth="1"/>
    <col min="13608" max="13609" width="12.375" style="344" bestFit="1" customWidth="1"/>
    <col min="13610" max="13823" width="8.875" style="344"/>
    <col min="13824" max="13824" width="4" style="344" bestFit="1" customWidth="1"/>
    <col min="13825" max="13825" width="26.75" style="344" customWidth="1"/>
    <col min="13826" max="13863" width="12.75" style="344" customWidth="1"/>
    <col min="13864" max="13865" width="12.375" style="344" bestFit="1" customWidth="1"/>
    <col min="13866" max="14079" width="8.875" style="344"/>
    <col min="14080" max="14080" width="4" style="344" bestFit="1" customWidth="1"/>
    <col min="14081" max="14081" width="26.75" style="344" customWidth="1"/>
    <col min="14082" max="14119" width="12.75" style="344" customWidth="1"/>
    <col min="14120" max="14121" width="12.375" style="344" bestFit="1" customWidth="1"/>
    <col min="14122" max="14335" width="8.875" style="344"/>
    <col min="14336" max="14336" width="4" style="344" bestFit="1" customWidth="1"/>
    <col min="14337" max="14337" width="26.75" style="344" customWidth="1"/>
    <col min="14338" max="14375" width="12.75" style="344" customWidth="1"/>
    <col min="14376" max="14377" width="12.375" style="344" bestFit="1" customWidth="1"/>
    <col min="14378" max="14591" width="8.875" style="344"/>
    <col min="14592" max="14592" width="4" style="344" bestFit="1" customWidth="1"/>
    <col min="14593" max="14593" width="26.75" style="344" customWidth="1"/>
    <col min="14594" max="14631" width="12.75" style="344" customWidth="1"/>
    <col min="14632" max="14633" width="12.375" style="344" bestFit="1" customWidth="1"/>
    <col min="14634" max="14847" width="8.875" style="344"/>
    <col min="14848" max="14848" width="4" style="344" bestFit="1" customWidth="1"/>
    <col min="14849" max="14849" width="26.75" style="344" customWidth="1"/>
    <col min="14850" max="14887" width="12.75" style="344" customWidth="1"/>
    <col min="14888" max="14889" width="12.375" style="344" bestFit="1" customWidth="1"/>
    <col min="14890" max="15103" width="8.875" style="344"/>
    <col min="15104" max="15104" width="4" style="344" bestFit="1" customWidth="1"/>
    <col min="15105" max="15105" width="26.75" style="344" customWidth="1"/>
    <col min="15106" max="15143" width="12.75" style="344" customWidth="1"/>
    <col min="15144" max="15145" width="12.375" style="344" bestFit="1" customWidth="1"/>
    <col min="15146" max="15359" width="8.875" style="344"/>
    <col min="15360" max="15360" width="4" style="344" bestFit="1" customWidth="1"/>
    <col min="15361" max="15361" width="26.75" style="344" customWidth="1"/>
    <col min="15362" max="15399" width="12.75" style="344" customWidth="1"/>
    <col min="15400" max="15401" width="12.375" style="344" bestFit="1" customWidth="1"/>
    <col min="15402" max="15615" width="8.875" style="344"/>
    <col min="15616" max="15616" width="4" style="344" bestFit="1" customWidth="1"/>
    <col min="15617" max="15617" width="26.75" style="344" customWidth="1"/>
    <col min="15618" max="15655" width="12.75" style="344" customWidth="1"/>
    <col min="15656" max="15657" width="12.375" style="344" bestFit="1" customWidth="1"/>
    <col min="15658" max="15871" width="8.875" style="344"/>
    <col min="15872" max="15872" width="4" style="344" bestFit="1" customWidth="1"/>
    <col min="15873" max="15873" width="26.75" style="344" customWidth="1"/>
    <col min="15874" max="15911" width="12.75" style="344" customWidth="1"/>
    <col min="15912" max="15913" width="12.375" style="344" bestFit="1" customWidth="1"/>
    <col min="15914" max="16127" width="8.875" style="344"/>
    <col min="16128" max="16128" width="4" style="344" bestFit="1" customWidth="1"/>
    <col min="16129" max="16129" width="26.75" style="344" customWidth="1"/>
    <col min="16130" max="16167" width="12.75" style="344" customWidth="1"/>
    <col min="16168" max="16169" width="12.375" style="344" bestFit="1" customWidth="1"/>
    <col min="16170" max="16312" width="8.875" style="344"/>
    <col min="16313" max="16384" width="8.875" style="344" customWidth="1"/>
  </cols>
  <sheetData>
    <row r="2" spans="1:99" ht="31.35" customHeight="1" x14ac:dyDescent="0.15">
      <c r="C2" s="631" t="str">
        <f>はじめに!B2</f>
        <v>令和2（2020）年神奈川県産業連関表</v>
      </c>
      <c r="D2" s="631"/>
      <c r="E2" s="631"/>
      <c r="F2" s="631"/>
      <c r="G2" s="631"/>
      <c r="H2" s="631" t="s">
        <v>1333</v>
      </c>
      <c r="I2" s="631"/>
      <c r="J2" s="631"/>
      <c r="K2" s="631"/>
    </row>
    <row r="3" spans="1:99" ht="16.899999999999999" customHeight="1" x14ac:dyDescent="0.15">
      <c r="C3" s="344" t="s">
        <v>938</v>
      </c>
    </row>
    <row r="4" spans="1:99" s="359" customFormat="1" ht="17.45" customHeight="1" x14ac:dyDescent="0.15">
      <c r="A4" s="361"/>
      <c r="B4" s="332"/>
      <c r="C4" s="333" t="s">
        <v>21</v>
      </c>
      <c r="D4" s="334" t="s">
        <v>912</v>
      </c>
      <c r="E4" s="334" t="s">
        <v>22</v>
      </c>
      <c r="F4" s="334" t="s">
        <v>23</v>
      </c>
      <c r="G4" s="334" t="s">
        <v>24</v>
      </c>
      <c r="H4" s="334" t="s">
        <v>25</v>
      </c>
      <c r="I4" s="334" t="s">
        <v>26</v>
      </c>
      <c r="J4" s="334" t="s">
        <v>27</v>
      </c>
      <c r="K4" s="334" t="s">
        <v>28</v>
      </c>
      <c r="L4" s="334" t="s">
        <v>29</v>
      </c>
      <c r="M4" s="334" t="s">
        <v>30</v>
      </c>
      <c r="N4" s="334" t="s">
        <v>31</v>
      </c>
      <c r="O4" s="334" t="s">
        <v>32</v>
      </c>
      <c r="P4" s="334" t="s">
        <v>33</v>
      </c>
      <c r="Q4" s="334" t="s">
        <v>34</v>
      </c>
      <c r="R4" s="334" t="s">
        <v>35</v>
      </c>
      <c r="S4" s="334" t="s">
        <v>36</v>
      </c>
      <c r="T4" s="334" t="s">
        <v>37</v>
      </c>
      <c r="U4" s="334" t="s">
        <v>38</v>
      </c>
      <c r="V4" s="334" t="s">
        <v>39</v>
      </c>
      <c r="W4" s="334" t="s">
        <v>40</v>
      </c>
      <c r="X4" s="334" t="s">
        <v>41</v>
      </c>
      <c r="Y4" s="334" t="s">
        <v>42</v>
      </c>
      <c r="Z4" s="334" t="s">
        <v>43</v>
      </c>
      <c r="AA4" s="334" t="s">
        <v>44</v>
      </c>
      <c r="AB4" s="334" t="s">
        <v>45</v>
      </c>
      <c r="AC4" s="334" t="s">
        <v>46</v>
      </c>
      <c r="AD4" s="334" t="s">
        <v>47</v>
      </c>
      <c r="AE4" s="334" t="s">
        <v>48</v>
      </c>
      <c r="AF4" s="334" t="s">
        <v>49</v>
      </c>
      <c r="AG4" s="334" t="s">
        <v>50</v>
      </c>
      <c r="AH4" s="334" t="s">
        <v>51</v>
      </c>
      <c r="AI4" s="334" t="s">
        <v>52</v>
      </c>
      <c r="AJ4" s="334" t="s">
        <v>53</v>
      </c>
      <c r="AK4" s="334" t="s">
        <v>54</v>
      </c>
      <c r="AL4" s="334" t="s">
        <v>55</v>
      </c>
      <c r="AM4" s="334" t="s">
        <v>56</v>
      </c>
    </row>
    <row r="5" spans="1:99" s="338" customFormat="1" ht="35.450000000000003" customHeight="1" x14ac:dyDescent="0.15">
      <c r="A5" s="335" t="s">
        <v>1321</v>
      </c>
      <c r="B5" s="336" t="s">
        <v>1066</v>
      </c>
      <c r="C5" s="337" t="s">
        <v>57</v>
      </c>
      <c r="D5" s="337" t="s">
        <v>913</v>
      </c>
      <c r="E5" s="337" t="s">
        <v>58</v>
      </c>
      <c r="F5" s="337" t="s">
        <v>59</v>
      </c>
      <c r="G5" s="337" t="s">
        <v>60</v>
      </c>
      <c r="H5" s="337" t="s">
        <v>61</v>
      </c>
      <c r="I5" s="337" t="s">
        <v>62</v>
      </c>
      <c r="J5" s="337" t="s">
        <v>63</v>
      </c>
      <c r="K5" s="337" t="s">
        <v>64</v>
      </c>
      <c r="L5" s="337" t="s">
        <v>65</v>
      </c>
      <c r="M5" s="337" t="s">
        <v>66</v>
      </c>
      <c r="N5" s="337" t="s">
        <v>67</v>
      </c>
      <c r="O5" s="337" t="s">
        <v>68</v>
      </c>
      <c r="P5" s="337" t="s">
        <v>69</v>
      </c>
      <c r="Q5" s="337" t="s">
        <v>70</v>
      </c>
      <c r="R5" s="337" t="s">
        <v>71</v>
      </c>
      <c r="S5" s="337" t="s">
        <v>72</v>
      </c>
      <c r="T5" s="337" t="s">
        <v>73</v>
      </c>
      <c r="U5" s="337" t="s">
        <v>74</v>
      </c>
      <c r="V5" s="337" t="s">
        <v>75</v>
      </c>
      <c r="W5" s="337" t="s">
        <v>76</v>
      </c>
      <c r="X5" s="337" t="s">
        <v>1080</v>
      </c>
      <c r="Y5" s="337" t="s">
        <v>77</v>
      </c>
      <c r="Z5" s="337" t="s">
        <v>78</v>
      </c>
      <c r="AA5" s="337" t="s">
        <v>79</v>
      </c>
      <c r="AB5" s="337" t="s">
        <v>80</v>
      </c>
      <c r="AC5" s="337" t="s">
        <v>81</v>
      </c>
      <c r="AD5" s="337" t="s">
        <v>82</v>
      </c>
      <c r="AE5" s="337" t="s">
        <v>83</v>
      </c>
      <c r="AF5" s="337" t="s">
        <v>84</v>
      </c>
      <c r="AG5" s="337" t="s">
        <v>85</v>
      </c>
      <c r="AH5" s="337" t="s">
        <v>86</v>
      </c>
      <c r="AI5" s="337" t="s">
        <v>87</v>
      </c>
      <c r="AJ5" s="337" t="s">
        <v>88</v>
      </c>
      <c r="AK5" s="337" t="s">
        <v>89</v>
      </c>
      <c r="AL5" s="337" t="s">
        <v>90</v>
      </c>
      <c r="AM5" s="337" t="s">
        <v>91</v>
      </c>
    </row>
    <row r="6" spans="1:99" ht="19.899999999999999" customHeight="1" x14ac:dyDescent="0.15">
      <c r="A6" s="339" t="s">
        <v>21</v>
      </c>
      <c r="B6" s="340" t="s">
        <v>57</v>
      </c>
      <c r="C6" s="341">
        <v>6.6429778062561895E-2</v>
      </c>
      <c r="D6" s="341">
        <v>0</v>
      </c>
      <c r="E6" s="341">
        <v>0.21211364644307207</v>
      </c>
      <c r="F6" s="341">
        <v>1.1977067605154112E-2</v>
      </c>
      <c r="G6" s="341">
        <v>5.3073132599075895E-3</v>
      </c>
      <c r="H6" s="341">
        <v>1.0504157189629687E-3</v>
      </c>
      <c r="I6" s="341">
        <v>0</v>
      </c>
      <c r="J6" s="341">
        <v>2.2143072885817058E-3</v>
      </c>
      <c r="K6" s="341">
        <v>4.1765379380864255E-4</v>
      </c>
      <c r="L6" s="341">
        <v>0</v>
      </c>
      <c r="M6" s="341">
        <v>1.3461803814402111E-5</v>
      </c>
      <c r="N6" s="341">
        <v>0</v>
      </c>
      <c r="O6" s="341">
        <v>0</v>
      </c>
      <c r="P6" s="341">
        <v>0</v>
      </c>
      <c r="Q6" s="341">
        <v>0</v>
      </c>
      <c r="R6" s="341">
        <v>0</v>
      </c>
      <c r="S6" s="341">
        <v>0</v>
      </c>
      <c r="T6" s="341">
        <v>0</v>
      </c>
      <c r="U6" s="341">
        <v>7.2238650495322369E-7</v>
      </c>
      <c r="V6" s="341">
        <v>3.0006014206531103E-3</v>
      </c>
      <c r="W6" s="341">
        <v>9.9369338205563076E-4</v>
      </c>
      <c r="X6" s="341">
        <v>0</v>
      </c>
      <c r="Y6" s="341">
        <v>0</v>
      </c>
      <c r="Z6" s="341">
        <v>0</v>
      </c>
      <c r="AA6" s="341">
        <v>1.553217100920281E-4</v>
      </c>
      <c r="AB6" s="341">
        <v>0</v>
      </c>
      <c r="AC6" s="341">
        <v>4.1444634184648991E-6</v>
      </c>
      <c r="AD6" s="341">
        <v>0</v>
      </c>
      <c r="AE6" s="341">
        <v>0</v>
      </c>
      <c r="AF6" s="341">
        <v>2.5158138915238228E-5</v>
      </c>
      <c r="AG6" s="341">
        <v>1.4844543727795341E-3</v>
      </c>
      <c r="AH6" s="341">
        <v>2.0168008160625162E-3</v>
      </c>
      <c r="AI6" s="341">
        <v>2.3551306438729545E-3</v>
      </c>
      <c r="AJ6" s="341">
        <v>5.9786626963515121E-6</v>
      </c>
      <c r="AK6" s="341">
        <v>1.6431748863361108E-2</v>
      </c>
      <c r="AL6" s="341">
        <v>0</v>
      </c>
      <c r="AM6" s="342">
        <v>0</v>
      </c>
      <c r="AN6" s="343"/>
      <c r="AO6" s="344"/>
      <c r="AP6" s="344"/>
      <c r="AQ6" s="344"/>
      <c r="AR6" s="344"/>
      <c r="AS6" s="344"/>
      <c r="AT6" s="344"/>
      <c r="AU6" s="344"/>
      <c r="AV6" s="344"/>
      <c r="AW6" s="344"/>
      <c r="AX6" s="343"/>
      <c r="AY6" s="343"/>
      <c r="AZ6" s="343"/>
      <c r="BA6" s="343"/>
      <c r="BB6" s="343"/>
      <c r="BC6" s="343"/>
      <c r="BD6" s="343"/>
      <c r="BE6" s="343"/>
      <c r="BF6" s="343"/>
      <c r="BG6" s="343"/>
      <c r="BH6" s="343"/>
      <c r="BI6" s="343"/>
      <c r="BJ6" s="343"/>
      <c r="BK6" s="343"/>
      <c r="BL6" s="343"/>
      <c r="BM6" s="343"/>
      <c r="BN6" s="343"/>
      <c r="BO6" s="343"/>
      <c r="BP6" s="343"/>
      <c r="BQ6" s="343"/>
      <c r="BR6" s="343"/>
      <c r="BS6" s="343"/>
      <c r="BT6" s="343"/>
      <c r="BU6" s="343"/>
      <c r="BV6" s="343"/>
      <c r="BW6" s="343"/>
      <c r="BX6" s="343"/>
      <c r="BY6" s="343"/>
      <c r="BZ6" s="343"/>
      <c r="CA6" s="343"/>
      <c r="CB6" s="343"/>
      <c r="CC6" s="343"/>
      <c r="CD6" s="343"/>
      <c r="CE6" s="343"/>
      <c r="CF6" s="343"/>
      <c r="CG6" s="343"/>
      <c r="CH6" s="343"/>
      <c r="CI6" s="343"/>
      <c r="CJ6" s="343"/>
      <c r="CK6" s="343"/>
      <c r="CL6" s="343"/>
      <c r="CM6" s="343"/>
      <c r="CN6" s="343"/>
      <c r="CO6" s="343"/>
      <c r="CP6" s="343"/>
      <c r="CQ6" s="343"/>
      <c r="CR6" s="343"/>
      <c r="CS6" s="343"/>
      <c r="CT6" s="343"/>
      <c r="CU6" s="343"/>
    </row>
    <row r="7" spans="1:99" ht="19.899999999999999" customHeight="1" x14ac:dyDescent="0.15">
      <c r="A7" s="345" t="s">
        <v>912</v>
      </c>
      <c r="B7" s="346" t="s">
        <v>913</v>
      </c>
      <c r="C7" s="347">
        <v>0</v>
      </c>
      <c r="D7" s="341">
        <v>0</v>
      </c>
      <c r="E7" s="341">
        <v>1.6859259545616109E-4</v>
      </c>
      <c r="F7" s="341">
        <v>2.8381676789464722E-4</v>
      </c>
      <c r="G7" s="341">
        <v>4.0481873891983194E-4</v>
      </c>
      <c r="H7" s="341">
        <v>3.3865553376601801E-3</v>
      </c>
      <c r="I7" s="341">
        <v>0.48011862981970382</v>
      </c>
      <c r="J7" s="341">
        <v>6.0800288703306359E-5</v>
      </c>
      <c r="K7" s="341">
        <v>4.3482800584715313E-2</v>
      </c>
      <c r="L7" s="341">
        <v>7.8556561135225939E-2</v>
      </c>
      <c r="M7" s="341">
        <v>3.0433772973409573E-2</v>
      </c>
      <c r="N7" s="341">
        <v>8.2956572234435275E-5</v>
      </c>
      <c r="O7" s="341">
        <v>4.8409177605527165E-5</v>
      </c>
      <c r="P7" s="341">
        <v>5.3131232246103869E-5</v>
      </c>
      <c r="Q7" s="341">
        <v>4.7258341097203658E-5</v>
      </c>
      <c r="R7" s="341">
        <v>9.8091764846013448E-5</v>
      </c>
      <c r="S7" s="341">
        <v>1.8624855299201136E-5</v>
      </c>
      <c r="T7" s="341">
        <v>1.5825589344947206E-6</v>
      </c>
      <c r="U7" s="341">
        <v>5.8513306901211117E-5</v>
      </c>
      <c r="V7" s="341">
        <v>3.2834316737374229E-4</v>
      </c>
      <c r="W7" s="341">
        <v>1.7787647091328991E-3</v>
      </c>
      <c r="X7" s="341">
        <v>0.26437888470629434</v>
      </c>
      <c r="Y7" s="341">
        <v>0</v>
      </c>
      <c r="Z7" s="341">
        <v>2.3520556966788974E-6</v>
      </c>
      <c r="AA7" s="341">
        <v>1.8381267466512202E-6</v>
      </c>
      <c r="AB7" s="341">
        <v>6.0347626467503402E-7</v>
      </c>
      <c r="AC7" s="341">
        <v>7.1456265835601713E-7</v>
      </c>
      <c r="AD7" s="341">
        <v>5.0125832548307103E-6</v>
      </c>
      <c r="AE7" s="341">
        <v>0</v>
      </c>
      <c r="AF7" s="341">
        <v>6.2895347288095571E-6</v>
      </c>
      <c r="AG7" s="341">
        <v>6.6132808309511646E-5</v>
      </c>
      <c r="AH7" s="341">
        <v>5.1159610421790972E-6</v>
      </c>
      <c r="AI7" s="341">
        <v>2.882152885858511E-5</v>
      </c>
      <c r="AJ7" s="341">
        <v>2.1740591623096409E-6</v>
      </c>
      <c r="AK7" s="341">
        <v>-1.1777624319694976E-6</v>
      </c>
      <c r="AL7" s="341">
        <v>0</v>
      </c>
      <c r="AM7" s="342">
        <v>1.3362414545203756E-4</v>
      </c>
      <c r="AN7" s="343"/>
      <c r="AO7" s="344"/>
      <c r="AP7" s="344"/>
      <c r="AQ7" s="344"/>
      <c r="AR7" s="344"/>
      <c r="AS7" s="344"/>
      <c r="AT7" s="344"/>
      <c r="AU7" s="344"/>
      <c r="AV7" s="344"/>
      <c r="AW7" s="344"/>
      <c r="AX7" s="343"/>
      <c r="AY7" s="343"/>
      <c r="AZ7" s="343"/>
      <c r="BA7" s="343"/>
      <c r="BB7" s="343"/>
      <c r="BC7" s="343"/>
      <c r="BD7" s="343"/>
      <c r="BE7" s="343"/>
      <c r="BF7" s="343"/>
      <c r="BG7" s="343"/>
      <c r="BH7" s="343"/>
      <c r="BI7" s="343"/>
      <c r="BJ7" s="343"/>
      <c r="BK7" s="343"/>
      <c r="BL7" s="343"/>
      <c r="BM7" s="343"/>
      <c r="BN7" s="343"/>
      <c r="BO7" s="343"/>
      <c r="BP7" s="343"/>
      <c r="BQ7" s="343"/>
      <c r="BR7" s="343"/>
      <c r="BS7" s="343"/>
      <c r="BT7" s="343"/>
      <c r="BU7" s="343"/>
      <c r="BV7" s="343"/>
      <c r="BW7" s="343"/>
      <c r="BX7" s="343"/>
      <c r="BY7" s="343"/>
      <c r="BZ7" s="343"/>
      <c r="CA7" s="343"/>
      <c r="CB7" s="343"/>
      <c r="CC7" s="343"/>
      <c r="CD7" s="343"/>
      <c r="CE7" s="343"/>
      <c r="CF7" s="343"/>
      <c r="CG7" s="343"/>
      <c r="CH7" s="343"/>
      <c r="CI7" s="343"/>
      <c r="CJ7" s="343"/>
      <c r="CK7" s="343"/>
      <c r="CL7" s="343"/>
      <c r="CM7" s="343"/>
      <c r="CN7" s="343"/>
      <c r="CO7" s="343"/>
      <c r="CP7" s="343"/>
      <c r="CQ7" s="343"/>
      <c r="CR7" s="343"/>
      <c r="CS7" s="343"/>
      <c r="CT7" s="343"/>
      <c r="CU7" s="343"/>
    </row>
    <row r="8" spans="1:99" ht="19.899999999999999" customHeight="1" x14ac:dyDescent="0.15">
      <c r="A8" s="345" t="s">
        <v>22</v>
      </c>
      <c r="B8" s="346" t="s">
        <v>58</v>
      </c>
      <c r="C8" s="347">
        <v>7.2884021669482144E-2</v>
      </c>
      <c r="D8" s="341">
        <v>0</v>
      </c>
      <c r="E8" s="341">
        <v>0.2087391099384798</v>
      </c>
      <c r="F8" s="341">
        <v>2.5259692342623602E-3</v>
      </c>
      <c r="G8" s="341">
        <v>1.211664363387635E-3</v>
      </c>
      <c r="H8" s="341">
        <v>1.0270731474304582E-2</v>
      </c>
      <c r="I8" s="341">
        <v>5.8785837316073814E-6</v>
      </c>
      <c r="J8" s="341">
        <v>1.765169672031475E-5</v>
      </c>
      <c r="K8" s="341">
        <v>1.4401854958918708E-4</v>
      </c>
      <c r="L8" s="341">
        <v>0</v>
      </c>
      <c r="M8" s="341">
        <v>0</v>
      </c>
      <c r="N8" s="341">
        <v>0</v>
      </c>
      <c r="O8" s="341">
        <v>0</v>
      </c>
      <c r="P8" s="341">
        <v>0</v>
      </c>
      <c r="Q8" s="341">
        <v>0</v>
      </c>
      <c r="R8" s="341">
        <v>0</v>
      </c>
      <c r="S8" s="341">
        <v>0</v>
      </c>
      <c r="T8" s="341">
        <v>0</v>
      </c>
      <c r="U8" s="341">
        <v>0</v>
      </c>
      <c r="V8" s="341">
        <v>1.449911412363258E-3</v>
      </c>
      <c r="W8" s="341">
        <v>1.9474637570908982E-6</v>
      </c>
      <c r="X8" s="341">
        <v>0</v>
      </c>
      <c r="Y8" s="341">
        <v>0</v>
      </c>
      <c r="Z8" s="341">
        <v>0</v>
      </c>
      <c r="AA8" s="341">
        <v>1.2683074551893419E-4</v>
      </c>
      <c r="AB8" s="341">
        <v>0</v>
      </c>
      <c r="AC8" s="341">
        <v>0</v>
      </c>
      <c r="AD8" s="341">
        <v>0</v>
      </c>
      <c r="AE8" s="341">
        <v>0</v>
      </c>
      <c r="AF8" s="341">
        <v>7.0214078608892146E-4</v>
      </c>
      <c r="AG8" s="341">
        <v>5.7310893613261903E-3</v>
      </c>
      <c r="AH8" s="341">
        <v>7.1530032693215388E-3</v>
      </c>
      <c r="AI8" s="341">
        <v>1.741643815311643E-3</v>
      </c>
      <c r="AJ8" s="341">
        <v>2.1740591623096409E-6</v>
      </c>
      <c r="AK8" s="341">
        <v>0.1081445020283032</v>
      </c>
      <c r="AL8" s="341">
        <v>0</v>
      </c>
      <c r="AM8" s="342">
        <v>3.8707897618041848E-3</v>
      </c>
      <c r="AN8" s="343"/>
      <c r="AO8" s="344"/>
      <c r="AP8" s="344"/>
      <c r="AQ8" s="344"/>
      <c r="AR8" s="344"/>
      <c r="AS8" s="344"/>
      <c r="AT8" s="344"/>
      <c r="AU8" s="344"/>
      <c r="AV8" s="344"/>
      <c r="AW8" s="344"/>
      <c r="AX8" s="343"/>
      <c r="AY8" s="343"/>
      <c r="AZ8" s="343"/>
      <c r="BA8" s="343"/>
      <c r="BB8" s="343"/>
      <c r="BC8" s="343"/>
      <c r="BD8" s="343"/>
      <c r="BE8" s="343"/>
      <c r="BF8" s="343"/>
      <c r="BG8" s="343"/>
      <c r="BH8" s="343"/>
      <c r="BI8" s="343"/>
      <c r="BJ8" s="343"/>
      <c r="BK8" s="343"/>
      <c r="BL8" s="343"/>
      <c r="BM8" s="343"/>
      <c r="BN8" s="343"/>
      <c r="BO8" s="343"/>
      <c r="BP8" s="343"/>
      <c r="BQ8" s="343"/>
      <c r="BR8" s="343"/>
      <c r="BS8" s="343"/>
      <c r="BT8" s="343"/>
      <c r="BU8" s="343"/>
      <c r="BV8" s="343"/>
      <c r="BW8" s="343"/>
      <c r="BX8" s="343"/>
      <c r="BY8" s="343"/>
      <c r="BZ8" s="343"/>
      <c r="CA8" s="343"/>
      <c r="CB8" s="343"/>
      <c r="CC8" s="343"/>
      <c r="CD8" s="343"/>
      <c r="CE8" s="343"/>
      <c r="CF8" s="343"/>
      <c r="CG8" s="343"/>
      <c r="CH8" s="343"/>
      <c r="CI8" s="343"/>
      <c r="CJ8" s="343"/>
      <c r="CK8" s="343"/>
      <c r="CL8" s="343"/>
      <c r="CM8" s="343"/>
      <c r="CN8" s="343"/>
      <c r="CO8" s="343"/>
      <c r="CP8" s="343"/>
      <c r="CQ8" s="343"/>
      <c r="CR8" s="343"/>
      <c r="CS8" s="343"/>
      <c r="CT8" s="343"/>
      <c r="CU8" s="343"/>
    </row>
    <row r="9" spans="1:99" ht="19.899999999999999" customHeight="1" x14ac:dyDescent="0.15">
      <c r="A9" s="345" t="s">
        <v>23</v>
      </c>
      <c r="B9" s="346" t="s">
        <v>59</v>
      </c>
      <c r="C9" s="347">
        <v>6.5124949030115923E-3</v>
      </c>
      <c r="D9" s="341">
        <v>2.631578947368421E-3</v>
      </c>
      <c r="E9" s="341">
        <v>9.9652183811030251E-4</v>
      </c>
      <c r="F9" s="341">
        <v>0.18459442583867855</v>
      </c>
      <c r="G9" s="341">
        <v>3.411644820414032E-3</v>
      </c>
      <c r="H9" s="341">
        <v>8.2310801633791759E-4</v>
      </c>
      <c r="I9" s="341">
        <v>2.821720191171543E-5</v>
      </c>
      <c r="J9" s="341">
        <v>2.4418180463102071E-3</v>
      </c>
      <c r="K9" s="341">
        <v>4.2485472128810193E-3</v>
      </c>
      <c r="L9" s="341">
        <v>2.5519120594172205E-4</v>
      </c>
      <c r="M9" s="341">
        <v>3.1298693868484907E-3</v>
      </c>
      <c r="N9" s="341">
        <v>1.0286614957069973E-3</v>
      </c>
      <c r="O9" s="341">
        <v>9.9722905867385969E-4</v>
      </c>
      <c r="P9" s="341">
        <v>2.091093497685945E-3</v>
      </c>
      <c r="Q9" s="341">
        <v>1.6990498823042266E-3</v>
      </c>
      <c r="R9" s="341">
        <v>3.7975526104670919E-3</v>
      </c>
      <c r="S9" s="341">
        <v>1.2034521885637658E-3</v>
      </c>
      <c r="T9" s="341">
        <v>1.7313194743372243E-3</v>
      </c>
      <c r="U9" s="341">
        <v>1.1973556319599683E-3</v>
      </c>
      <c r="V9" s="341">
        <v>3.7418117390809642E-3</v>
      </c>
      <c r="W9" s="341">
        <v>3.8309046431674329E-3</v>
      </c>
      <c r="X9" s="341">
        <v>1.8333544932997768E-4</v>
      </c>
      <c r="Y9" s="341">
        <v>8.2318019623778748E-4</v>
      </c>
      <c r="Z9" s="341">
        <v>3.4810424310847679E-3</v>
      </c>
      <c r="AA9" s="341">
        <v>3.8706353967608072E-3</v>
      </c>
      <c r="AB9" s="341">
        <v>1.4115309830749047E-3</v>
      </c>
      <c r="AC9" s="341">
        <v>4.9447735958236386E-5</v>
      </c>
      <c r="AD9" s="341">
        <v>1.8031932828711007E-3</v>
      </c>
      <c r="AE9" s="341">
        <v>9.2462501253398925E-4</v>
      </c>
      <c r="AF9" s="341">
        <v>4.2545843560974463E-3</v>
      </c>
      <c r="AG9" s="341">
        <v>4.9246224813685963E-4</v>
      </c>
      <c r="AH9" s="341">
        <v>3.5010968175608254E-3</v>
      </c>
      <c r="AI9" s="341">
        <v>1.8680468061628663E-2</v>
      </c>
      <c r="AJ9" s="341">
        <v>2.2682683926763918E-3</v>
      </c>
      <c r="AK9" s="341">
        <v>3.7861136313046113E-3</v>
      </c>
      <c r="AL9" s="341">
        <v>2.007000910776794E-2</v>
      </c>
      <c r="AM9" s="342">
        <v>2.090571307878652E-4</v>
      </c>
      <c r="AN9" s="343"/>
      <c r="AO9" s="344"/>
      <c r="AP9" s="344"/>
      <c r="AQ9" s="344"/>
      <c r="AR9" s="344"/>
      <c r="AS9" s="344"/>
      <c r="AT9" s="344"/>
      <c r="AU9" s="344"/>
      <c r="AV9" s="344"/>
      <c r="AW9" s="344"/>
      <c r="AX9" s="343"/>
      <c r="AY9" s="343"/>
      <c r="AZ9" s="343"/>
      <c r="BA9" s="343"/>
      <c r="BB9" s="343"/>
      <c r="BC9" s="343"/>
      <c r="BD9" s="343"/>
      <c r="BE9" s="343"/>
      <c r="BF9" s="343"/>
      <c r="BG9" s="343"/>
      <c r="BH9" s="343"/>
      <c r="BI9" s="343"/>
      <c r="BJ9" s="343"/>
      <c r="BK9" s="343"/>
      <c r="BL9" s="343"/>
      <c r="BM9" s="343"/>
      <c r="BN9" s="343"/>
      <c r="BO9" s="343"/>
      <c r="BP9" s="343"/>
      <c r="BQ9" s="343"/>
      <c r="BR9" s="343"/>
      <c r="BS9" s="343"/>
      <c r="BT9" s="343"/>
      <c r="BU9" s="343"/>
      <c r="BV9" s="343"/>
      <c r="BW9" s="343"/>
      <c r="BX9" s="343"/>
      <c r="BY9" s="343"/>
      <c r="BZ9" s="343"/>
      <c r="CA9" s="343"/>
      <c r="CB9" s="343"/>
      <c r="CC9" s="343"/>
      <c r="CD9" s="343"/>
      <c r="CE9" s="343"/>
      <c r="CF9" s="343"/>
      <c r="CG9" s="343"/>
      <c r="CH9" s="343"/>
      <c r="CI9" s="343"/>
      <c r="CJ9" s="343"/>
      <c r="CK9" s="343"/>
      <c r="CL9" s="343"/>
      <c r="CM9" s="343"/>
      <c r="CN9" s="343"/>
      <c r="CO9" s="343"/>
      <c r="CP9" s="343"/>
      <c r="CQ9" s="343"/>
      <c r="CR9" s="343"/>
      <c r="CS9" s="343"/>
      <c r="CT9" s="343"/>
      <c r="CU9" s="343"/>
    </row>
    <row r="10" spans="1:99" ht="19.899999999999999" customHeight="1" x14ac:dyDescent="0.15">
      <c r="A10" s="345" t="s">
        <v>24</v>
      </c>
      <c r="B10" s="346" t="s">
        <v>60</v>
      </c>
      <c r="C10" s="347">
        <v>4.0076891710840563E-2</v>
      </c>
      <c r="D10" s="341">
        <v>5.263157894736842E-4</v>
      </c>
      <c r="E10" s="341">
        <v>1.4610642380742216E-2</v>
      </c>
      <c r="F10" s="341">
        <v>5.9317704489981271E-3</v>
      </c>
      <c r="G10" s="341">
        <v>0.29306364029761156</v>
      </c>
      <c r="H10" s="341">
        <v>1.7177026579941485E-2</v>
      </c>
      <c r="I10" s="341">
        <v>2.4102193299590263E-5</v>
      </c>
      <c r="J10" s="341">
        <v>5.8015243220767808E-3</v>
      </c>
      <c r="K10" s="341">
        <v>1.7022992561441914E-2</v>
      </c>
      <c r="L10" s="341">
        <v>2.7575163485645795E-4</v>
      </c>
      <c r="M10" s="341">
        <v>4.3246044753766782E-3</v>
      </c>
      <c r="N10" s="341">
        <v>4.8557246947889448E-3</v>
      </c>
      <c r="O10" s="341">
        <v>1.2044203388255159E-3</v>
      </c>
      <c r="P10" s="341">
        <v>1.000954464636421E-3</v>
      </c>
      <c r="Q10" s="341">
        <v>4.3342649977721071E-3</v>
      </c>
      <c r="R10" s="341">
        <v>8.0855640451642508E-3</v>
      </c>
      <c r="S10" s="341">
        <v>6.0903276828387721E-3</v>
      </c>
      <c r="T10" s="341">
        <v>5.4534980882688074E-3</v>
      </c>
      <c r="U10" s="341">
        <v>1.5957517894416712E-3</v>
      </c>
      <c r="V10" s="341">
        <v>5.9296825474228314E-2</v>
      </c>
      <c r="W10" s="341">
        <v>4.3712284625723026E-2</v>
      </c>
      <c r="X10" s="341">
        <v>3.991212731913614E-3</v>
      </c>
      <c r="Y10" s="341">
        <v>3.3799220769254916E-3</v>
      </c>
      <c r="Z10" s="341">
        <v>5.8119296264935554E-3</v>
      </c>
      <c r="AA10" s="341">
        <v>6.4821539720655279E-3</v>
      </c>
      <c r="AB10" s="341">
        <v>4.5073642208578292E-3</v>
      </c>
      <c r="AC10" s="341">
        <v>6.4653629328052429E-4</v>
      </c>
      <c r="AD10" s="341">
        <v>9.6281699158788283E-3</v>
      </c>
      <c r="AE10" s="341">
        <v>6.3135915630032026E-3</v>
      </c>
      <c r="AF10" s="341">
        <v>1.1984422537804392E-3</v>
      </c>
      <c r="AG10" s="341">
        <v>9.416100309839779E-3</v>
      </c>
      <c r="AH10" s="341">
        <v>6.3996223975884697E-3</v>
      </c>
      <c r="AI10" s="341">
        <v>1.8400487495573836E-2</v>
      </c>
      <c r="AJ10" s="341">
        <v>3.935590598571027E-3</v>
      </c>
      <c r="AK10" s="341">
        <v>4.9281506028377008E-3</v>
      </c>
      <c r="AL10" s="341">
        <v>0.43243243243243246</v>
      </c>
      <c r="AM10" s="342">
        <v>6.0561911083907344E-4</v>
      </c>
      <c r="AN10" s="343"/>
      <c r="AO10" s="344"/>
      <c r="AP10" s="344"/>
      <c r="AQ10" s="344"/>
      <c r="AR10" s="344"/>
      <c r="AS10" s="344"/>
      <c r="AT10" s="344"/>
      <c r="AU10" s="344"/>
      <c r="AV10" s="344"/>
      <c r="AW10" s="344"/>
      <c r="AX10" s="343"/>
      <c r="AY10" s="343"/>
      <c r="AZ10" s="343"/>
      <c r="BA10" s="343"/>
      <c r="BB10" s="343"/>
      <c r="BC10" s="343"/>
      <c r="BD10" s="343"/>
      <c r="BE10" s="343"/>
      <c r="BF10" s="343"/>
      <c r="BG10" s="343"/>
      <c r="BH10" s="343"/>
      <c r="BI10" s="343"/>
      <c r="BJ10" s="343"/>
      <c r="BK10" s="343"/>
      <c r="BL10" s="343"/>
      <c r="BM10" s="343"/>
      <c r="BN10" s="343"/>
      <c r="BO10" s="343"/>
      <c r="BP10" s="343"/>
      <c r="BQ10" s="343"/>
      <c r="BR10" s="343"/>
      <c r="BS10" s="343"/>
      <c r="BT10" s="343"/>
      <c r="BU10" s="343"/>
      <c r="BV10" s="343"/>
      <c r="BW10" s="343"/>
      <c r="BX10" s="343"/>
      <c r="BY10" s="343"/>
      <c r="BZ10" s="343"/>
      <c r="CA10" s="343"/>
      <c r="CB10" s="343"/>
      <c r="CC10" s="343"/>
      <c r="CD10" s="343"/>
      <c r="CE10" s="343"/>
      <c r="CF10" s="343"/>
      <c r="CG10" s="343"/>
      <c r="CH10" s="343"/>
      <c r="CI10" s="343"/>
      <c r="CJ10" s="343"/>
      <c r="CK10" s="343"/>
      <c r="CL10" s="343"/>
      <c r="CM10" s="343"/>
      <c r="CN10" s="343"/>
      <c r="CO10" s="343"/>
      <c r="CP10" s="343"/>
      <c r="CQ10" s="343"/>
      <c r="CR10" s="343"/>
      <c r="CS10" s="343"/>
      <c r="CT10" s="343"/>
      <c r="CU10" s="343"/>
    </row>
    <row r="11" spans="1:99" ht="19.899999999999999" customHeight="1" x14ac:dyDescent="0.15">
      <c r="A11" s="345" t="s">
        <v>25</v>
      </c>
      <c r="B11" s="346" t="s">
        <v>61</v>
      </c>
      <c r="C11" s="347">
        <v>4.2383643036057551E-2</v>
      </c>
      <c r="D11" s="341">
        <v>2.8947368421052633E-3</v>
      </c>
      <c r="E11" s="341">
        <v>9.4605144329221614E-3</v>
      </c>
      <c r="F11" s="341">
        <v>0.14372481126184936</v>
      </c>
      <c r="G11" s="341">
        <v>2.8549492580649663E-2</v>
      </c>
      <c r="H11" s="341">
        <v>0.29743942343848312</v>
      </c>
      <c r="I11" s="341">
        <v>2.1545009376341051E-3</v>
      </c>
      <c r="J11" s="341">
        <v>0.15315004334472196</v>
      </c>
      <c r="K11" s="341">
        <v>3.1972118008799531E-2</v>
      </c>
      <c r="L11" s="341">
        <v>3.6936205826825553E-3</v>
      </c>
      <c r="M11" s="341">
        <v>2.0061453134412745E-2</v>
      </c>
      <c r="N11" s="341">
        <v>8.0191353159954105E-3</v>
      </c>
      <c r="O11" s="341">
        <v>3.1020601009621807E-3</v>
      </c>
      <c r="P11" s="341">
        <v>3.9848424184577898E-3</v>
      </c>
      <c r="Q11" s="341">
        <v>2.201113496532138E-2</v>
      </c>
      <c r="R11" s="341">
        <v>1.7043444141994837E-2</v>
      </c>
      <c r="S11" s="341">
        <v>1.1136230787745418E-2</v>
      </c>
      <c r="T11" s="341">
        <v>9.9004886941989716E-3</v>
      </c>
      <c r="U11" s="341">
        <v>1.2047962129609865E-2</v>
      </c>
      <c r="V11" s="341">
        <v>2.8136733798215244E-2</v>
      </c>
      <c r="W11" s="341">
        <v>5.1193953514526982E-3</v>
      </c>
      <c r="X11" s="341">
        <v>1.9016469481751934E-3</v>
      </c>
      <c r="Y11" s="341">
        <v>8.4689894765480854E-3</v>
      </c>
      <c r="Z11" s="341">
        <v>1.9583215730548498E-2</v>
      </c>
      <c r="AA11" s="341">
        <v>8.7311020465932959E-6</v>
      </c>
      <c r="AB11" s="341">
        <v>2.7156431910376532E-5</v>
      </c>
      <c r="AC11" s="341">
        <v>3.3155707347719192E-5</v>
      </c>
      <c r="AD11" s="341">
        <v>6.6767608954345053E-4</v>
      </c>
      <c r="AE11" s="341">
        <v>6.1390004659694821E-4</v>
      </c>
      <c r="AF11" s="341">
        <v>9.3085113986381444E-4</v>
      </c>
      <c r="AG11" s="341">
        <v>1.5661359635007477E-2</v>
      </c>
      <c r="AH11" s="341">
        <v>0.16007619667889603</v>
      </c>
      <c r="AI11" s="341">
        <v>2.1163236904732496E-3</v>
      </c>
      <c r="AJ11" s="341">
        <v>4.5501246551172192E-3</v>
      </c>
      <c r="AK11" s="341">
        <v>8.578428966988497E-3</v>
      </c>
      <c r="AL11" s="341">
        <v>9.3272322261360018E-3</v>
      </c>
      <c r="AM11" s="342">
        <v>3.6789744562359373E-3</v>
      </c>
      <c r="AN11" s="343"/>
      <c r="AO11" s="344"/>
      <c r="AP11" s="344"/>
      <c r="AQ11" s="344"/>
      <c r="AR11" s="344"/>
      <c r="AS11" s="344"/>
      <c r="AT11" s="344"/>
      <c r="AU11" s="344"/>
      <c r="AV11" s="344"/>
      <c r="AW11" s="344"/>
      <c r="AX11" s="343"/>
      <c r="AY11" s="343"/>
      <c r="AZ11" s="343"/>
      <c r="BA11" s="343"/>
      <c r="BB11" s="343"/>
      <c r="BC11" s="343"/>
      <c r="BD11" s="343"/>
      <c r="BE11" s="343"/>
      <c r="BF11" s="343"/>
      <c r="BG11" s="343"/>
      <c r="BH11" s="343"/>
      <c r="BI11" s="343"/>
      <c r="BJ11" s="343"/>
      <c r="BK11" s="343"/>
      <c r="BL11" s="343"/>
      <c r="BM11" s="343"/>
      <c r="BN11" s="343"/>
      <c r="BO11" s="343"/>
      <c r="BP11" s="343"/>
      <c r="BQ11" s="343"/>
      <c r="BR11" s="343"/>
      <c r="BS11" s="343"/>
      <c r="BT11" s="343"/>
      <c r="BU11" s="343"/>
      <c r="BV11" s="343"/>
      <c r="BW11" s="343"/>
      <c r="BX11" s="343"/>
      <c r="BY11" s="343"/>
      <c r="BZ11" s="343"/>
      <c r="CA11" s="343"/>
      <c r="CB11" s="343"/>
      <c r="CC11" s="343"/>
      <c r="CD11" s="343"/>
      <c r="CE11" s="343"/>
      <c r="CF11" s="343"/>
      <c r="CG11" s="343"/>
      <c r="CH11" s="343"/>
      <c r="CI11" s="343"/>
      <c r="CJ11" s="343"/>
      <c r="CK11" s="343"/>
      <c r="CL11" s="343"/>
      <c r="CM11" s="343"/>
      <c r="CN11" s="343"/>
      <c r="CO11" s="343"/>
      <c r="CP11" s="343"/>
      <c r="CQ11" s="343"/>
      <c r="CR11" s="343"/>
      <c r="CS11" s="343"/>
      <c r="CT11" s="343"/>
      <c r="CU11" s="343"/>
    </row>
    <row r="12" spans="1:99" ht="19.899999999999999" customHeight="1" x14ac:dyDescent="0.15">
      <c r="A12" s="345" t="s">
        <v>26</v>
      </c>
      <c r="B12" s="346" t="s">
        <v>62</v>
      </c>
      <c r="C12" s="347">
        <v>1.7265684161472592E-2</v>
      </c>
      <c r="D12" s="341">
        <v>2.1052631578947368E-2</v>
      </c>
      <c r="E12" s="341">
        <v>2.5831177603171688E-3</v>
      </c>
      <c r="F12" s="341">
        <v>5.0519384685247205E-3</v>
      </c>
      <c r="G12" s="341">
        <v>2.0296774013428814E-3</v>
      </c>
      <c r="H12" s="341">
        <v>7.9292738907219398E-2</v>
      </c>
      <c r="I12" s="341">
        <v>6.2718609832519145E-2</v>
      </c>
      <c r="J12" s="341">
        <v>1.0355662075917987E-3</v>
      </c>
      <c r="K12" s="341">
        <v>1.6511726710400298E-2</v>
      </c>
      <c r="L12" s="341">
        <v>3.4710841756054142E-2</v>
      </c>
      <c r="M12" s="341">
        <v>1.7298417901506712E-3</v>
      </c>
      <c r="N12" s="341">
        <v>3.1440540876850969E-3</v>
      </c>
      <c r="O12" s="341">
        <v>9.7205628631898545E-4</v>
      </c>
      <c r="P12" s="341">
        <v>6.2239443488293106E-4</v>
      </c>
      <c r="Q12" s="341">
        <v>7.8313822389651771E-4</v>
      </c>
      <c r="R12" s="341">
        <v>9.8091764846013453E-4</v>
      </c>
      <c r="S12" s="341">
        <v>6.518699354720398E-4</v>
      </c>
      <c r="T12" s="341">
        <v>3.5607576026131215E-4</v>
      </c>
      <c r="U12" s="341">
        <v>1.5430175745800858E-3</v>
      </c>
      <c r="V12" s="341">
        <v>2.2398855675297867E-3</v>
      </c>
      <c r="W12" s="341">
        <v>1.0373896001053578E-2</v>
      </c>
      <c r="X12" s="341">
        <v>3.6278418713415986E-2</v>
      </c>
      <c r="Y12" s="341">
        <v>1.1025731357235788E-2</v>
      </c>
      <c r="Z12" s="341">
        <v>1.5620001881644557E-2</v>
      </c>
      <c r="AA12" s="341">
        <v>1.3305739987321521E-3</v>
      </c>
      <c r="AB12" s="341">
        <v>3.7113790277514593E-4</v>
      </c>
      <c r="AC12" s="341">
        <v>4.1944828045498205E-4</v>
      </c>
      <c r="AD12" s="341">
        <v>6.9371813041338104E-2</v>
      </c>
      <c r="AE12" s="341">
        <v>6.1154070744784384E-4</v>
      </c>
      <c r="AF12" s="341">
        <v>8.743596824814159E-3</v>
      </c>
      <c r="AG12" s="341">
        <v>3.4674289608693184E-3</v>
      </c>
      <c r="AH12" s="341">
        <v>1.9164834930180477E-3</v>
      </c>
      <c r="AI12" s="341">
        <v>3.0509646977445095E-3</v>
      </c>
      <c r="AJ12" s="341">
        <v>2.1871035172834987E-3</v>
      </c>
      <c r="AK12" s="341">
        <v>3.5399612830229864E-3</v>
      </c>
      <c r="AL12" s="341">
        <v>0</v>
      </c>
      <c r="AM12" s="342">
        <v>8.9226445511521851E-3</v>
      </c>
      <c r="AN12" s="343"/>
      <c r="AO12" s="344"/>
      <c r="AP12" s="344"/>
      <c r="AQ12" s="344"/>
      <c r="AR12" s="344"/>
      <c r="AS12" s="344"/>
      <c r="AT12" s="344"/>
      <c r="AU12" s="344"/>
      <c r="AV12" s="344"/>
      <c r="AW12" s="344"/>
      <c r="AX12" s="343"/>
      <c r="AY12" s="343"/>
      <c r="AZ12" s="343"/>
      <c r="BA12" s="343"/>
      <c r="BB12" s="343"/>
      <c r="BC12" s="343"/>
      <c r="BD12" s="343"/>
      <c r="BE12" s="343"/>
      <c r="BF12" s="343"/>
      <c r="BG12" s="343"/>
      <c r="BH12" s="343"/>
      <c r="BI12" s="343"/>
      <c r="BJ12" s="343"/>
      <c r="BK12" s="343"/>
      <c r="BL12" s="343"/>
      <c r="BM12" s="343"/>
      <c r="BN12" s="343"/>
      <c r="BO12" s="343"/>
      <c r="BP12" s="343"/>
      <c r="BQ12" s="343"/>
      <c r="BR12" s="343"/>
      <c r="BS12" s="343"/>
      <c r="BT12" s="343"/>
      <c r="BU12" s="343"/>
      <c r="BV12" s="343"/>
      <c r="BW12" s="343"/>
      <c r="BX12" s="343"/>
      <c r="BY12" s="343"/>
      <c r="BZ12" s="343"/>
      <c r="CA12" s="343"/>
      <c r="CB12" s="343"/>
      <c r="CC12" s="343"/>
      <c r="CD12" s="343"/>
      <c r="CE12" s="343"/>
      <c r="CF12" s="343"/>
      <c r="CG12" s="343"/>
      <c r="CH12" s="343"/>
      <c r="CI12" s="343"/>
      <c r="CJ12" s="343"/>
      <c r="CK12" s="343"/>
      <c r="CL12" s="343"/>
      <c r="CM12" s="343"/>
      <c r="CN12" s="343"/>
      <c r="CO12" s="343"/>
      <c r="CP12" s="343"/>
      <c r="CQ12" s="343"/>
      <c r="CR12" s="343"/>
      <c r="CS12" s="343"/>
      <c r="CT12" s="343"/>
      <c r="CU12" s="343"/>
    </row>
    <row r="13" spans="1:99" ht="19.899999999999999" customHeight="1" x14ac:dyDescent="0.15">
      <c r="A13" s="345" t="s">
        <v>27</v>
      </c>
      <c r="B13" s="346" t="s">
        <v>63</v>
      </c>
      <c r="C13" s="347">
        <v>1.6531717830721732E-2</v>
      </c>
      <c r="D13" s="341">
        <v>3.4210526315789475E-3</v>
      </c>
      <c r="E13" s="341">
        <v>1.7200203170185096E-2</v>
      </c>
      <c r="F13" s="341">
        <v>9.280808310154964E-3</v>
      </c>
      <c r="G13" s="341">
        <v>2.4534807431913677E-2</v>
      </c>
      <c r="H13" s="341">
        <v>2.8714657299518605E-2</v>
      </c>
      <c r="I13" s="341">
        <v>1.111052325273795E-4</v>
      </c>
      <c r="J13" s="341">
        <v>0.20089592167353776</v>
      </c>
      <c r="K13" s="341">
        <v>1.0725781480654709E-2</v>
      </c>
      <c r="L13" s="341">
        <v>6.3858273335179743E-4</v>
      </c>
      <c r="M13" s="341">
        <v>8.4943982068877311E-3</v>
      </c>
      <c r="N13" s="341">
        <v>6.4263691290942521E-3</v>
      </c>
      <c r="O13" s="341">
        <v>9.7302446987109596E-3</v>
      </c>
      <c r="P13" s="341">
        <v>1.8563673037986932E-2</v>
      </c>
      <c r="Q13" s="341">
        <v>3.8558305540927977E-2</v>
      </c>
      <c r="R13" s="341">
        <v>2.4918811548203343E-2</v>
      </c>
      <c r="S13" s="341">
        <v>4.3507661978933854E-2</v>
      </c>
      <c r="T13" s="341">
        <v>4.6171156913883474E-2</v>
      </c>
      <c r="U13" s="341">
        <v>3.9743177149759029E-2</v>
      </c>
      <c r="V13" s="341">
        <v>4.23302612116188E-2</v>
      </c>
      <c r="W13" s="341">
        <v>1.4038779358929011E-2</v>
      </c>
      <c r="X13" s="341">
        <v>0</v>
      </c>
      <c r="Y13" s="341">
        <v>3.728378439654962E-2</v>
      </c>
      <c r="Z13" s="341">
        <v>2.5952582557154952E-2</v>
      </c>
      <c r="AA13" s="341">
        <v>5.6802711788389339E-3</v>
      </c>
      <c r="AB13" s="341">
        <v>2.6142591785722476E-3</v>
      </c>
      <c r="AC13" s="341">
        <v>7.9859522697868469E-4</v>
      </c>
      <c r="AD13" s="341">
        <v>3.6080574268271453E-3</v>
      </c>
      <c r="AE13" s="341">
        <v>4.9605105609918662E-3</v>
      </c>
      <c r="AF13" s="341">
        <v>1.7433446716491217E-3</v>
      </c>
      <c r="AG13" s="341">
        <v>6.6546769399693315E-3</v>
      </c>
      <c r="AH13" s="341">
        <v>2.2908383814522833E-3</v>
      </c>
      <c r="AI13" s="341">
        <v>6.7565898367054518E-3</v>
      </c>
      <c r="AJ13" s="341">
        <v>7.0142395439983379E-3</v>
      </c>
      <c r="AK13" s="341">
        <v>2.6173807113135466E-3</v>
      </c>
      <c r="AL13" s="341">
        <v>4.6098473625879231E-2</v>
      </c>
      <c r="AM13" s="342">
        <v>2.060398113744321E-3</v>
      </c>
      <c r="AN13" s="343"/>
      <c r="AO13" s="344"/>
      <c r="AP13" s="344"/>
      <c r="AQ13" s="344"/>
      <c r="AR13" s="344"/>
      <c r="AS13" s="344"/>
      <c r="AT13" s="344"/>
      <c r="AU13" s="344"/>
      <c r="AV13" s="344"/>
      <c r="AW13" s="344"/>
      <c r="AX13" s="343"/>
      <c r="AY13" s="343"/>
      <c r="AZ13" s="343"/>
      <c r="BA13" s="343"/>
      <c r="BB13" s="343"/>
      <c r="BC13" s="343"/>
      <c r="BD13" s="343"/>
      <c r="BE13" s="343"/>
      <c r="BF13" s="343"/>
      <c r="BG13" s="343"/>
      <c r="BH13" s="343"/>
      <c r="BI13" s="343"/>
      <c r="BJ13" s="343"/>
      <c r="BK13" s="343"/>
      <c r="BL13" s="343"/>
      <c r="BM13" s="343"/>
      <c r="BN13" s="343"/>
      <c r="BO13" s="343"/>
      <c r="BP13" s="343"/>
      <c r="BQ13" s="343"/>
      <c r="BR13" s="343"/>
      <c r="BS13" s="343"/>
      <c r="BT13" s="343"/>
      <c r="BU13" s="343"/>
      <c r="BV13" s="343"/>
      <c r="BW13" s="343"/>
      <c r="BX13" s="343"/>
      <c r="BY13" s="343"/>
      <c r="BZ13" s="343"/>
      <c r="CA13" s="343"/>
      <c r="CB13" s="343"/>
      <c r="CC13" s="343"/>
      <c r="CD13" s="343"/>
      <c r="CE13" s="343"/>
      <c r="CF13" s="343"/>
      <c r="CG13" s="343"/>
      <c r="CH13" s="343"/>
      <c r="CI13" s="343"/>
      <c r="CJ13" s="343"/>
      <c r="CK13" s="343"/>
      <c r="CL13" s="343"/>
      <c r="CM13" s="343"/>
      <c r="CN13" s="343"/>
      <c r="CO13" s="343"/>
      <c r="CP13" s="343"/>
      <c r="CQ13" s="343"/>
      <c r="CR13" s="343"/>
      <c r="CS13" s="343"/>
      <c r="CT13" s="343"/>
      <c r="CU13" s="343"/>
    </row>
    <row r="14" spans="1:99" ht="19.899999999999999" customHeight="1" x14ac:dyDescent="0.15">
      <c r="A14" s="345" t="s">
        <v>28</v>
      </c>
      <c r="B14" s="346" t="s">
        <v>64</v>
      </c>
      <c r="C14" s="347">
        <v>3.0640181744043806E-3</v>
      </c>
      <c r="D14" s="341">
        <v>0</v>
      </c>
      <c r="E14" s="341">
        <v>1.7551885176630274E-3</v>
      </c>
      <c r="F14" s="341">
        <v>5.1087018221036503E-4</v>
      </c>
      <c r="G14" s="341">
        <v>2.7108896240769435E-3</v>
      </c>
      <c r="H14" s="341">
        <v>6.5848641307033407E-3</v>
      </c>
      <c r="I14" s="341">
        <v>5.0790963441087775E-4</v>
      </c>
      <c r="J14" s="341">
        <v>2.7752389843605967E-3</v>
      </c>
      <c r="K14" s="341">
        <v>0.13123690331314675</v>
      </c>
      <c r="L14" s="341">
        <v>2.3825908801193957E-3</v>
      </c>
      <c r="M14" s="341">
        <v>2.9649622901220651E-2</v>
      </c>
      <c r="N14" s="341">
        <v>5.7765426465911764E-3</v>
      </c>
      <c r="O14" s="341">
        <v>5.8710650599983344E-3</v>
      </c>
      <c r="P14" s="341">
        <v>4.9345631948568966E-3</v>
      </c>
      <c r="Q14" s="341">
        <v>9.1816205560281382E-3</v>
      </c>
      <c r="R14" s="341">
        <v>3.5299022235301125E-2</v>
      </c>
      <c r="S14" s="341">
        <v>7.9055347339224511E-3</v>
      </c>
      <c r="T14" s="341">
        <v>3.1287190134960626E-3</v>
      </c>
      <c r="U14" s="341">
        <v>5.4948329499266962E-3</v>
      </c>
      <c r="V14" s="341">
        <v>2.7567822369597371E-3</v>
      </c>
      <c r="W14" s="341">
        <v>5.1119219592848618E-2</v>
      </c>
      <c r="X14" s="341">
        <v>5.9125682408917806E-5</v>
      </c>
      <c r="Y14" s="341">
        <v>4.9216409190318564E-3</v>
      </c>
      <c r="Z14" s="341">
        <v>6.2329475961990781E-4</v>
      </c>
      <c r="AA14" s="341">
        <v>1.9093541580839551E-4</v>
      </c>
      <c r="AB14" s="341">
        <v>1.2069525293500681E-5</v>
      </c>
      <c r="AC14" s="341">
        <v>6.3596076593685528E-5</v>
      </c>
      <c r="AD14" s="341">
        <v>3.7093116085747255E-5</v>
      </c>
      <c r="AE14" s="341">
        <v>2.3593391491043359E-6</v>
      </c>
      <c r="AF14" s="341">
        <v>2.0641109428184092E-4</v>
      </c>
      <c r="AG14" s="341">
        <v>1.7871003161501618E-3</v>
      </c>
      <c r="AH14" s="341">
        <v>7.0644748999829619E-4</v>
      </c>
      <c r="AI14" s="341">
        <v>3.870319589581429E-4</v>
      </c>
      <c r="AJ14" s="341">
        <v>5.5239219882350786E-4</v>
      </c>
      <c r="AK14" s="341">
        <v>9.7989834339862192E-4</v>
      </c>
      <c r="AL14" s="341">
        <v>5.3878482623915024E-3</v>
      </c>
      <c r="AM14" s="342">
        <v>2.7543815788339354E-3</v>
      </c>
      <c r="AN14" s="343"/>
      <c r="AO14" s="344"/>
      <c r="AP14" s="344"/>
      <c r="AQ14" s="344"/>
      <c r="AR14" s="344"/>
      <c r="AS14" s="344"/>
      <c r="AT14" s="344"/>
      <c r="AU14" s="344"/>
      <c r="AV14" s="344"/>
      <c r="AW14" s="344"/>
      <c r="AX14" s="343"/>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c r="CI14" s="343"/>
      <c r="CJ14" s="343"/>
      <c r="CK14" s="343"/>
      <c r="CL14" s="343"/>
      <c r="CM14" s="343"/>
      <c r="CN14" s="343"/>
      <c r="CO14" s="343"/>
      <c r="CP14" s="343"/>
      <c r="CQ14" s="343"/>
      <c r="CR14" s="343"/>
      <c r="CS14" s="343"/>
      <c r="CT14" s="343"/>
      <c r="CU14" s="343"/>
    </row>
    <row r="15" spans="1:99" ht="19.899999999999999" customHeight="1" x14ac:dyDescent="0.15">
      <c r="A15" s="345" t="s">
        <v>29</v>
      </c>
      <c r="B15" s="346" t="s">
        <v>65</v>
      </c>
      <c r="C15" s="347">
        <v>5.8251296091338034E-5</v>
      </c>
      <c r="D15" s="341">
        <v>2.3684210526315791E-3</v>
      </c>
      <c r="E15" s="341">
        <v>0</v>
      </c>
      <c r="F15" s="341">
        <v>2.2705341431571778E-4</v>
      </c>
      <c r="G15" s="341">
        <v>1.6198333263537E-2</v>
      </c>
      <c r="H15" s="341">
        <v>1.411849084627646E-5</v>
      </c>
      <c r="I15" s="341">
        <v>0</v>
      </c>
      <c r="J15" s="341">
        <v>2.0181773250226528E-3</v>
      </c>
      <c r="K15" s="341">
        <v>3.1900108734004939E-3</v>
      </c>
      <c r="L15" s="341">
        <v>0.55975888664067985</v>
      </c>
      <c r="M15" s="341">
        <v>1.262044107600198E-3</v>
      </c>
      <c r="N15" s="341">
        <v>0.18985164599665408</v>
      </c>
      <c r="O15" s="341">
        <v>9.6574372955922472E-2</v>
      </c>
      <c r="P15" s="341">
        <v>7.855737319187775E-2</v>
      </c>
      <c r="Q15" s="341">
        <v>2.3003560128362657E-2</v>
      </c>
      <c r="R15" s="341">
        <v>5.9660812690271754E-3</v>
      </c>
      <c r="S15" s="341">
        <v>3.6430216965237426E-2</v>
      </c>
      <c r="T15" s="341">
        <v>8.3638239688045984E-3</v>
      </c>
      <c r="U15" s="341">
        <v>5.5604256445764486E-2</v>
      </c>
      <c r="V15" s="341">
        <v>2.2008744981388468E-3</v>
      </c>
      <c r="W15" s="341">
        <v>2.0703730634602974E-2</v>
      </c>
      <c r="X15" s="341">
        <v>0</v>
      </c>
      <c r="Y15" s="341">
        <v>3.4880516789736755E-5</v>
      </c>
      <c r="Z15" s="341">
        <v>0</v>
      </c>
      <c r="AA15" s="341">
        <v>0</v>
      </c>
      <c r="AB15" s="341">
        <v>0</v>
      </c>
      <c r="AC15" s="341">
        <v>0</v>
      </c>
      <c r="AD15" s="341">
        <v>5.0359753100199199E-4</v>
      </c>
      <c r="AE15" s="341">
        <v>0</v>
      </c>
      <c r="AF15" s="341">
        <v>3.3163001297359485E-5</v>
      </c>
      <c r="AG15" s="341">
        <v>0</v>
      </c>
      <c r="AH15" s="341">
        <v>3.3364963318559328E-6</v>
      </c>
      <c r="AI15" s="341">
        <v>4.1173612655121586E-6</v>
      </c>
      <c r="AJ15" s="341">
        <v>1.4077033075954925E-4</v>
      </c>
      <c r="AK15" s="341">
        <v>3.8080985300347084E-5</v>
      </c>
      <c r="AL15" s="341">
        <v>2.194642876737883E-5</v>
      </c>
      <c r="AM15" s="342">
        <v>2.5022198849970257E-3</v>
      </c>
      <c r="AN15" s="343"/>
      <c r="AO15" s="344"/>
      <c r="AP15" s="344"/>
      <c r="AQ15" s="344"/>
      <c r="AR15" s="344"/>
      <c r="AS15" s="344"/>
      <c r="AT15" s="344"/>
      <c r="AU15" s="344"/>
      <c r="AV15" s="344"/>
      <c r="AW15" s="344"/>
      <c r="AX15" s="343"/>
      <c r="AY15" s="343"/>
      <c r="AZ15" s="343"/>
      <c r="BA15" s="343"/>
      <c r="BB15" s="343"/>
      <c r="BC15" s="343"/>
      <c r="BD15" s="343"/>
      <c r="BE15" s="343"/>
      <c r="BF15" s="343"/>
      <c r="BG15" s="343"/>
      <c r="BH15" s="343"/>
      <c r="BI15" s="343"/>
      <c r="BJ15" s="343"/>
      <c r="BK15" s="343"/>
      <c r="BL15" s="343"/>
      <c r="BM15" s="343"/>
      <c r="BN15" s="343"/>
      <c r="BO15" s="343"/>
      <c r="BP15" s="343"/>
      <c r="BQ15" s="343"/>
      <c r="BR15" s="343"/>
      <c r="BS15" s="343"/>
      <c r="BT15" s="343"/>
      <c r="BU15" s="343"/>
      <c r="BV15" s="343"/>
      <c r="BW15" s="343"/>
      <c r="BX15" s="343"/>
      <c r="BY15" s="343"/>
      <c r="BZ15" s="343"/>
      <c r="CA15" s="343"/>
      <c r="CB15" s="343"/>
      <c r="CC15" s="343"/>
      <c r="CD15" s="343"/>
      <c r="CE15" s="343"/>
      <c r="CF15" s="343"/>
      <c r="CG15" s="343"/>
      <c r="CH15" s="343"/>
      <c r="CI15" s="343"/>
      <c r="CJ15" s="343"/>
      <c r="CK15" s="343"/>
      <c r="CL15" s="343"/>
      <c r="CM15" s="343"/>
      <c r="CN15" s="343"/>
      <c r="CO15" s="343"/>
      <c r="CP15" s="343"/>
      <c r="CQ15" s="343"/>
      <c r="CR15" s="343"/>
      <c r="CS15" s="343"/>
      <c r="CT15" s="343"/>
      <c r="CU15" s="343"/>
    </row>
    <row r="16" spans="1:99" ht="19.899999999999999" customHeight="1" x14ac:dyDescent="0.15">
      <c r="A16" s="345" t="s">
        <v>30</v>
      </c>
      <c r="B16" s="346" t="s">
        <v>66</v>
      </c>
      <c r="C16" s="347">
        <v>0</v>
      </c>
      <c r="D16" s="341">
        <v>0</v>
      </c>
      <c r="E16" s="341">
        <v>1.2923642587992987E-3</v>
      </c>
      <c r="F16" s="341">
        <v>2.8381676789464723E-5</v>
      </c>
      <c r="G16" s="341">
        <v>3.7857531722433938E-3</v>
      </c>
      <c r="H16" s="341">
        <v>4.7842859314415499E-3</v>
      </c>
      <c r="I16" s="341">
        <v>1.822360956798288E-5</v>
      </c>
      <c r="J16" s="341">
        <v>2.2986431729120987E-3</v>
      </c>
      <c r="K16" s="341">
        <v>8.4610897883647413E-3</v>
      </c>
      <c r="L16" s="341">
        <v>5.431581544475231E-3</v>
      </c>
      <c r="M16" s="341">
        <v>0.48337635501469017</v>
      </c>
      <c r="N16" s="341">
        <v>4.8236481535249627E-2</v>
      </c>
      <c r="O16" s="341">
        <v>3.1709947698724518E-2</v>
      </c>
      <c r="P16" s="341">
        <v>1.9623451366895826E-2</v>
      </c>
      <c r="Q16" s="341">
        <v>4.480315775734417E-2</v>
      </c>
      <c r="R16" s="341">
        <v>4.7609538723475814E-2</v>
      </c>
      <c r="S16" s="341">
        <v>6.539186695549519E-2</v>
      </c>
      <c r="T16" s="341">
        <v>4.2143544425594412E-2</v>
      </c>
      <c r="U16" s="341">
        <v>2.4116873467863374E-2</v>
      </c>
      <c r="V16" s="341">
        <v>7.6656751353196472E-3</v>
      </c>
      <c r="W16" s="341">
        <v>7.9215522649368642E-3</v>
      </c>
      <c r="X16" s="341">
        <v>3.2587876118403533E-4</v>
      </c>
      <c r="Y16" s="341">
        <v>2.1277115241739422E-4</v>
      </c>
      <c r="Z16" s="341">
        <v>4.7041113933577949E-6</v>
      </c>
      <c r="AA16" s="341">
        <v>1.1028760479907322E-5</v>
      </c>
      <c r="AB16" s="341">
        <v>0</v>
      </c>
      <c r="AC16" s="341">
        <v>0</v>
      </c>
      <c r="AD16" s="341">
        <v>2.2055366321255124E-5</v>
      </c>
      <c r="AE16" s="341">
        <v>8.7295548516860425E-6</v>
      </c>
      <c r="AF16" s="341">
        <v>2.0012155955303137E-4</v>
      </c>
      <c r="AG16" s="341">
        <v>1.5801197710593238E-4</v>
      </c>
      <c r="AH16" s="341">
        <v>1.5981817429589918E-3</v>
      </c>
      <c r="AI16" s="341">
        <v>1.976333407445836E-4</v>
      </c>
      <c r="AJ16" s="341">
        <v>3.7321348952982169E-4</v>
      </c>
      <c r="AK16" s="341">
        <v>3.4194369274847744E-4</v>
      </c>
      <c r="AL16" s="341">
        <v>9.6564286576466846E-4</v>
      </c>
      <c r="AM16" s="342">
        <v>2.1810908902816454E-3</v>
      </c>
      <c r="AN16" s="343"/>
      <c r="AO16" s="344"/>
      <c r="AP16" s="344"/>
      <c r="AQ16" s="344"/>
      <c r="AR16" s="344"/>
      <c r="AS16" s="344"/>
      <c r="AT16" s="344"/>
      <c r="AU16" s="344"/>
      <c r="AV16" s="344"/>
      <c r="AW16" s="344"/>
      <c r="AX16" s="343"/>
      <c r="AY16" s="343"/>
      <c r="AZ16" s="343"/>
      <c r="BA16" s="343"/>
      <c r="BB16" s="343"/>
      <c r="BC16" s="343"/>
      <c r="BD16" s="343"/>
      <c r="BE16" s="343"/>
      <c r="BF16" s="343"/>
      <c r="BG16" s="343"/>
      <c r="BH16" s="343"/>
      <c r="BI16" s="343"/>
      <c r="BJ16" s="343"/>
      <c r="BK16" s="343"/>
      <c r="BL16" s="343"/>
      <c r="BM16" s="343"/>
      <c r="BN16" s="343"/>
      <c r="BO16" s="343"/>
      <c r="BP16" s="343"/>
      <c r="BQ16" s="343"/>
      <c r="BR16" s="343"/>
      <c r="BS16" s="343"/>
      <c r="BT16" s="343"/>
      <c r="BU16" s="343"/>
      <c r="BV16" s="343"/>
      <c r="BW16" s="343"/>
      <c r="BX16" s="343"/>
      <c r="BY16" s="343"/>
      <c r="BZ16" s="343"/>
      <c r="CA16" s="343"/>
      <c r="CB16" s="343"/>
      <c r="CC16" s="343"/>
      <c r="CD16" s="343"/>
      <c r="CE16" s="343"/>
      <c r="CF16" s="343"/>
      <c r="CG16" s="343"/>
      <c r="CH16" s="343"/>
      <c r="CI16" s="343"/>
      <c r="CJ16" s="343"/>
      <c r="CK16" s="343"/>
      <c r="CL16" s="343"/>
      <c r="CM16" s="343"/>
      <c r="CN16" s="343"/>
      <c r="CO16" s="343"/>
      <c r="CP16" s="343"/>
      <c r="CQ16" s="343"/>
      <c r="CR16" s="343"/>
      <c r="CS16" s="343"/>
      <c r="CT16" s="343"/>
      <c r="CU16" s="343"/>
    </row>
    <row r="17" spans="1:99" ht="19.899999999999999" customHeight="1" x14ac:dyDescent="0.15">
      <c r="A17" s="345" t="s">
        <v>31</v>
      </c>
      <c r="B17" s="346" t="s">
        <v>67</v>
      </c>
      <c r="C17" s="347">
        <v>2.7378109162928877E-3</v>
      </c>
      <c r="D17" s="341">
        <v>9.2105263157894728E-3</v>
      </c>
      <c r="E17" s="341">
        <v>1.2206318678663586E-2</v>
      </c>
      <c r="F17" s="341">
        <v>7.946869501050122E-4</v>
      </c>
      <c r="G17" s="341">
        <v>1.7661264430392117E-2</v>
      </c>
      <c r="H17" s="341">
        <v>1.0530511705876069E-2</v>
      </c>
      <c r="I17" s="341">
        <v>4.1855516169044552E-4</v>
      </c>
      <c r="J17" s="341">
        <v>6.7664837427873206E-3</v>
      </c>
      <c r="K17" s="341">
        <v>6.2468045884309896E-3</v>
      </c>
      <c r="L17" s="341">
        <v>7.1114895305086532E-4</v>
      </c>
      <c r="M17" s="341">
        <v>3.7760359699397922E-3</v>
      </c>
      <c r="N17" s="341">
        <v>8.3454311667841882E-2</v>
      </c>
      <c r="O17" s="341">
        <v>3.3396523446501084E-2</v>
      </c>
      <c r="P17" s="341">
        <v>2.9991631830921239E-2</v>
      </c>
      <c r="Q17" s="341">
        <v>3.2362962062804083E-2</v>
      </c>
      <c r="R17" s="341">
        <v>2.2809838604014056E-2</v>
      </c>
      <c r="S17" s="341">
        <v>2.563209893523135E-2</v>
      </c>
      <c r="T17" s="341">
        <v>3.4115222950902691E-2</v>
      </c>
      <c r="U17" s="341">
        <v>1.1534345324588122E-2</v>
      </c>
      <c r="V17" s="341">
        <v>8.5954389558037091E-3</v>
      </c>
      <c r="W17" s="341">
        <v>9.3921551778070919E-2</v>
      </c>
      <c r="X17" s="341">
        <v>6.7834116252091746E-4</v>
      </c>
      <c r="Y17" s="341">
        <v>7.2551474922652459E-4</v>
      </c>
      <c r="Z17" s="341">
        <v>1.9051651143099069E-4</v>
      </c>
      <c r="AA17" s="341">
        <v>2.1983995889948596E-3</v>
      </c>
      <c r="AB17" s="341">
        <v>1.1526396655293151E-4</v>
      </c>
      <c r="AC17" s="341">
        <v>2.8653962600076288E-4</v>
      </c>
      <c r="AD17" s="341">
        <v>1.9869880022148935E-3</v>
      </c>
      <c r="AE17" s="341">
        <v>3.2393726517202534E-4</v>
      </c>
      <c r="AF17" s="341">
        <v>3.6507890221317289E-3</v>
      </c>
      <c r="AG17" s="341">
        <v>2.3727038095778985E-4</v>
      </c>
      <c r="AH17" s="341">
        <v>4.0460578850972945E-4</v>
      </c>
      <c r="AI17" s="341">
        <v>2.0833848003491522E-3</v>
      </c>
      <c r="AJ17" s="341">
        <v>1.2585990833804228E-3</v>
      </c>
      <c r="AK17" s="341">
        <v>2.6291583356332416E-3</v>
      </c>
      <c r="AL17" s="341">
        <v>3.840625034291295E-4</v>
      </c>
      <c r="AM17" s="342">
        <v>3.0367164668051762E-3</v>
      </c>
      <c r="AN17" s="343"/>
      <c r="AO17" s="344"/>
      <c r="AP17" s="344"/>
      <c r="AQ17" s="344"/>
      <c r="AR17" s="344"/>
      <c r="AS17" s="344"/>
      <c r="AT17" s="344"/>
      <c r="AU17" s="344"/>
      <c r="AV17" s="344"/>
      <c r="AW17" s="344"/>
      <c r="AX17" s="343"/>
      <c r="AY17" s="343"/>
      <c r="AZ17" s="343"/>
      <c r="BA17" s="343"/>
      <c r="BB17" s="343"/>
      <c r="BC17" s="343"/>
      <c r="BD17" s="343"/>
      <c r="BE17" s="343"/>
      <c r="BF17" s="343"/>
      <c r="BG17" s="343"/>
      <c r="BH17" s="343"/>
      <c r="BI17" s="343"/>
      <c r="BJ17" s="343"/>
      <c r="BK17" s="343"/>
      <c r="BL17" s="343"/>
      <c r="BM17" s="343"/>
      <c r="BN17" s="343"/>
      <c r="BO17" s="343"/>
      <c r="BP17" s="343"/>
      <c r="BQ17" s="343"/>
      <c r="BR17" s="343"/>
      <c r="BS17" s="343"/>
      <c r="BT17" s="343"/>
      <c r="BU17" s="343"/>
      <c r="BV17" s="343"/>
      <c r="BW17" s="343"/>
      <c r="BX17" s="343"/>
      <c r="BY17" s="343"/>
      <c r="BZ17" s="343"/>
      <c r="CA17" s="343"/>
      <c r="CB17" s="343"/>
      <c r="CC17" s="343"/>
      <c r="CD17" s="343"/>
      <c r="CE17" s="343"/>
      <c r="CF17" s="343"/>
      <c r="CG17" s="343"/>
      <c r="CH17" s="343"/>
      <c r="CI17" s="343"/>
      <c r="CJ17" s="343"/>
      <c r="CK17" s="343"/>
      <c r="CL17" s="343"/>
      <c r="CM17" s="343"/>
      <c r="CN17" s="343"/>
      <c r="CO17" s="343"/>
      <c r="CP17" s="343"/>
      <c r="CQ17" s="343"/>
      <c r="CR17" s="343"/>
      <c r="CS17" s="343"/>
      <c r="CT17" s="343"/>
      <c r="CU17" s="343"/>
    </row>
    <row r="18" spans="1:99" ht="19.899999999999999" customHeight="1" x14ac:dyDescent="0.15">
      <c r="A18" s="345" t="s">
        <v>32</v>
      </c>
      <c r="B18" s="346" t="s">
        <v>68</v>
      </c>
      <c r="C18" s="347">
        <v>0</v>
      </c>
      <c r="D18" s="341">
        <v>4.4736842105263155E-3</v>
      </c>
      <c r="E18" s="341">
        <v>0</v>
      </c>
      <c r="F18" s="341">
        <v>0</v>
      </c>
      <c r="G18" s="341">
        <v>1.3121710847746276E-4</v>
      </c>
      <c r="H18" s="341">
        <v>2.4472050800212529E-5</v>
      </c>
      <c r="I18" s="341">
        <v>0</v>
      </c>
      <c r="J18" s="341">
        <v>3.5695653367747603E-4</v>
      </c>
      <c r="K18" s="341">
        <v>2.685945949838339E-3</v>
      </c>
      <c r="L18" s="341">
        <v>6.7728471719130025E-5</v>
      </c>
      <c r="M18" s="341">
        <v>0</v>
      </c>
      <c r="N18" s="341">
        <v>1.0286614957069973E-3</v>
      </c>
      <c r="O18" s="341">
        <v>0.14116697099902989</v>
      </c>
      <c r="P18" s="341">
        <v>3.4019168989576791E-2</v>
      </c>
      <c r="Q18" s="341">
        <v>1.1508531255766643E-2</v>
      </c>
      <c r="R18" s="341">
        <v>1.9162926918131911E-3</v>
      </c>
      <c r="S18" s="341">
        <v>5.832445071003679E-3</v>
      </c>
      <c r="T18" s="341">
        <v>1.8246904514724127E-3</v>
      </c>
      <c r="U18" s="341">
        <v>7.2765992643938219E-3</v>
      </c>
      <c r="V18" s="341">
        <v>4.8763836738674598E-5</v>
      </c>
      <c r="W18" s="341">
        <v>7.2304460641392319E-3</v>
      </c>
      <c r="X18" s="341">
        <v>0</v>
      </c>
      <c r="Y18" s="341">
        <v>1.0739711119559948E-2</v>
      </c>
      <c r="Z18" s="341">
        <v>0</v>
      </c>
      <c r="AA18" s="341">
        <v>3.4464876499710381E-6</v>
      </c>
      <c r="AB18" s="341">
        <v>0</v>
      </c>
      <c r="AC18" s="341">
        <v>0</v>
      </c>
      <c r="AD18" s="341">
        <v>9.8246631794681914E-5</v>
      </c>
      <c r="AE18" s="341">
        <v>1.4156034894626014E-6</v>
      </c>
      <c r="AF18" s="341">
        <v>2.9503635636961192E-4</v>
      </c>
      <c r="AG18" s="341">
        <v>0</v>
      </c>
      <c r="AH18" s="341">
        <v>0</v>
      </c>
      <c r="AI18" s="341">
        <v>0</v>
      </c>
      <c r="AJ18" s="341">
        <v>8.6786630043432268E-3</v>
      </c>
      <c r="AK18" s="341">
        <v>1.7666436479542464E-5</v>
      </c>
      <c r="AL18" s="341">
        <v>0</v>
      </c>
      <c r="AM18" s="342">
        <v>0</v>
      </c>
      <c r="AN18" s="343"/>
      <c r="AO18" s="344"/>
      <c r="AP18" s="344"/>
      <c r="AQ18" s="344"/>
      <c r="AR18" s="344"/>
      <c r="AS18" s="344"/>
      <c r="AT18" s="344"/>
      <c r="AU18" s="344"/>
      <c r="AV18" s="344"/>
      <c r="AW18" s="344"/>
      <c r="AX18" s="343"/>
      <c r="AY18" s="343"/>
      <c r="AZ18" s="343"/>
      <c r="BA18" s="343"/>
      <c r="BB18" s="343"/>
      <c r="BC18" s="343"/>
      <c r="BD18" s="343"/>
      <c r="BE18" s="343"/>
      <c r="BF18" s="343"/>
      <c r="BG18" s="343"/>
      <c r="BH18" s="343"/>
      <c r="BI18" s="343"/>
      <c r="BJ18" s="343"/>
      <c r="BK18" s="343"/>
      <c r="BL18" s="343"/>
      <c r="BM18" s="343"/>
      <c r="BN18" s="343"/>
      <c r="BO18" s="343"/>
      <c r="BP18" s="343"/>
      <c r="BQ18" s="343"/>
      <c r="BR18" s="343"/>
      <c r="BS18" s="343"/>
      <c r="BT18" s="343"/>
      <c r="BU18" s="343"/>
      <c r="BV18" s="343"/>
      <c r="BW18" s="343"/>
      <c r="BX18" s="343"/>
      <c r="BY18" s="343"/>
      <c r="BZ18" s="343"/>
      <c r="CA18" s="343"/>
      <c r="CB18" s="343"/>
      <c r="CC18" s="343"/>
      <c r="CD18" s="343"/>
      <c r="CE18" s="343"/>
      <c r="CF18" s="343"/>
      <c r="CG18" s="343"/>
      <c r="CH18" s="343"/>
      <c r="CI18" s="343"/>
      <c r="CJ18" s="343"/>
      <c r="CK18" s="343"/>
      <c r="CL18" s="343"/>
      <c r="CM18" s="343"/>
      <c r="CN18" s="343"/>
      <c r="CO18" s="343"/>
      <c r="CP18" s="343"/>
      <c r="CQ18" s="343"/>
      <c r="CR18" s="343"/>
      <c r="CS18" s="343"/>
      <c r="CT18" s="343"/>
      <c r="CU18" s="343"/>
    </row>
    <row r="19" spans="1:99" ht="19.899999999999999" customHeight="1" x14ac:dyDescent="0.15">
      <c r="A19" s="345" t="s">
        <v>33</v>
      </c>
      <c r="B19" s="346" t="s">
        <v>69</v>
      </c>
      <c r="C19" s="347">
        <v>0</v>
      </c>
      <c r="D19" s="341">
        <v>5.263157894736842E-4</v>
      </c>
      <c r="E19" s="341">
        <v>0</v>
      </c>
      <c r="F19" s="341">
        <v>0</v>
      </c>
      <c r="G19" s="341">
        <v>1.116741348744364E-4</v>
      </c>
      <c r="H19" s="341">
        <v>0</v>
      </c>
      <c r="I19" s="341">
        <v>1.4108600955857715E-5</v>
      </c>
      <c r="J19" s="341">
        <v>2.7830841829029587E-3</v>
      </c>
      <c r="K19" s="341">
        <v>5.4367002469918129E-4</v>
      </c>
      <c r="L19" s="341">
        <v>1.064304555586329E-4</v>
      </c>
      <c r="M19" s="341">
        <v>1.0432897956161636E-4</v>
      </c>
      <c r="N19" s="341">
        <v>5.724003484176034E-4</v>
      </c>
      <c r="O19" s="341">
        <v>3.6306883204145373E-3</v>
      </c>
      <c r="P19" s="341">
        <v>0.12210316187758184</v>
      </c>
      <c r="Q19" s="341">
        <v>2.0658646251063314E-3</v>
      </c>
      <c r="R19" s="341">
        <v>2.4838236169936975E-3</v>
      </c>
      <c r="S19" s="341">
        <v>2.2793957523868469E-3</v>
      </c>
      <c r="T19" s="341">
        <v>8.545818246271491E-4</v>
      </c>
      <c r="U19" s="341">
        <v>8.574727813794765E-4</v>
      </c>
      <c r="V19" s="341">
        <v>2.6007379593959788E-5</v>
      </c>
      <c r="W19" s="341">
        <v>5.696331489490877E-5</v>
      </c>
      <c r="X19" s="341">
        <v>1.191680420644855E-5</v>
      </c>
      <c r="Y19" s="341">
        <v>2.9299634103378873E-4</v>
      </c>
      <c r="Z19" s="341">
        <v>0</v>
      </c>
      <c r="AA19" s="341">
        <v>2.2976584333140255E-6</v>
      </c>
      <c r="AB19" s="341">
        <v>0</v>
      </c>
      <c r="AC19" s="341">
        <v>0</v>
      </c>
      <c r="AD19" s="341">
        <v>5.4135899152171666E-5</v>
      </c>
      <c r="AE19" s="341">
        <v>2.3593391491043359E-6</v>
      </c>
      <c r="AF19" s="341">
        <v>1.886860418642867E-5</v>
      </c>
      <c r="AG19" s="341">
        <v>0</v>
      </c>
      <c r="AH19" s="341">
        <v>0</v>
      </c>
      <c r="AI19" s="341">
        <v>0</v>
      </c>
      <c r="AJ19" s="341">
        <v>1.3543301551607908E-2</v>
      </c>
      <c r="AK19" s="341">
        <v>8.2443370237864821E-6</v>
      </c>
      <c r="AL19" s="341">
        <v>0</v>
      </c>
      <c r="AM19" s="342">
        <v>0</v>
      </c>
      <c r="AN19" s="343"/>
      <c r="AO19" s="344"/>
      <c r="AP19" s="344"/>
      <c r="AQ19" s="344"/>
      <c r="AR19" s="344"/>
      <c r="AS19" s="344"/>
      <c r="AT19" s="344"/>
      <c r="AU19" s="344"/>
      <c r="AV19" s="344"/>
      <c r="AW19" s="344"/>
      <c r="AX19" s="343"/>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343"/>
      <c r="BZ19" s="343"/>
      <c r="CA19" s="343"/>
      <c r="CB19" s="343"/>
      <c r="CC19" s="343"/>
      <c r="CD19" s="343"/>
      <c r="CE19" s="343"/>
      <c r="CF19" s="343"/>
      <c r="CG19" s="343"/>
      <c r="CH19" s="343"/>
      <c r="CI19" s="343"/>
      <c r="CJ19" s="343"/>
      <c r="CK19" s="343"/>
      <c r="CL19" s="343"/>
      <c r="CM19" s="343"/>
      <c r="CN19" s="343"/>
      <c r="CO19" s="343"/>
      <c r="CP19" s="343"/>
      <c r="CQ19" s="343"/>
      <c r="CR19" s="343"/>
      <c r="CS19" s="343"/>
      <c r="CT19" s="343"/>
      <c r="CU19" s="343"/>
    </row>
    <row r="20" spans="1:99" ht="19.899999999999999" customHeight="1" x14ac:dyDescent="0.15">
      <c r="A20" s="345" t="s">
        <v>34</v>
      </c>
      <c r="B20" s="346" t="s">
        <v>70</v>
      </c>
      <c r="C20" s="347">
        <v>1.1650259218267606E-5</v>
      </c>
      <c r="D20" s="341">
        <v>0</v>
      </c>
      <c r="E20" s="341">
        <v>0</v>
      </c>
      <c r="F20" s="341">
        <v>0</v>
      </c>
      <c r="G20" s="341">
        <v>0</v>
      </c>
      <c r="H20" s="341">
        <v>9.4123272308509737E-7</v>
      </c>
      <c r="I20" s="341">
        <v>0</v>
      </c>
      <c r="J20" s="341">
        <v>0</v>
      </c>
      <c r="K20" s="341">
        <v>0</v>
      </c>
      <c r="L20" s="341">
        <v>0</v>
      </c>
      <c r="M20" s="341">
        <v>0</v>
      </c>
      <c r="N20" s="341">
        <v>1.6591314446887054E-5</v>
      </c>
      <c r="O20" s="341">
        <v>1.8356760148015901E-3</v>
      </c>
      <c r="P20" s="341">
        <v>4.3624536762068853E-3</v>
      </c>
      <c r="Q20" s="341">
        <v>7.743841788075595E-2</v>
      </c>
      <c r="R20" s="341">
        <v>0</v>
      </c>
      <c r="S20" s="341">
        <v>6.6906210959437925E-4</v>
      </c>
      <c r="T20" s="341">
        <v>5.0641885903831055E-4</v>
      </c>
      <c r="U20" s="341">
        <v>2.7667403139708467E-4</v>
      </c>
      <c r="V20" s="341">
        <v>6.1767526535654494E-5</v>
      </c>
      <c r="W20" s="341">
        <v>2.0886548794799882E-4</v>
      </c>
      <c r="X20" s="341">
        <v>0</v>
      </c>
      <c r="Y20" s="341">
        <v>1.0115349869023659E-4</v>
      </c>
      <c r="Z20" s="341">
        <v>2.8224668360146768E-5</v>
      </c>
      <c r="AA20" s="341">
        <v>6.6333398969775908E-4</v>
      </c>
      <c r="AB20" s="341">
        <v>1.2673001558175715E-5</v>
      </c>
      <c r="AC20" s="341">
        <v>0</v>
      </c>
      <c r="AD20" s="341">
        <v>1.9047816368356697E-5</v>
      </c>
      <c r="AE20" s="341">
        <v>5.6152271748683195E-5</v>
      </c>
      <c r="AF20" s="341">
        <v>3.4289399789700832E-3</v>
      </c>
      <c r="AG20" s="341">
        <v>0</v>
      </c>
      <c r="AH20" s="341">
        <v>1.1197504122797301E-2</v>
      </c>
      <c r="AI20" s="341">
        <v>0</v>
      </c>
      <c r="AJ20" s="341">
        <v>4.1702078165036091E-3</v>
      </c>
      <c r="AK20" s="341">
        <v>9.3161008368787253E-4</v>
      </c>
      <c r="AL20" s="341">
        <v>2.3449759137944278E-2</v>
      </c>
      <c r="AM20" s="342">
        <v>0</v>
      </c>
      <c r="AN20" s="343"/>
      <c r="AO20" s="344"/>
      <c r="AP20" s="344"/>
      <c r="AQ20" s="344"/>
      <c r="AR20" s="344"/>
      <c r="AS20" s="344"/>
      <c r="AT20" s="344"/>
      <c r="AU20" s="344"/>
      <c r="AV20" s="344"/>
      <c r="AW20" s="344"/>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c r="CE20" s="343"/>
      <c r="CF20" s="343"/>
      <c r="CG20" s="343"/>
      <c r="CH20" s="343"/>
      <c r="CI20" s="343"/>
      <c r="CJ20" s="343"/>
      <c r="CK20" s="343"/>
      <c r="CL20" s="343"/>
      <c r="CM20" s="343"/>
      <c r="CN20" s="343"/>
      <c r="CO20" s="343"/>
      <c r="CP20" s="343"/>
      <c r="CQ20" s="343"/>
      <c r="CR20" s="343"/>
      <c r="CS20" s="343"/>
      <c r="CT20" s="343"/>
      <c r="CU20" s="343"/>
    </row>
    <row r="21" spans="1:99" ht="19.899999999999999" customHeight="1" x14ac:dyDescent="0.15">
      <c r="A21" s="345" t="s">
        <v>35</v>
      </c>
      <c r="B21" s="346" t="s">
        <v>71</v>
      </c>
      <c r="C21" s="347">
        <v>0</v>
      </c>
      <c r="D21" s="341">
        <v>0</v>
      </c>
      <c r="E21" s="341">
        <v>0</v>
      </c>
      <c r="F21" s="341">
        <v>0</v>
      </c>
      <c r="G21" s="341">
        <v>8.37556011558273E-6</v>
      </c>
      <c r="H21" s="341">
        <v>3.7649308923403895E-6</v>
      </c>
      <c r="I21" s="341">
        <v>5.8785837316073816E-7</v>
      </c>
      <c r="J21" s="341">
        <v>0</v>
      </c>
      <c r="K21" s="341">
        <v>0</v>
      </c>
      <c r="L21" s="341">
        <v>0</v>
      </c>
      <c r="M21" s="341">
        <v>5.2164489780808182E-4</v>
      </c>
      <c r="N21" s="341">
        <v>6.6226996833824159E-3</v>
      </c>
      <c r="O21" s="341">
        <v>3.8030249926902142E-3</v>
      </c>
      <c r="P21" s="341">
        <v>8.2097241540274417E-3</v>
      </c>
      <c r="Q21" s="341">
        <v>0.1216879779281043</v>
      </c>
      <c r="R21" s="341">
        <v>0.26759083122260874</v>
      </c>
      <c r="S21" s="341">
        <v>0.16531135027335556</v>
      </c>
      <c r="T21" s="341">
        <v>0.28803996910844959</v>
      </c>
      <c r="U21" s="341">
        <v>9.2974755120004658E-3</v>
      </c>
      <c r="V21" s="341">
        <v>2.2366346450805414E-3</v>
      </c>
      <c r="W21" s="341">
        <v>3.9144021517527051E-4</v>
      </c>
      <c r="X21" s="341">
        <v>3.2083703632746096E-6</v>
      </c>
      <c r="Y21" s="341">
        <v>2.441636175281573E-5</v>
      </c>
      <c r="Z21" s="341">
        <v>0</v>
      </c>
      <c r="AA21" s="341">
        <v>2.5963540296448486E-5</v>
      </c>
      <c r="AB21" s="341">
        <v>4.5260719850627556E-5</v>
      </c>
      <c r="AC21" s="341">
        <v>0</v>
      </c>
      <c r="AD21" s="341">
        <v>5.6809276888081378E-6</v>
      </c>
      <c r="AE21" s="341">
        <v>5.6081491574210061E-4</v>
      </c>
      <c r="AF21" s="341">
        <v>1.70446391150739E-3</v>
      </c>
      <c r="AG21" s="341">
        <v>1.7212199231395415E-3</v>
      </c>
      <c r="AH21" s="341">
        <v>1.1121654439519776E-6</v>
      </c>
      <c r="AI21" s="341">
        <v>0</v>
      </c>
      <c r="AJ21" s="341">
        <v>1.3858902473336524E-2</v>
      </c>
      <c r="AK21" s="341">
        <v>1.7666436479542464E-5</v>
      </c>
      <c r="AL21" s="341">
        <v>3.2052759214756782E-2</v>
      </c>
      <c r="AM21" s="342">
        <v>0</v>
      </c>
      <c r="AN21" s="343"/>
      <c r="AO21" s="344"/>
      <c r="AP21" s="344"/>
      <c r="AQ21" s="344"/>
      <c r="AR21" s="344"/>
      <c r="AS21" s="344"/>
      <c r="AT21" s="344"/>
      <c r="AU21" s="344"/>
      <c r="AV21" s="344"/>
      <c r="AW21" s="344"/>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c r="CE21" s="343"/>
      <c r="CF21" s="343"/>
      <c r="CG21" s="343"/>
      <c r="CH21" s="343"/>
      <c r="CI21" s="343"/>
      <c r="CJ21" s="343"/>
      <c r="CK21" s="343"/>
      <c r="CL21" s="343"/>
      <c r="CM21" s="343"/>
      <c r="CN21" s="343"/>
      <c r="CO21" s="343"/>
      <c r="CP21" s="343"/>
      <c r="CQ21" s="343"/>
      <c r="CR21" s="343"/>
      <c r="CS21" s="343"/>
      <c r="CT21" s="343"/>
      <c r="CU21" s="343"/>
    </row>
    <row r="22" spans="1:99" ht="19.899999999999999" customHeight="1" x14ac:dyDescent="0.15">
      <c r="A22" s="345" t="s">
        <v>36</v>
      </c>
      <c r="B22" s="346" t="s">
        <v>72</v>
      </c>
      <c r="C22" s="347">
        <v>3.1455699889322537E-4</v>
      </c>
      <c r="D22" s="341">
        <v>0</v>
      </c>
      <c r="E22" s="341">
        <v>0</v>
      </c>
      <c r="F22" s="341">
        <v>0</v>
      </c>
      <c r="G22" s="341">
        <v>1.2284154836188005E-4</v>
      </c>
      <c r="H22" s="341">
        <v>3.2943145307978406E-6</v>
      </c>
      <c r="I22" s="341">
        <v>0</v>
      </c>
      <c r="J22" s="341">
        <v>2.9419494533857916E-5</v>
      </c>
      <c r="K22" s="341">
        <v>3.6004637397296773E-6</v>
      </c>
      <c r="L22" s="341">
        <v>0</v>
      </c>
      <c r="M22" s="341">
        <v>3.0625603677764801E-4</v>
      </c>
      <c r="N22" s="341">
        <v>6.7471345417340685E-4</v>
      </c>
      <c r="O22" s="341">
        <v>2.3060195844168921E-2</v>
      </c>
      <c r="P22" s="341">
        <v>1.5355874891128413E-2</v>
      </c>
      <c r="Q22" s="341">
        <v>1.9200388868635315E-2</v>
      </c>
      <c r="R22" s="341">
        <v>8.1521263141669034E-3</v>
      </c>
      <c r="S22" s="341">
        <v>7.3626918360095814E-2</v>
      </c>
      <c r="T22" s="341">
        <v>1.7893993872331804E-2</v>
      </c>
      <c r="U22" s="341">
        <v>3.4844674259671221E-2</v>
      </c>
      <c r="V22" s="341">
        <v>3.8685977146015181E-4</v>
      </c>
      <c r="W22" s="341">
        <v>8.1403985046399549E-3</v>
      </c>
      <c r="X22" s="341">
        <v>3.2083703632746096E-6</v>
      </c>
      <c r="Y22" s="341">
        <v>2.3021141081226259E-4</v>
      </c>
      <c r="Z22" s="341">
        <v>0</v>
      </c>
      <c r="AA22" s="341">
        <v>1.6635047057193543E-4</v>
      </c>
      <c r="AB22" s="341">
        <v>3.0173813233751702E-6</v>
      </c>
      <c r="AC22" s="341">
        <v>2.2008529877365326E-5</v>
      </c>
      <c r="AD22" s="341">
        <v>1.7276703618316513E-4</v>
      </c>
      <c r="AE22" s="341">
        <v>7.6914456260801346E-5</v>
      </c>
      <c r="AF22" s="341">
        <v>1.6124079941129954E-3</v>
      </c>
      <c r="AG22" s="341">
        <v>4.6015308987877753E-4</v>
      </c>
      <c r="AH22" s="341">
        <v>5.9389634707035604E-5</v>
      </c>
      <c r="AI22" s="341">
        <v>0</v>
      </c>
      <c r="AJ22" s="341">
        <v>5.870140909832889E-3</v>
      </c>
      <c r="AK22" s="341">
        <v>1.2837610508467523E-4</v>
      </c>
      <c r="AL22" s="341">
        <v>0</v>
      </c>
      <c r="AM22" s="342">
        <v>2.3060941231238739E-4</v>
      </c>
      <c r="AN22" s="343"/>
      <c r="AO22" s="344"/>
      <c r="AP22" s="344"/>
      <c r="AQ22" s="344"/>
      <c r="AR22" s="344"/>
      <c r="AS22" s="344"/>
      <c r="AT22" s="344"/>
      <c r="AU22" s="344"/>
      <c r="AV22" s="344"/>
      <c r="AW22" s="344"/>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3"/>
      <c r="BZ22" s="343"/>
      <c r="CA22" s="343"/>
      <c r="CB22" s="343"/>
      <c r="CC22" s="343"/>
      <c r="CD22" s="343"/>
      <c r="CE22" s="343"/>
      <c r="CF22" s="343"/>
      <c r="CG22" s="343"/>
      <c r="CH22" s="343"/>
      <c r="CI22" s="343"/>
      <c r="CJ22" s="343"/>
      <c r="CK22" s="343"/>
      <c r="CL22" s="343"/>
      <c r="CM22" s="343"/>
      <c r="CN22" s="343"/>
      <c r="CO22" s="343"/>
      <c r="CP22" s="343"/>
      <c r="CQ22" s="343"/>
      <c r="CR22" s="343"/>
      <c r="CS22" s="343"/>
      <c r="CT22" s="343"/>
      <c r="CU22" s="343"/>
    </row>
    <row r="23" spans="1:99" ht="19.899999999999999" customHeight="1" x14ac:dyDescent="0.15">
      <c r="A23" s="345" t="s">
        <v>37</v>
      </c>
      <c r="B23" s="346" t="s">
        <v>73</v>
      </c>
      <c r="C23" s="347">
        <v>1.1650259218267606E-5</v>
      </c>
      <c r="D23" s="341">
        <v>0</v>
      </c>
      <c r="E23" s="341">
        <v>1.4496815532854616E-5</v>
      </c>
      <c r="F23" s="341">
        <v>0</v>
      </c>
      <c r="G23" s="341">
        <v>2.7918533718609097E-6</v>
      </c>
      <c r="H23" s="341">
        <v>2.4472050800212529E-5</v>
      </c>
      <c r="I23" s="341">
        <v>9.9935923437325482E-6</v>
      </c>
      <c r="J23" s="341">
        <v>0</v>
      </c>
      <c r="K23" s="341">
        <v>6.4808347315134193E-5</v>
      </c>
      <c r="L23" s="341">
        <v>2.4188739899689297E-6</v>
      </c>
      <c r="M23" s="341">
        <v>3.3654509536005278E-6</v>
      </c>
      <c r="N23" s="341">
        <v>1.9356533521368231E-5</v>
      </c>
      <c r="O23" s="341">
        <v>4.0857345899064927E-4</v>
      </c>
      <c r="P23" s="341">
        <v>1.3187930861086495E-4</v>
      </c>
      <c r="Q23" s="341">
        <v>4.2757546706993787E-5</v>
      </c>
      <c r="R23" s="341">
        <v>3.853605047521957E-5</v>
      </c>
      <c r="S23" s="341">
        <v>3.4384348244679019E-5</v>
      </c>
      <c r="T23" s="341">
        <v>2.0364368369078064E-2</v>
      </c>
      <c r="U23" s="341">
        <v>4.8472134482361309E-3</v>
      </c>
      <c r="V23" s="341">
        <v>1.3003689796979894E-5</v>
      </c>
      <c r="W23" s="341">
        <v>1.6784703256427179E-3</v>
      </c>
      <c r="X23" s="341">
        <v>1.2375142829773493E-5</v>
      </c>
      <c r="Y23" s="341">
        <v>6.9761033579473515E-6</v>
      </c>
      <c r="Z23" s="341">
        <v>3.5280835450183461E-5</v>
      </c>
      <c r="AA23" s="341">
        <v>1.8565080141177325E-4</v>
      </c>
      <c r="AB23" s="341">
        <v>1.1164310896488131E-4</v>
      </c>
      <c r="AC23" s="341">
        <v>6.6597239758780795E-5</v>
      </c>
      <c r="AD23" s="341">
        <v>1.002516650966142E-4</v>
      </c>
      <c r="AE23" s="341">
        <v>1.8591592494942167E-4</v>
      </c>
      <c r="AF23" s="341">
        <v>1.7970916047862215E-3</v>
      </c>
      <c r="AG23" s="341">
        <v>1.4816778044917303E-4</v>
      </c>
      <c r="AH23" s="341">
        <v>1.5570316215327687E-5</v>
      </c>
      <c r="AI23" s="341">
        <v>4.94083351861459E-5</v>
      </c>
      <c r="AJ23" s="341">
        <v>1.377991165710594E-3</v>
      </c>
      <c r="AK23" s="341">
        <v>9.3043232125590298E-5</v>
      </c>
      <c r="AL23" s="341">
        <v>0</v>
      </c>
      <c r="AM23" s="342">
        <v>0</v>
      </c>
      <c r="AN23" s="343"/>
      <c r="AO23" s="344"/>
      <c r="AP23" s="344"/>
      <c r="AQ23" s="344"/>
      <c r="AR23" s="344"/>
      <c r="AS23" s="344"/>
      <c r="AT23" s="344"/>
      <c r="AU23" s="344"/>
      <c r="AV23" s="344"/>
      <c r="AW23" s="344"/>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3"/>
      <c r="BV23" s="343"/>
      <c r="BW23" s="343"/>
      <c r="BX23" s="343"/>
      <c r="BY23" s="343"/>
      <c r="BZ23" s="343"/>
      <c r="CA23" s="343"/>
      <c r="CB23" s="343"/>
      <c r="CC23" s="343"/>
      <c r="CD23" s="343"/>
      <c r="CE23" s="343"/>
      <c r="CF23" s="343"/>
      <c r="CG23" s="343"/>
      <c r="CH23" s="343"/>
      <c r="CI23" s="343"/>
      <c r="CJ23" s="343"/>
      <c r="CK23" s="343"/>
      <c r="CL23" s="343"/>
      <c r="CM23" s="343"/>
      <c r="CN23" s="343"/>
      <c r="CO23" s="343"/>
      <c r="CP23" s="343"/>
      <c r="CQ23" s="343"/>
      <c r="CR23" s="343"/>
      <c r="CS23" s="343"/>
      <c r="CT23" s="343"/>
      <c r="CU23" s="343"/>
    </row>
    <row r="24" spans="1:99" ht="19.899999999999999" customHeight="1" x14ac:dyDescent="0.15">
      <c r="A24" s="345" t="s">
        <v>38</v>
      </c>
      <c r="B24" s="346" t="s">
        <v>74</v>
      </c>
      <c r="C24" s="347">
        <v>8.6211918215180292E-3</v>
      </c>
      <c r="D24" s="341">
        <v>2.631578947368421E-4</v>
      </c>
      <c r="E24" s="341">
        <v>0</v>
      </c>
      <c r="F24" s="341">
        <v>0</v>
      </c>
      <c r="G24" s="341">
        <v>0</v>
      </c>
      <c r="H24" s="341">
        <v>0</v>
      </c>
      <c r="I24" s="341">
        <v>0</v>
      </c>
      <c r="J24" s="341">
        <v>0</v>
      </c>
      <c r="K24" s="341">
        <v>0</v>
      </c>
      <c r="L24" s="341">
        <v>0</v>
      </c>
      <c r="M24" s="341">
        <v>0</v>
      </c>
      <c r="N24" s="341">
        <v>0</v>
      </c>
      <c r="O24" s="341">
        <v>0</v>
      </c>
      <c r="P24" s="341">
        <v>2.2675650905033614E-4</v>
      </c>
      <c r="Q24" s="341">
        <v>0</v>
      </c>
      <c r="R24" s="341">
        <v>0</v>
      </c>
      <c r="S24" s="341">
        <v>0</v>
      </c>
      <c r="T24" s="341">
        <v>0</v>
      </c>
      <c r="U24" s="341">
        <v>0.4515034849730965</v>
      </c>
      <c r="V24" s="341">
        <v>0</v>
      </c>
      <c r="W24" s="341">
        <v>0</v>
      </c>
      <c r="X24" s="341">
        <v>0</v>
      </c>
      <c r="Y24" s="341">
        <v>0</v>
      </c>
      <c r="Z24" s="341">
        <v>0</v>
      </c>
      <c r="AA24" s="341">
        <v>0</v>
      </c>
      <c r="AB24" s="341">
        <v>0</v>
      </c>
      <c r="AC24" s="341">
        <v>0</v>
      </c>
      <c r="AD24" s="341">
        <v>1.5387628075679314E-2</v>
      </c>
      <c r="AE24" s="341">
        <v>0</v>
      </c>
      <c r="AF24" s="341">
        <v>7.4994125002787407E-3</v>
      </c>
      <c r="AG24" s="341">
        <v>1.3857599909130493E-4</v>
      </c>
      <c r="AH24" s="341">
        <v>0</v>
      </c>
      <c r="AI24" s="341">
        <v>0</v>
      </c>
      <c r="AJ24" s="341">
        <v>1.5278563106324718E-2</v>
      </c>
      <c r="AK24" s="341">
        <v>6.3991758803676026E-5</v>
      </c>
      <c r="AL24" s="341">
        <v>0</v>
      </c>
      <c r="AM24" s="342">
        <v>0</v>
      </c>
      <c r="AN24" s="343"/>
      <c r="AO24" s="344"/>
      <c r="AP24" s="344"/>
      <c r="AQ24" s="344"/>
      <c r="AR24" s="344"/>
      <c r="AS24" s="344"/>
      <c r="AT24" s="344"/>
      <c r="AU24" s="344"/>
      <c r="AV24" s="344"/>
      <c r="AW24" s="344"/>
      <c r="AX24" s="343"/>
      <c r="AY24" s="343"/>
      <c r="AZ24" s="343"/>
      <c r="BA24" s="343"/>
      <c r="BB24" s="343"/>
      <c r="BC24" s="343"/>
      <c r="BD24" s="343"/>
      <c r="BE24" s="343"/>
      <c r="BF24" s="343"/>
      <c r="BG24" s="343"/>
      <c r="BH24" s="343"/>
      <c r="BI24" s="343"/>
      <c r="BJ24" s="343"/>
      <c r="BK24" s="343"/>
      <c r="BL24" s="343"/>
      <c r="BM24" s="343"/>
      <c r="BN24" s="343"/>
      <c r="BO24" s="343"/>
      <c r="BP24" s="343"/>
      <c r="BQ24" s="343"/>
      <c r="BR24" s="343"/>
      <c r="BS24" s="343"/>
      <c r="BT24" s="343"/>
      <c r="BU24" s="343"/>
      <c r="BV24" s="343"/>
      <c r="BW24" s="343"/>
      <c r="BX24" s="343"/>
      <c r="BY24" s="343"/>
      <c r="BZ24" s="343"/>
      <c r="CA24" s="343"/>
      <c r="CB24" s="343"/>
      <c r="CC24" s="343"/>
      <c r="CD24" s="343"/>
      <c r="CE24" s="343"/>
      <c r="CF24" s="343"/>
      <c r="CG24" s="343"/>
      <c r="CH24" s="343"/>
      <c r="CI24" s="343"/>
      <c r="CJ24" s="343"/>
      <c r="CK24" s="343"/>
      <c r="CL24" s="343"/>
      <c r="CM24" s="343"/>
      <c r="CN24" s="343"/>
      <c r="CO24" s="343"/>
      <c r="CP24" s="343"/>
      <c r="CQ24" s="343"/>
      <c r="CR24" s="343"/>
      <c r="CS24" s="343"/>
      <c r="CT24" s="343"/>
      <c r="CU24" s="343"/>
    </row>
    <row r="25" spans="1:99" ht="19.899999999999999" customHeight="1" x14ac:dyDescent="0.15">
      <c r="A25" s="345" t="s">
        <v>39</v>
      </c>
      <c r="B25" s="346" t="s">
        <v>75</v>
      </c>
      <c r="C25" s="347">
        <v>2.4582046950544648E-3</v>
      </c>
      <c r="D25" s="341">
        <v>3.4210526315789475E-3</v>
      </c>
      <c r="E25" s="341">
        <v>7.2382063036449291E-3</v>
      </c>
      <c r="F25" s="341">
        <v>9.1388999262076408E-3</v>
      </c>
      <c r="G25" s="341">
        <v>5.4385303683850521E-3</v>
      </c>
      <c r="H25" s="341">
        <v>3.9734139405037385E-3</v>
      </c>
      <c r="I25" s="341">
        <v>4.9674032532082374E-4</v>
      </c>
      <c r="J25" s="341">
        <v>4.8130293057391553E-3</v>
      </c>
      <c r="K25" s="341">
        <v>1.0023691051407421E-2</v>
      </c>
      <c r="L25" s="341">
        <v>8.7901880795470903E-3</v>
      </c>
      <c r="M25" s="341">
        <v>3.180014606057139E-2</v>
      </c>
      <c r="N25" s="341">
        <v>3.774524036666805E-3</v>
      </c>
      <c r="O25" s="341">
        <v>8.0746508246019313E-4</v>
      </c>
      <c r="P25" s="341">
        <v>1.6935580278445608E-3</v>
      </c>
      <c r="Q25" s="341">
        <v>6.0625700436126974E-3</v>
      </c>
      <c r="R25" s="341">
        <v>3.5313035344564842E-3</v>
      </c>
      <c r="S25" s="341">
        <v>3.074533805545049E-3</v>
      </c>
      <c r="T25" s="341">
        <v>4.443825488061175E-3</v>
      </c>
      <c r="U25" s="341">
        <v>1.1894093804054827E-3</v>
      </c>
      <c r="V25" s="341">
        <v>3.1449423773995872E-2</v>
      </c>
      <c r="W25" s="341">
        <v>3.0195425553694376E-3</v>
      </c>
      <c r="X25" s="341">
        <v>9.5554436190784364E-3</v>
      </c>
      <c r="Y25" s="341">
        <v>3.271792474877308E-3</v>
      </c>
      <c r="Z25" s="341">
        <v>6.8891711355724902E-3</v>
      </c>
      <c r="AA25" s="341">
        <v>5.1249271355069334E-3</v>
      </c>
      <c r="AB25" s="341">
        <v>1.3962630335786264E-2</v>
      </c>
      <c r="AC25" s="341">
        <v>6.988422798721847E-5</v>
      </c>
      <c r="AD25" s="341">
        <v>1.5849788251774705E-3</v>
      </c>
      <c r="AE25" s="341">
        <v>1.490394540489209E-2</v>
      </c>
      <c r="AF25" s="341">
        <v>6.6834883131868103E-3</v>
      </c>
      <c r="AG25" s="341">
        <v>2.261742044185298E-2</v>
      </c>
      <c r="AH25" s="341">
        <v>3.3874335091889332E-3</v>
      </c>
      <c r="AI25" s="341">
        <v>4.0028986223309207E-2</v>
      </c>
      <c r="AJ25" s="341">
        <v>4.9639205823434869E-3</v>
      </c>
      <c r="AK25" s="341">
        <v>5.0376825090108638E-3</v>
      </c>
      <c r="AL25" s="341">
        <v>0.12892429579396691</v>
      </c>
      <c r="AM25" s="342">
        <v>7.5432985335827649E-4</v>
      </c>
      <c r="AN25" s="343"/>
      <c r="AO25" s="344"/>
      <c r="AP25" s="344"/>
      <c r="AQ25" s="344"/>
      <c r="AR25" s="344"/>
      <c r="AS25" s="344"/>
      <c r="AT25" s="344"/>
      <c r="AU25" s="344"/>
      <c r="AV25" s="344"/>
      <c r="AW25" s="344"/>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3"/>
      <c r="BW25" s="343"/>
      <c r="BX25" s="343"/>
      <c r="BY25" s="343"/>
      <c r="BZ25" s="343"/>
      <c r="CA25" s="343"/>
      <c r="CB25" s="343"/>
      <c r="CC25" s="343"/>
      <c r="CD25" s="343"/>
      <c r="CE25" s="343"/>
      <c r="CF25" s="343"/>
      <c r="CG25" s="343"/>
      <c r="CH25" s="343"/>
      <c r="CI25" s="343"/>
      <c r="CJ25" s="343"/>
      <c r="CK25" s="343"/>
      <c r="CL25" s="343"/>
      <c r="CM25" s="343"/>
      <c r="CN25" s="343"/>
      <c r="CO25" s="343"/>
      <c r="CP25" s="343"/>
      <c r="CQ25" s="343"/>
      <c r="CR25" s="343"/>
      <c r="CS25" s="343"/>
      <c r="CT25" s="343"/>
      <c r="CU25" s="343"/>
    </row>
    <row r="26" spans="1:99" ht="19.899999999999999" customHeight="1" x14ac:dyDescent="0.15">
      <c r="A26" s="345" t="s">
        <v>40</v>
      </c>
      <c r="B26" s="346" t="s">
        <v>76</v>
      </c>
      <c r="C26" s="347">
        <v>3.460126987825479E-3</v>
      </c>
      <c r="D26" s="341">
        <v>3.4210526315789475E-3</v>
      </c>
      <c r="E26" s="341">
        <v>7.0873320382844795E-4</v>
      </c>
      <c r="F26" s="341">
        <v>4.4559232559459611E-3</v>
      </c>
      <c r="G26" s="341">
        <v>4.5116350489272303E-3</v>
      </c>
      <c r="H26" s="341">
        <v>4.1395415161282582E-3</v>
      </c>
      <c r="I26" s="341">
        <v>4.3854234637791061E-4</v>
      </c>
      <c r="J26" s="341">
        <v>4.8777521937136423E-3</v>
      </c>
      <c r="K26" s="341">
        <v>4.9002311497720902E-3</v>
      </c>
      <c r="L26" s="341">
        <v>4.3213183830794928E-3</v>
      </c>
      <c r="M26" s="341">
        <v>3.2409292683173081E-3</v>
      </c>
      <c r="N26" s="341">
        <v>3.9127849903908638E-3</v>
      </c>
      <c r="O26" s="341">
        <v>2.0874037383503312E-3</v>
      </c>
      <c r="P26" s="341">
        <v>2.0948885857035239E-3</v>
      </c>
      <c r="Q26" s="341">
        <v>2.0861181998622757E-3</v>
      </c>
      <c r="R26" s="341">
        <v>3.993736140159119E-3</v>
      </c>
      <c r="S26" s="341">
        <v>2.3295395935770038E-3</v>
      </c>
      <c r="T26" s="341">
        <v>2.7267490441344037E-3</v>
      </c>
      <c r="U26" s="341">
        <v>1.2562301321136561E-3</v>
      </c>
      <c r="V26" s="341">
        <v>1.6384649144194664E-3</v>
      </c>
      <c r="W26" s="341">
        <v>8.5371942451472249E-4</v>
      </c>
      <c r="X26" s="341">
        <v>2.6499305846154973E-2</v>
      </c>
      <c r="Y26" s="341">
        <v>4.8068840187936224E-2</v>
      </c>
      <c r="Z26" s="341">
        <v>3.8173863957098506E-3</v>
      </c>
      <c r="AA26" s="341">
        <v>3.4602736005709222E-3</v>
      </c>
      <c r="AB26" s="341">
        <v>3.3746392720627903E-3</v>
      </c>
      <c r="AC26" s="341">
        <v>1.3560398480153809E-2</v>
      </c>
      <c r="AD26" s="341">
        <v>1.0912059573549467E-2</v>
      </c>
      <c r="AE26" s="341">
        <v>3.0201900447684605E-3</v>
      </c>
      <c r="AF26" s="341">
        <v>8.4153974671471871E-3</v>
      </c>
      <c r="AG26" s="341">
        <v>7.4646776341114034E-3</v>
      </c>
      <c r="AH26" s="341">
        <v>3.0246451413717982E-3</v>
      </c>
      <c r="AI26" s="341">
        <v>1.3052035211673543E-3</v>
      </c>
      <c r="AJ26" s="341">
        <v>1.5555393306325479E-3</v>
      </c>
      <c r="AK26" s="341">
        <v>2.8874808957118849E-3</v>
      </c>
      <c r="AL26" s="341">
        <v>0</v>
      </c>
      <c r="AM26" s="342">
        <v>1.4593049820253973E-2</v>
      </c>
      <c r="AN26" s="343"/>
      <c r="AO26" s="344"/>
      <c r="AP26" s="344"/>
      <c r="AQ26" s="344"/>
      <c r="AR26" s="344"/>
      <c r="AS26" s="344"/>
      <c r="AT26" s="344"/>
      <c r="AU26" s="344"/>
      <c r="AV26" s="344"/>
      <c r="AW26" s="344"/>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3"/>
      <c r="BU26" s="343"/>
      <c r="BV26" s="343"/>
      <c r="BW26" s="343"/>
      <c r="BX26" s="343"/>
      <c r="BY26" s="343"/>
      <c r="BZ26" s="343"/>
      <c r="CA26" s="343"/>
      <c r="CB26" s="343"/>
      <c r="CC26" s="343"/>
      <c r="CD26" s="343"/>
      <c r="CE26" s="343"/>
      <c r="CF26" s="343"/>
      <c r="CG26" s="343"/>
      <c r="CH26" s="343"/>
      <c r="CI26" s="343"/>
      <c r="CJ26" s="343"/>
      <c r="CK26" s="343"/>
      <c r="CL26" s="343"/>
      <c r="CM26" s="343"/>
      <c r="CN26" s="343"/>
      <c r="CO26" s="343"/>
      <c r="CP26" s="343"/>
      <c r="CQ26" s="343"/>
      <c r="CR26" s="343"/>
      <c r="CS26" s="343"/>
      <c r="CT26" s="343"/>
      <c r="CU26" s="343"/>
    </row>
    <row r="27" spans="1:99" ht="19.899999999999999" customHeight="1" x14ac:dyDescent="0.15">
      <c r="A27" s="345" t="s">
        <v>41</v>
      </c>
      <c r="B27" s="346" t="s">
        <v>1080</v>
      </c>
      <c r="C27" s="347">
        <v>1.0275528630512029E-2</v>
      </c>
      <c r="D27" s="341">
        <v>1.6315789473684211E-2</v>
      </c>
      <c r="E27" s="341">
        <v>1.3914258316071385E-2</v>
      </c>
      <c r="F27" s="341">
        <v>3.0141340750411534E-2</v>
      </c>
      <c r="G27" s="341">
        <v>1.9057191116322571E-2</v>
      </c>
      <c r="H27" s="341">
        <v>2.8521704591286161E-2</v>
      </c>
      <c r="I27" s="341">
        <v>6.2665702578934687E-3</v>
      </c>
      <c r="J27" s="341">
        <v>2.7109083563132273E-2</v>
      </c>
      <c r="K27" s="341">
        <v>5.161984863650438E-2</v>
      </c>
      <c r="L27" s="341">
        <v>3.4229485832050321E-2</v>
      </c>
      <c r="M27" s="341">
        <v>2.6257248339991317E-2</v>
      </c>
      <c r="N27" s="341">
        <v>1.6649384047451161E-2</v>
      </c>
      <c r="O27" s="341">
        <v>1.1732448284475564E-2</v>
      </c>
      <c r="P27" s="341">
        <v>1.0319793091801281E-2</v>
      </c>
      <c r="Q27" s="341">
        <v>1.0900924013088309E-2</v>
      </c>
      <c r="R27" s="341">
        <v>2.8040231636696129E-2</v>
      </c>
      <c r="S27" s="341">
        <v>9.5301951884835361E-3</v>
      </c>
      <c r="T27" s="341">
        <v>5.6228318942597427E-3</v>
      </c>
      <c r="U27" s="341">
        <v>1.1925156423767817E-2</v>
      </c>
      <c r="V27" s="341">
        <v>2.0168722875115813E-2</v>
      </c>
      <c r="W27" s="341">
        <v>2.9723165592599834E-3</v>
      </c>
      <c r="X27" s="341">
        <v>9.0536544942622879E-2</v>
      </c>
      <c r="Y27" s="341">
        <v>5.3304405758075712E-2</v>
      </c>
      <c r="Z27" s="341">
        <v>8.849374353184683E-2</v>
      </c>
      <c r="AA27" s="341">
        <v>2.5606254410068155E-2</v>
      </c>
      <c r="AB27" s="341">
        <v>5.1929132575286681E-3</v>
      </c>
      <c r="AC27" s="341">
        <v>4.8197251306113355E-3</v>
      </c>
      <c r="AD27" s="341">
        <v>1.4892384850102039E-2</v>
      </c>
      <c r="AE27" s="341">
        <v>4.6783335987589875E-3</v>
      </c>
      <c r="AF27" s="341">
        <v>1.0942646876359754E-2</v>
      </c>
      <c r="AG27" s="341">
        <v>1.1417248799449735E-2</v>
      </c>
      <c r="AH27" s="341">
        <v>1.1907732975305034E-2</v>
      </c>
      <c r="AI27" s="341">
        <v>4.0185445951398668E-3</v>
      </c>
      <c r="AJ27" s="341">
        <v>6.2518694644150899E-3</v>
      </c>
      <c r="AK27" s="341">
        <v>2.8336571525708787E-2</v>
      </c>
      <c r="AL27" s="341">
        <v>0</v>
      </c>
      <c r="AM27" s="342">
        <v>2.819038423407502E-3</v>
      </c>
      <c r="AN27" s="343"/>
      <c r="AO27" s="344"/>
      <c r="AP27" s="344"/>
      <c r="AQ27" s="344"/>
      <c r="AR27" s="344"/>
      <c r="AS27" s="344"/>
      <c r="AT27" s="344"/>
      <c r="AU27" s="344"/>
      <c r="AV27" s="344"/>
      <c r="AW27" s="344"/>
      <c r="AX27" s="343"/>
      <c r="AY27" s="343"/>
      <c r="AZ27" s="343"/>
      <c r="BA27" s="343"/>
      <c r="BB27" s="343"/>
      <c r="BC27" s="343"/>
      <c r="BD27" s="343"/>
      <c r="BE27" s="343"/>
      <c r="BF27" s="343"/>
      <c r="BG27" s="343"/>
      <c r="BH27" s="343"/>
      <c r="BI27" s="343"/>
      <c r="BJ27" s="343"/>
      <c r="BK27" s="343"/>
      <c r="BL27" s="343"/>
      <c r="BM27" s="343"/>
      <c r="BN27" s="343"/>
      <c r="BO27" s="343"/>
      <c r="BP27" s="343"/>
      <c r="BQ27" s="343"/>
      <c r="BR27" s="343"/>
      <c r="BS27" s="343"/>
      <c r="BT27" s="343"/>
      <c r="BU27" s="343"/>
      <c r="BV27" s="343"/>
      <c r="BW27" s="343"/>
      <c r="BX27" s="343"/>
      <c r="BY27" s="343"/>
      <c r="BZ27" s="343"/>
      <c r="CA27" s="343"/>
      <c r="CB27" s="343"/>
      <c r="CC27" s="343"/>
      <c r="CD27" s="343"/>
      <c r="CE27" s="343"/>
      <c r="CF27" s="343"/>
      <c r="CG27" s="343"/>
      <c r="CH27" s="343"/>
      <c r="CI27" s="343"/>
      <c r="CJ27" s="343"/>
      <c r="CK27" s="343"/>
      <c r="CL27" s="343"/>
      <c r="CM27" s="343"/>
      <c r="CN27" s="343"/>
      <c r="CO27" s="343"/>
      <c r="CP27" s="343"/>
      <c r="CQ27" s="343"/>
      <c r="CR27" s="343"/>
      <c r="CS27" s="343"/>
      <c r="CT27" s="343"/>
      <c r="CU27" s="343"/>
    </row>
    <row r="28" spans="1:99" ht="19.899999999999999" customHeight="1" x14ac:dyDescent="0.15">
      <c r="A28" s="345" t="s">
        <v>42</v>
      </c>
      <c r="B28" s="346" t="s">
        <v>77</v>
      </c>
      <c r="C28" s="347">
        <v>3.7280829498456339E-4</v>
      </c>
      <c r="D28" s="341">
        <v>5.263157894736842E-4</v>
      </c>
      <c r="E28" s="341">
        <v>1.8249879998582534E-3</v>
      </c>
      <c r="F28" s="341">
        <v>2.242152466367713E-3</v>
      </c>
      <c r="G28" s="341">
        <v>1.549478621382805E-3</v>
      </c>
      <c r="H28" s="341">
        <v>3.0552414191342258E-3</v>
      </c>
      <c r="I28" s="341">
        <v>9.0471403629437596E-4</v>
      </c>
      <c r="J28" s="341">
        <v>7.8255855460062057E-4</v>
      </c>
      <c r="K28" s="341">
        <v>1.3861785397959257E-3</v>
      </c>
      <c r="L28" s="341">
        <v>2.4962779576479352E-3</v>
      </c>
      <c r="M28" s="341">
        <v>7.8751552314252347E-4</v>
      </c>
      <c r="N28" s="341">
        <v>5.419829385983105E-4</v>
      </c>
      <c r="O28" s="341">
        <v>5.1120091551436686E-4</v>
      </c>
      <c r="P28" s="341">
        <v>4.8387372224130307E-4</v>
      </c>
      <c r="Q28" s="341">
        <v>8.3939815377414109E-4</v>
      </c>
      <c r="R28" s="341">
        <v>1.3067224388415362E-3</v>
      </c>
      <c r="S28" s="341">
        <v>5.3009203543880154E-4</v>
      </c>
      <c r="T28" s="341">
        <v>2.7220013673309192E-4</v>
      </c>
      <c r="U28" s="341">
        <v>5.5912715483379507E-4</v>
      </c>
      <c r="V28" s="341">
        <v>4.9739113473448086E-4</v>
      </c>
      <c r="W28" s="341">
        <v>8.8755660729417682E-4</v>
      </c>
      <c r="X28" s="341">
        <v>1.0463870770508477E-3</v>
      </c>
      <c r="Y28" s="341">
        <v>8.1362293463739965E-2</v>
      </c>
      <c r="Z28" s="341">
        <v>1.0431367014770911E-2</v>
      </c>
      <c r="AA28" s="341">
        <v>2.6108292777747271E-3</v>
      </c>
      <c r="AB28" s="341">
        <v>1.1942795277918924E-3</v>
      </c>
      <c r="AC28" s="341">
        <v>5.0148007363425278E-4</v>
      </c>
      <c r="AD28" s="341">
        <v>4.694451304257454E-3</v>
      </c>
      <c r="AE28" s="341">
        <v>1.2726275370268788E-3</v>
      </c>
      <c r="AF28" s="341">
        <v>3.8011660797387212E-3</v>
      </c>
      <c r="AG28" s="341">
        <v>8.2623099786078031E-3</v>
      </c>
      <c r="AH28" s="341">
        <v>4.3294376402162587E-3</v>
      </c>
      <c r="AI28" s="341">
        <v>2.1533799418628589E-3</v>
      </c>
      <c r="AJ28" s="341">
        <v>8.3121528638971929E-4</v>
      </c>
      <c r="AK28" s="341">
        <v>7.9687406147056199E-3</v>
      </c>
      <c r="AL28" s="341">
        <v>0</v>
      </c>
      <c r="AM28" s="342">
        <v>8.0174487271222536E-4</v>
      </c>
      <c r="AN28" s="343"/>
      <c r="AO28" s="344"/>
      <c r="AP28" s="344"/>
      <c r="AQ28" s="344"/>
      <c r="AR28" s="344"/>
      <c r="AS28" s="344"/>
      <c r="AT28" s="344"/>
      <c r="AU28" s="344"/>
      <c r="AV28" s="344"/>
      <c r="AW28" s="344"/>
      <c r="AX28" s="343"/>
      <c r="AY28" s="343"/>
      <c r="AZ28" s="343"/>
      <c r="BA28" s="343"/>
      <c r="BB28" s="343"/>
      <c r="BC28" s="343"/>
      <c r="BD28" s="343"/>
      <c r="BE28" s="343"/>
      <c r="BF28" s="343"/>
      <c r="BG28" s="343"/>
      <c r="BH28" s="343"/>
      <c r="BI28" s="343"/>
      <c r="BJ28" s="343"/>
      <c r="BK28" s="343"/>
      <c r="BL28" s="343"/>
      <c r="BM28" s="343"/>
      <c r="BN28" s="343"/>
      <c r="BO28" s="343"/>
      <c r="BP28" s="343"/>
      <c r="BQ28" s="343"/>
      <c r="BR28" s="343"/>
      <c r="BS28" s="343"/>
      <c r="BT28" s="343"/>
      <c r="BU28" s="343"/>
      <c r="BV28" s="343"/>
      <c r="BW28" s="343"/>
      <c r="BX28" s="343"/>
      <c r="BY28" s="343"/>
      <c r="BZ28" s="343"/>
      <c r="CA28" s="343"/>
      <c r="CB28" s="343"/>
      <c r="CC28" s="343"/>
      <c r="CD28" s="343"/>
      <c r="CE28" s="343"/>
      <c r="CF28" s="343"/>
      <c r="CG28" s="343"/>
      <c r="CH28" s="343"/>
      <c r="CI28" s="343"/>
      <c r="CJ28" s="343"/>
      <c r="CK28" s="343"/>
      <c r="CL28" s="343"/>
      <c r="CM28" s="343"/>
      <c r="CN28" s="343"/>
      <c r="CO28" s="343"/>
      <c r="CP28" s="343"/>
      <c r="CQ28" s="343"/>
      <c r="CR28" s="343"/>
      <c r="CS28" s="343"/>
      <c r="CT28" s="343"/>
      <c r="CU28" s="343"/>
    </row>
    <row r="29" spans="1:99" ht="19.899999999999999" customHeight="1" x14ac:dyDescent="0.15">
      <c r="A29" s="345" t="s">
        <v>43</v>
      </c>
      <c r="B29" s="346" t="s">
        <v>78</v>
      </c>
      <c r="C29" s="347">
        <v>1.3980311061921128E-4</v>
      </c>
      <c r="D29" s="341">
        <v>1.0526315789473684E-3</v>
      </c>
      <c r="E29" s="341">
        <v>1.2257862911669293E-3</v>
      </c>
      <c r="F29" s="341">
        <v>1.7029006073678832E-4</v>
      </c>
      <c r="G29" s="341">
        <v>7.6496782388988933E-4</v>
      </c>
      <c r="H29" s="341">
        <v>3.3912615012756057E-3</v>
      </c>
      <c r="I29" s="341">
        <v>7.642158851089596E-6</v>
      </c>
      <c r="J29" s="341">
        <v>7.6490685788030579E-5</v>
      </c>
      <c r="K29" s="341">
        <v>3.2584196844553577E-3</v>
      </c>
      <c r="L29" s="341">
        <v>2.3221190303701725E-4</v>
      </c>
      <c r="M29" s="341">
        <v>4.9808674113287806E-4</v>
      </c>
      <c r="N29" s="341">
        <v>9.6782667606841157E-5</v>
      </c>
      <c r="O29" s="341">
        <v>3.1562783798803711E-4</v>
      </c>
      <c r="P29" s="341">
        <v>2.5616844118657222E-5</v>
      </c>
      <c r="Q29" s="341">
        <v>1.2557216348685542E-3</v>
      </c>
      <c r="R29" s="341">
        <v>1.5694682375362152E-3</v>
      </c>
      <c r="S29" s="341">
        <v>4.5272725188827379E-4</v>
      </c>
      <c r="T29" s="341">
        <v>2.9435596181601805E-4</v>
      </c>
      <c r="U29" s="341">
        <v>9.7377700867694555E-4</v>
      </c>
      <c r="V29" s="341">
        <v>3.8035792656166187E-4</v>
      </c>
      <c r="W29" s="341">
        <v>2.2945991717923508E-3</v>
      </c>
      <c r="X29" s="341">
        <v>1.4863463215804616E-2</v>
      </c>
      <c r="Y29" s="341">
        <v>2.8288099116476509E-3</v>
      </c>
      <c r="Z29" s="341">
        <v>0</v>
      </c>
      <c r="AA29" s="341">
        <v>1.417885019198085E-3</v>
      </c>
      <c r="AB29" s="341">
        <v>4.6521985243798379E-3</v>
      </c>
      <c r="AC29" s="341">
        <v>2.5009693042460599E-5</v>
      </c>
      <c r="AD29" s="341">
        <v>1.2080325644142012E-2</v>
      </c>
      <c r="AE29" s="341">
        <v>3.8053781135903835E-3</v>
      </c>
      <c r="AF29" s="341">
        <v>3.1395642038563994E-2</v>
      </c>
      <c r="AG29" s="341">
        <v>6.3871167231445902E-3</v>
      </c>
      <c r="AH29" s="341">
        <v>4.8488189025418316E-3</v>
      </c>
      <c r="AI29" s="341">
        <v>5.3525696451658063E-5</v>
      </c>
      <c r="AJ29" s="341">
        <v>1.4058915916269009E-3</v>
      </c>
      <c r="AK29" s="341">
        <v>1.9348673819872229E-2</v>
      </c>
      <c r="AL29" s="341">
        <v>0</v>
      </c>
      <c r="AM29" s="342">
        <v>1.2560669672491529E-2</v>
      </c>
      <c r="AN29" s="343"/>
      <c r="AO29" s="344"/>
      <c r="AP29" s="344"/>
      <c r="AQ29" s="344"/>
      <c r="AR29" s="344"/>
      <c r="AS29" s="344"/>
      <c r="AT29" s="344"/>
      <c r="AU29" s="344"/>
      <c r="AV29" s="344"/>
      <c r="AW29" s="344"/>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c r="CE29" s="343"/>
      <c r="CF29" s="343"/>
      <c r="CG29" s="343"/>
      <c r="CH29" s="343"/>
      <c r="CI29" s="343"/>
      <c r="CJ29" s="343"/>
      <c r="CK29" s="343"/>
      <c r="CL29" s="343"/>
      <c r="CM29" s="343"/>
      <c r="CN29" s="343"/>
      <c r="CO29" s="343"/>
      <c r="CP29" s="343"/>
      <c r="CQ29" s="343"/>
      <c r="CR29" s="343"/>
      <c r="CS29" s="343"/>
      <c r="CT29" s="343"/>
      <c r="CU29" s="343"/>
    </row>
    <row r="30" spans="1:99" ht="19.899999999999999" customHeight="1" x14ac:dyDescent="0.15">
      <c r="A30" s="345" t="s">
        <v>44</v>
      </c>
      <c r="B30" s="346" t="s">
        <v>79</v>
      </c>
      <c r="C30" s="347">
        <v>6.151336867245296E-2</v>
      </c>
      <c r="D30" s="341">
        <v>1.2368421052631579E-2</v>
      </c>
      <c r="E30" s="341">
        <v>6.3278599800910398E-2</v>
      </c>
      <c r="F30" s="341">
        <v>7.549526025997616E-2</v>
      </c>
      <c r="G30" s="341">
        <v>7.8878233315186286E-2</v>
      </c>
      <c r="H30" s="341">
        <v>3.881267256913707E-2</v>
      </c>
      <c r="I30" s="341">
        <v>6.5828380626539451E-3</v>
      </c>
      <c r="J30" s="341">
        <v>5.4855589507831468E-2</v>
      </c>
      <c r="K30" s="341">
        <v>3.9209050125656182E-2</v>
      </c>
      <c r="L30" s="341">
        <v>1.4335456701550861E-2</v>
      </c>
      <c r="M30" s="341">
        <v>3.1766491551035378E-2</v>
      </c>
      <c r="N30" s="341">
        <v>2.8315843322687238E-2</v>
      </c>
      <c r="O30" s="341">
        <v>3.7131775590543557E-2</v>
      </c>
      <c r="P30" s="341">
        <v>3.6669089197851223E-2</v>
      </c>
      <c r="Q30" s="341">
        <v>5.3534698874351326E-2</v>
      </c>
      <c r="R30" s="341">
        <v>4.3507200986522894E-2</v>
      </c>
      <c r="S30" s="341">
        <v>4.8814313058029316E-2</v>
      </c>
      <c r="T30" s="341">
        <v>4.6275605803560126E-2</v>
      </c>
      <c r="U30" s="341">
        <v>3.5464843074173566E-2</v>
      </c>
      <c r="V30" s="341">
        <v>4.3819183693372996E-2</v>
      </c>
      <c r="W30" s="341">
        <v>5.0088280966438629E-2</v>
      </c>
      <c r="X30" s="341">
        <v>6.0596949389790872E-3</v>
      </c>
      <c r="Y30" s="341">
        <v>1.8280878849501036E-2</v>
      </c>
      <c r="Z30" s="341">
        <v>2.2478596293160222E-2</v>
      </c>
      <c r="AA30" s="341">
        <v>8.3940355544261294E-3</v>
      </c>
      <c r="AB30" s="341">
        <v>5.2448122162907212E-3</v>
      </c>
      <c r="AC30" s="341">
        <v>1.66493099396952E-3</v>
      </c>
      <c r="AD30" s="341">
        <v>2.1152767163168607E-2</v>
      </c>
      <c r="AE30" s="341">
        <v>8.3990114368965255E-3</v>
      </c>
      <c r="AF30" s="341">
        <v>9.073511510134441E-3</v>
      </c>
      <c r="AG30" s="341">
        <v>2.3428935627788399E-2</v>
      </c>
      <c r="AH30" s="341">
        <v>4.3583761850678887E-2</v>
      </c>
      <c r="AI30" s="341">
        <v>3.4256445729061162E-2</v>
      </c>
      <c r="AJ30" s="341">
        <v>1.8921561575968238E-2</v>
      </c>
      <c r="AK30" s="341">
        <v>6.2004480993466164E-2</v>
      </c>
      <c r="AL30" s="341">
        <v>0.23884298427538378</v>
      </c>
      <c r="AM30" s="342">
        <v>4.0669155236773367E-3</v>
      </c>
      <c r="AN30" s="343"/>
      <c r="AO30" s="344"/>
      <c r="AP30" s="344"/>
      <c r="AQ30" s="344"/>
      <c r="AR30" s="344"/>
      <c r="AS30" s="344"/>
      <c r="AT30" s="344"/>
      <c r="AU30" s="344"/>
      <c r="AV30" s="344"/>
      <c r="AW30" s="344"/>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c r="CE30" s="343"/>
      <c r="CF30" s="343"/>
      <c r="CG30" s="343"/>
      <c r="CH30" s="343"/>
      <c r="CI30" s="343"/>
      <c r="CJ30" s="343"/>
      <c r="CK30" s="343"/>
      <c r="CL30" s="343"/>
      <c r="CM30" s="343"/>
      <c r="CN30" s="343"/>
      <c r="CO30" s="343"/>
      <c r="CP30" s="343"/>
      <c r="CQ30" s="343"/>
      <c r="CR30" s="343"/>
      <c r="CS30" s="343"/>
      <c r="CT30" s="343"/>
      <c r="CU30" s="343"/>
    </row>
    <row r="31" spans="1:99" ht="19.899999999999999" customHeight="1" x14ac:dyDescent="0.15">
      <c r="A31" s="345" t="s">
        <v>45</v>
      </c>
      <c r="B31" s="346" t="s">
        <v>80</v>
      </c>
      <c r="C31" s="347">
        <v>5.9066814236616765E-3</v>
      </c>
      <c r="D31" s="341">
        <v>6.1052631578947365E-2</v>
      </c>
      <c r="E31" s="341">
        <v>6.7732343684059624E-3</v>
      </c>
      <c r="F31" s="341">
        <v>1.7426349548731339E-2</v>
      </c>
      <c r="G31" s="341">
        <v>1.089381185700127E-2</v>
      </c>
      <c r="H31" s="341">
        <v>7.8687055649914132E-3</v>
      </c>
      <c r="I31" s="341">
        <v>3.975098319312911E-3</v>
      </c>
      <c r="J31" s="341">
        <v>4.6227832410868737E-3</v>
      </c>
      <c r="K31" s="341">
        <v>9.8076632270236407E-3</v>
      </c>
      <c r="L31" s="341">
        <v>4.9199896955968029E-3</v>
      </c>
      <c r="M31" s="341">
        <v>1.0442994309022437E-2</v>
      </c>
      <c r="N31" s="341">
        <v>1.1746650628396034E-2</v>
      </c>
      <c r="O31" s="341">
        <v>5.7606921350577328E-3</v>
      </c>
      <c r="P31" s="341">
        <v>7.6395121793862205E-3</v>
      </c>
      <c r="Q31" s="341">
        <v>1.3992969759162492E-2</v>
      </c>
      <c r="R31" s="341">
        <v>6.5826580766306878E-3</v>
      </c>
      <c r="S31" s="341">
        <v>7.4169904526126375E-3</v>
      </c>
      <c r="T31" s="341">
        <v>8.4651077406122602E-3</v>
      </c>
      <c r="U31" s="341">
        <v>5.2174365320246576E-3</v>
      </c>
      <c r="V31" s="341">
        <v>1.5727962809447181E-2</v>
      </c>
      <c r="W31" s="341">
        <v>1.0426234089525395E-2</v>
      </c>
      <c r="X31" s="341">
        <v>1.7379742257858561E-2</v>
      </c>
      <c r="Y31" s="341">
        <v>1.7994858611825194E-2</v>
      </c>
      <c r="Z31" s="341">
        <v>3.2832345469940731E-2</v>
      </c>
      <c r="AA31" s="341">
        <v>1.5896809402569746E-2</v>
      </c>
      <c r="AB31" s="341">
        <v>7.7487559336803721E-2</v>
      </c>
      <c r="AC31" s="341">
        <v>7.9359900487145946E-2</v>
      </c>
      <c r="AD31" s="341">
        <v>2.8226190480168716E-2</v>
      </c>
      <c r="AE31" s="341">
        <v>4.530638968025056E-3</v>
      </c>
      <c r="AF31" s="341">
        <v>1.6921135524035458E-2</v>
      </c>
      <c r="AG31" s="341">
        <v>7.1165969369403476E-3</v>
      </c>
      <c r="AH31" s="341">
        <v>7.7295498354662444E-3</v>
      </c>
      <c r="AI31" s="341">
        <v>2.6511689188632788E-2</v>
      </c>
      <c r="AJ31" s="341">
        <v>9.2402949546065514E-3</v>
      </c>
      <c r="AK31" s="341">
        <v>1.1668092413521812E-2</v>
      </c>
      <c r="AL31" s="341">
        <v>0</v>
      </c>
      <c r="AM31" s="342">
        <v>3.4608653672077723E-2</v>
      </c>
      <c r="AN31" s="343"/>
      <c r="AO31" s="344"/>
      <c r="AP31" s="344"/>
      <c r="AQ31" s="344"/>
      <c r="AR31" s="344"/>
      <c r="AS31" s="344"/>
      <c r="AT31" s="344"/>
      <c r="AU31" s="344"/>
      <c r="AV31" s="344"/>
      <c r="AW31" s="344"/>
      <c r="AX31" s="343"/>
      <c r="AY31" s="343"/>
      <c r="AZ31" s="343"/>
      <c r="BA31" s="343"/>
      <c r="BB31" s="343"/>
      <c r="BC31" s="343"/>
      <c r="BD31" s="343"/>
      <c r="BE31" s="343"/>
      <c r="BF31" s="343"/>
      <c r="BG31" s="343"/>
      <c r="BH31" s="343"/>
      <c r="BI31" s="343"/>
      <c r="BJ31" s="343"/>
      <c r="BK31" s="343"/>
      <c r="BL31" s="343"/>
      <c r="BM31" s="343"/>
      <c r="BN31" s="343"/>
      <c r="BO31" s="343"/>
      <c r="BP31" s="343"/>
      <c r="BQ31" s="343"/>
      <c r="BR31" s="343"/>
      <c r="BS31" s="343"/>
      <c r="BT31" s="343"/>
      <c r="BU31" s="343"/>
      <c r="BV31" s="343"/>
      <c r="BW31" s="343"/>
      <c r="BX31" s="343"/>
      <c r="BY31" s="343"/>
      <c r="BZ31" s="343"/>
      <c r="CA31" s="343"/>
      <c r="CB31" s="343"/>
      <c r="CC31" s="343"/>
      <c r="CD31" s="343"/>
      <c r="CE31" s="343"/>
      <c r="CF31" s="343"/>
      <c r="CG31" s="343"/>
      <c r="CH31" s="343"/>
      <c r="CI31" s="343"/>
      <c r="CJ31" s="343"/>
      <c r="CK31" s="343"/>
      <c r="CL31" s="343"/>
      <c r="CM31" s="343"/>
      <c r="CN31" s="343"/>
      <c r="CO31" s="343"/>
      <c r="CP31" s="343"/>
      <c r="CQ31" s="343"/>
      <c r="CR31" s="343"/>
      <c r="CS31" s="343"/>
      <c r="CT31" s="343"/>
      <c r="CU31" s="343"/>
    </row>
    <row r="32" spans="1:99" ht="19.899999999999999" customHeight="1" x14ac:dyDescent="0.15">
      <c r="A32" s="345" t="s">
        <v>46</v>
      </c>
      <c r="B32" s="346" t="s">
        <v>81</v>
      </c>
      <c r="C32" s="347">
        <v>4.4270985029416907E-4</v>
      </c>
      <c r="D32" s="341">
        <v>6.842105263157895E-3</v>
      </c>
      <c r="E32" s="341">
        <v>3.9957518961297794E-3</v>
      </c>
      <c r="F32" s="341">
        <v>4.3991599023670315E-3</v>
      </c>
      <c r="G32" s="341">
        <v>3.5093596884291636E-3</v>
      </c>
      <c r="H32" s="341">
        <v>2.9780603358412479E-3</v>
      </c>
      <c r="I32" s="341">
        <v>5.5552616263689753E-4</v>
      </c>
      <c r="J32" s="341">
        <v>4.577673349468292E-3</v>
      </c>
      <c r="K32" s="341">
        <v>5.4943076668274877E-3</v>
      </c>
      <c r="L32" s="341">
        <v>1.3775487372873054E-3</v>
      </c>
      <c r="M32" s="341">
        <v>1.5481074386562428E-3</v>
      </c>
      <c r="N32" s="341">
        <v>4.1588894880196887E-3</v>
      </c>
      <c r="O32" s="341">
        <v>3.4738425849726294E-3</v>
      </c>
      <c r="P32" s="341">
        <v>3.2353125349859676E-3</v>
      </c>
      <c r="Q32" s="341">
        <v>3.1798112366832748E-3</v>
      </c>
      <c r="R32" s="341">
        <v>2.1685286585600831E-3</v>
      </c>
      <c r="S32" s="341">
        <v>2.63470068424853E-3</v>
      </c>
      <c r="T32" s="341">
        <v>2.9277340288152332E-3</v>
      </c>
      <c r="U32" s="341">
        <v>8.5530562186461687E-4</v>
      </c>
      <c r="V32" s="341">
        <v>3.4882397880398562E-3</v>
      </c>
      <c r="W32" s="341">
        <v>6.1900135519134198E-3</v>
      </c>
      <c r="X32" s="341">
        <v>8.7703095573228081E-3</v>
      </c>
      <c r="Y32" s="341">
        <v>1.2766269145043654E-3</v>
      </c>
      <c r="Z32" s="341">
        <v>2.0321761219305673E-3</v>
      </c>
      <c r="AA32" s="341">
        <v>3.4219946110719102E-2</v>
      </c>
      <c r="AB32" s="341">
        <v>1.8462752841467991E-2</v>
      </c>
      <c r="AC32" s="341">
        <v>6.1007644820056689E-2</v>
      </c>
      <c r="AD32" s="341">
        <v>2.8590772368903405E-2</v>
      </c>
      <c r="AE32" s="341">
        <v>2.981331728982712E-2</v>
      </c>
      <c r="AF32" s="341">
        <v>3.7708619578635479E-3</v>
      </c>
      <c r="AG32" s="341">
        <v>1.5017448207535859E-2</v>
      </c>
      <c r="AH32" s="341">
        <v>2.0422916480378955E-2</v>
      </c>
      <c r="AI32" s="341">
        <v>1.7251743702495943E-2</v>
      </c>
      <c r="AJ32" s="341">
        <v>9.9405231764671132E-3</v>
      </c>
      <c r="AK32" s="341">
        <v>3.7923950309417823E-2</v>
      </c>
      <c r="AL32" s="341">
        <v>0</v>
      </c>
      <c r="AM32" s="342">
        <v>2.0345353759148945E-2</v>
      </c>
      <c r="AN32" s="343"/>
      <c r="AO32" s="344"/>
      <c r="AP32" s="344"/>
      <c r="AQ32" s="344"/>
      <c r="AR32" s="344"/>
      <c r="AS32" s="344"/>
      <c r="AT32" s="344"/>
      <c r="AU32" s="344"/>
      <c r="AV32" s="344"/>
      <c r="AW32" s="344"/>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3"/>
      <c r="BV32" s="343"/>
      <c r="BW32" s="343"/>
      <c r="BX32" s="343"/>
      <c r="BY32" s="343"/>
      <c r="BZ32" s="343"/>
      <c r="CA32" s="343"/>
      <c r="CB32" s="343"/>
      <c r="CC32" s="343"/>
      <c r="CD32" s="343"/>
      <c r="CE32" s="343"/>
      <c r="CF32" s="343"/>
      <c r="CG32" s="343"/>
      <c r="CH32" s="343"/>
      <c r="CI32" s="343"/>
      <c r="CJ32" s="343"/>
      <c r="CK32" s="343"/>
      <c r="CL32" s="343"/>
      <c r="CM32" s="343"/>
      <c r="CN32" s="343"/>
      <c r="CO32" s="343"/>
      <c r="CP32" s="343"/>
      <c r="CQ32" s="343"/>
      <c r="CR32" s="343"/>
      <c r="CS32" s="343"/>
      <c r="CT32" s="343"/>
      <c r="CU32" s="343"/>
    </row>
    <row r="33" spans="1:99" ht="19.899999999999999" customHeight="1" x14ac:dyDescent="0.15">
      <c r="A33" s="345" t="s">
        <v>47</v>
      </c>
      <c r="B33" s="346" t="s">
        <v>82</v>
      </c>
      <c r="C33" s="347">
        <v>7.0961728898467996E-2</v>
      </c>
      <c r="D33" s="341">
        <v>0.24421052631578946</v>
      </c>
      <c r="E33" s="341">
        <v>4.4127769562915642E-2</v>
      </c>
      <c r="F33" s="341">
        <v>3.0368394164727253E-2</v>
      </c>
      <c r="G33" s="341">
        <v>4.4429554559794519E-2</v>
      </c>
      <c r="H33" s="341">
        <v>2.3971785607892801E-2</v>
      </c>
      <c r="I33" s="341">
        <v>1.9620948920985957E-2</v>
      </c>
      <c r="J33" s="341">
        <v>1.8440139173822142E-2</v>
      </c>
      <c r="K33" s="341">
        <v>7.7716009822065085E-2</v>
      </c>
      <c r="L33" s="341">
        <v>2.1529187947718458E-2</v>
      </c>
      <c r="M33" s="341">
        <v>2.3403345931338068E-2</v>
      </c>
      <c r="N33" s="341">
        <v>2.673966845023297E-2</v>
      </c>
      <c r="O33" s="341">
        <v>1.983227188143237E-2</v>
      </c>
      <c r="P33" s="341">
        <v>1.8143367040040076E-2</v>
      </c>
      <c r="Q33" s="341">
        <v>2.7702389471741761E-2</v>
      </c>
      <c r="R33" s="341">
        <v>1.7509380025013399E-2</v>
      </c>
      <c r="S33" s="341">
        <v>1.9326869075863333E-2</v>
      </c>
      <c r="T33" s="341">
        <v>1.9799394829463451E-2</v>
      </c>
      <c r="U33" s="341">
        <v>1.9410525388093122E-2</v>
      </c>
      <c r="V33" s="341">
        <v>0.15874904504153053</v>
      </c>
      <c r="W33" s="341">
        <v>4.3441100297548121E-2</v>
      </c>
      <c r="X33" s="341">
        <v>3.8002688614364427E-2</v>
      </c>
      <c r="Y33" s="341">
        <v>2.2483981122664313E-2</v>
      </c>
      <c r="Z33" s="341">
        <v>9.7706745695738076E-2</v>
      </c>
      <c r="AA33" s="341">
        <v>4.0895792688713004E-2</v>
      </c>
      <c r="AB33" s="341">
        <v>3.3847776733093311E-2</v>
      </c>
      <c r="AC33" s="341">
        <v>2.9848711364847545E-3</v>
      </c>
      <c r="AD33" s="341">
        <v>0.13315693495905889</v>
      </c>
      <c r="AE33" s="341">
        <v>2.0389880794389491E-2</v>
      </c>
      <c r="AF33" s="341">
        <v>3.2866249613336555E-2</v>
      </c>
      <c r="AG33" s="341">
        <v>3.0125261092074789E-2</v>
      </c>
      <c r="AH33" s="341">
        <v>1.6672027304106517E-2</v>
      </c>
      <c r="AI33" s="341">
        <v>3.872378270214185E-2</v>
      </c>
      <c r="AJ33" s="341">
        <v>1.5231458491141343E-2</v>
      </c>
      <c r="AK33" s="341">
        <v>3.4130770103521391E-2</v>
      </c>
      <c r="AL33" s="341">
        <v>6.1548759478113925E-2</v>
      </c>
      <c r="AM33" s="342">
        <v>5.096899057734252E-2</v>
      </c>
      <c r="AN33" s="343"/>
      <c r="AO33" s="344"/>
      <c r="AP33" s="344"/>
      <c r="AQ33" s="344"/>
      <c r="AR33" s="344"/>
      <c r="AS33" s="344"/>
      <c r="AT33" s="344"/>
      <c r="AU33" s="344"/>
      <c r="AV33" s="344"/>
      <c r="AW33" s="344"/>
      <c r="AX33" s="343"/>
      <c r="AY33" s="343"/>
      <c r="AZ33" s="343"/>
      <c r="BA33" s="343"/>
      <c r="BB33" s="343"/>
      <c r="BC33" s="343"/>
      <c r="BD33" s="343"/>
      <c r="BE33" s="343"/>
      <c r="BF33" s="343"/>
      <c r="BG33" s="343"/>
      <c r="BH33" s="343"/>
      <c r="BI33" s="343"/>
      <c r="BJ33" s="343"/>
      <c r="BK33" s="343"/>
      <c r="BL33" s="343"/>
      <c r="BM33" s="343"/>
      <c r="BN33" s="343"/>
      <c r="BO33" s="343"/>
      <c r="BP33" s="343"/>
      <c r="BQ33" s="343"/>
      <c r="BR33" s="343"/>
      <c r="BS33" s="343"/>
      <c r="BT33" s="343"/>
      <c r="BU33" s="343"/>
      <c r="BV33" s="343"/>
      <c r="BW33" s="343"/>
      <c r="BX33" s="343"/>
      <c r="BY33" s="343"/>
      <c r="BZ33" s="343"/>
      <c r="CA33" s="343"/>
      <c r="CB33" s="343"/>
      <c r="CC33" s="343"/>
      <c r="CD33" s="343"/>
      <c r="CE33" s="343"/>
      <c r="CF33" s="343"/>
      <c r="CG33" s="343"/>
      <c r="CH33" s="343"/>
      <c r="CI33" s="343"/>
      <c r="CJ33" s="343"/>
      <c r="CK33" s="343"/>
      <c r="CL33" s="343"/>
      <c r="CM33" s="343"/>
      <c r="CN33" s="343"/>
      <c r="CO33" s="343"/>
      <c r="CP33" s="343"/>
      <c r="CQ33" s="343"/>
      <c r="CR33" s="343"/>
      <c r="CS33" s="343"/>
      <c r="CT33" s="343"/>
      <c r="CU33" s="343"/>
    </row>
    <row r="34" spans="1:99" ht="19.899999999999999" customHeight="1" x14ac:dyDescent="0.15">
      <c r="A34" s="345" t="s">
        <v>48</v>
      </c>
      <c r="B34" s="346" t="s">
        <v>83</v>
      </c>
      <c r="C34" s="347">
        <v>4.9979612046368036E-3</v>
      </c>
      <c r="D34" s="341">
        <v>3.1578947368421052E-3</v>
      </c>
      <c r="E34" s="341">
        <v>4.5455570481906359E-3</v>
      </c>
      <c r="F34" s="341">
        <v>3.7179996594198786E-3</v>
      </c>
      <c r="G34" s="341">
        <v>3.8583413599117774E-3</v>
      </c>
      <c r="H34" s="341">
        <v>8.4790949859120997E-3</v>
      </c>
      <c r="I34" s="341">
        <v>7.5422229276522702E-4</v>
      </c>
      <c r="J34" s="341">
        <v>3.7264693076220026E-3</v>
      </c>
      <c r="K34" s="341">
        <v>5.0766538730188451E-3</v>
      </c>
      <c r="L34" s="341">
        <v>2.1987564568817569E-3</v>
      </c>
      <c r="M34" s="341">
        <v>1.9957124154851131E-3</v>
      </c>
      <c r="N34" s="341">
        <v>5.5912729686009377E-3</v>
      </c>
      <c r="O34" s="341">
        <v>6.5739663188305892E-3</v>
      </c>
      <c r="P34" s="341">
        <v>8.6452105040446155E-3</v>
      </c>
      <c r="Q34" s="341">
        <v>7.106754342141388E-3</v>
      </c>
      <c r="R34" s="341">
        <v>6.4285138747298097E-3</v>
      </c>
      <c r="S34" s="341">
        <v>9.8826347579914955E-3</v>
      </c>
      <c r="T34" s="341">
        <v>1.6292444230623149E-2</v>
      </c>
      <c r="U34" s="341">
        <v>2.7627671881936041E-3</v>
      </c>
      <c r="V34" s="341">
        <v>4.7333430861006814E-3</v>
      </c>
      <c r="W34" s="341">
        <v>8.5067651239426785E-3</v>
      </c>
      <c r="X34" s="341">
        <v>1.1997471804153739E-2</v>
      </c>
      <c r="Y34" s="341">
        <v>3.4936325616600337E-2</v>
      </c>
      <c r="Z34" s="341">
        <v>1.2559977420265312E-2</v>
      </c>
      <c r="AA34" s="341">
        <v>3.7677692287013384E-2</v>
      </c>
      <c r="AB34" s="341">
        <v>5.5404552383550201E-2</v>
      </c>
      <c r="AC34" s="341">
        <v>3.6279775290051701E-3</v>
      </c>
      <c r="AD34" s="341">
        <v>8.992908531383282E-3</v>
      </c>
      <c r="AE34" s="341">
        <v>0.1250220893127835</v>
      </c>
      <c r="AF34" s="341">
        <v>2.860823460193249E-2</v>
      </c>
      <c r="AG34" s="341">
        <v>4.4102505852879746E-2</v>
      </c>
      <c r="AH34" s="341">
        <v>1.1956668254838921E-2</v>
      </c>
      <c r="AI34" s="341">
        <v>6.1282805075882969E-2</v>
      </c>
      <c r="AJ34" s="341">
        <v>4.291991363912321E-2</v>
      </c>
      <c r="AK34" s="341">
        <v>2.2121911759683071E-2</v>
      </c>
      <c r="AL34" s="341">
        <v>0</v>
      </c>
      <c r="AM34" s="342">
        <v>4.3449399553436727E-2</v>
      </c>
      <c r="AN34" s="343"/>
      <c r="AO34" s="344"/>
      <c r="AP34" s="344"/>
      <c r="AQ34" s="344"/>
      <c r="AR34" s="344"/>
      <c r="AS34" s="344"/>
      <c r="AT34" s="344"/>
      <c r="AU34" s="344"/>
      <c r="AV34" s="344"/>
      <c r="AW34" s="344"/>
      <c r="AX34" s="343"/>
      <c r="AY34" s="343"/>
      <c r="AZ34" s="343"/>
      <c r="BA34" s="343"/>
      <c r="BB34" s="343"/>
      <c r="BC34" s="343"/>
      <c r="BD34" s="343"/>
      <c r="BE34" s="343"/>
      <c r="BF34" s="343"/>
      <c r="BG34" s="343"/>
      <c r="BH34" s="343"/>
      <c r="BI34" s="343"/>
      <c r="BJ34" s="343"/>
      <c r="BK34" s="343"/>
      <c r="BL34" s="343"/>
      <c r="BM34" s="343"/>
      <c r="BN34" s="343"/>
      <c r="BO34" s="343"/>
      <c r="BP34" s="343"/>
      <c r="BQ34" s="343"/>
      <c r="BR34" s="343"/>
      <c r="BS34" s="343"/>
      <c r="BT34" s="343"/>
      <c r="BU34" s="343"/>
      <c r="BV34" s="343"/>
      <c r="BW34" s="343"/>
      <c r="BX34" s="343"/>
      <c r="BY34" s="343"/>
      <c r="BZ34" s="343"/>
      <c r="CA34" s="343"/>
      <c r="CB34" s="343"/>
      <c r="CC34" s="343"/>
      <c r="CD34" s="343"/>
      <c r="CE34" s="343"/>
      <c r="CF34" s="343"/>
      <c r="CG34" s="343"/>
      <c r="CH34" s="343"/>
      <c r="CI34" s="343"/>
      <c r="CJ34" s="343"/>
      <c r="CK34" s="343"/>
      <c r="CL34" s="343"/>
      <c r="CM34" s="343"/>
      <c r="CN34" s="343"/>
      <c r="CO34" s="343"/>
      <c r="CP34" s="343"/>
      <c r="CQ34" s="343"/>
      <c r="CR34" s="343"/>
      <c r="CS34" s="343"/>
      <c r="CT34" s="343"/>
      <c r="CU34" s="343"/>
    </row>
    <row r="35" spans="1:99" ht="19.899999999999999" customHeight="1" x14ac:dyDescent="0.15">
      <c r="A35" s="345" t="s">
        <v>49</v>
      </c>
      <c r="B35" s="346" t="s">
        <v>84</v>
      </c>
      <c r="C35" s="347">
        <v>0</v>
      </c>
      <c r="D35" s="341">
        <v>0</v>
      </c>
      <c r="E35" s="341">
        <v>0</v>
      </c>
      <c r="F35" s="341">
        <v>0</v>
      </c>
      <c r="G35" s="341">
        <v>0</v>
      </c>
      <c r="H35" s="341">
        <v>0</v>
      </c>
      <c r="I35" s="341">
        <v>0</v>
      </c>
      <c r="J35" s="341">
        <v>0</v>
      </c>
      <c r="K35" s="341">
        <v>0</v>
      </c>
      <c r="L35" s="341">
        <v>0</v>
      </c>
      <c r="M35" s="341">
        <v>0</v>
      </c>
      <c r="N35" s="341">
        <v>0</v>
      </c>
      <c r="O35" s="341">
        <v>0</v>
      </c>
      <c r="P35" s="341">
        <v>0</v>
      </c>
      <c r="Q35" s="341">
        <v>0</v>
      </c>
      <c r="R35" s="341">
        <v>0</v>
      </c>
      <c r="S35" s="341">
        <v>0</v>
      </c>
      <c r="T35" s="341">
        <v>0</v>
      </c>
      <c r="U35" s="341">
        <v>0</v>
      </c>
      <c r="V35" s="341">
        <v>0</v>
      </c>
      <c r="W35" s="341">
        <v>0</v>
      </c>
      <c r="X35" s="341">
        <v>0</v>
      </c>
      <c r="Y35" s="341">
        <v>0</v>
      </c>
      <c r="Z35" s="341">
        <v>0</v>
      </c>
      <c r="AA35" s="341">
        <v>0</v>
      </c>
      <c r="AB35" s="341">
        <v>0</v>
      </c>
      <c r="AC35" s="341">
        <v>0</v>
      </c>
      <c r="AD35" s="341">
        <v>0</v>
      </c>
      <c r="AE35" s="341">
        <v>0</v>
      </c>
      <c r="AF35" s="341">
        <v>0</v>
      </c>
      <c r="AG35" s="341">
        <v>0</v>
      </c>
      <c r="AH35" s="341">
        <v>0</v>
      </c>
      <c r="AI35" s="341">
        <v>0</v>
      </c>
      <c r="AJ35" s="341">
        <v>0</v>
      </c>
      <c r="AK35" s="341">
        <v>0</v>
      </c>
      <c r="AL35" s="341">
        <v>0</v>
      </c>
      <c r="AM35" s="342">
        <v>0.10149400415527987</v>
      </c>
      <c r="AN35" s="343"/>
      <c r="AO35" s="344"/>
      <c r="AP35" s="344"/>
      <c r="AQ35" s="344"/>
      <c r="AR35" s="344"/>
      <c r="AS35" s="344"/>
      <c r="AT35" s="344"/>
      <c r="AU35" s="344"/>
      <c r="AV35" s="344"/>
      <c r="AW35" s="344"/>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3"/>
      <c r="BU35" s="343"/>
      <c r="BV35" s="343"/>
      <c r="BW35" s="343"/>
      <c r="BX35" s="343"/>
      <c r="BY35" s="343"/>
      <c r="BZ35" s="343"/>
      <c r="CA35" s="343"/>
      <c r="CB35" s="343"/>
      <c r="CC35" s="343"/>
      <c r="CD35" s="343"/>
      <c r="CE35" s="343"/>
      <c r="CF35" s="343"/>
      <c r="CG35" s="343"/>
      <c r="CH35" s="343"/>
      <c r="CI35" s="343"/>
      <c r="CJ35" s="343"/>
      <c r="CK35" s="343"/>
      <c r="CL35" s="343"/>
      <c r="CM35" s="343"/>
      <c r="CN35" s="343"/>
      <c r="CO35" s="343"/>
      <c r="CP35" s="343"/>
      <c r="CQ35" s="343"/>
      <c r="CR35" s="343"/>
      <c r="CS35" s="343"/>
      <c r="CT35" s="343"/>
      <c r="CU35" s="343"/>
    </row>
    <row r="36" spans="1:99" ht="19.899999999999999" customHeight="1" x14ac:dyDescent="0.15">
      <c r="A36" s="345" t="s">
        <v>50</v>
      </c>
      <c r="B36" s="346" t="s">
        <v>85</v>
      </c>
      <c r="C36" s="347">
        <v>1.1650259218267606E-5</v>
      </c>
      <c r="D36" s="341">
        <v>0</v>
      </c>
      <c r="E36" s="341">
        <v>2.0295541745996462E-4</v>
      </c>
      <c r="F36" s="341">
        <v>0</v>
      </c>
      <c r="G36" s="341">
        <v>1.3680081522118458E-4</v>
      </c>
      <c r="H36" s="341">
        <v>3.6331583111084758E-4</v>
      </c>
      <c r="I36" s="341">
        <v>9.4057339705718105E-6</v>
      </c>
      <c r="J36" s="341">
        <v>1.6867176866078537E-4</v>
      </c>
      <c r="K36" s="341">
        <v>1.9442504194540258E-4</v>
      </c>
      <c r="L36" s="341">
        <v>5.4424664774300914E-5</v>
      </c>
      <c r="M36" s="341">
        <v>6.7309019072010556E-6</v>
      </c>
      <c r="N36" s="341">
        <v>3.5394804153359051E-4</v>
      </c>
      <c r="O36" s="341">
        <v>5.1894638393125121E-4</v>
      </c>
      <c r="P36" s="341">
        <v>3.6717476570075351E-4</v>
      </c>
      <c r="Q36" s="341">
        <v>4.073218923139934E-4</v>
      </c>
      <c r="R36" s="341">
        <v>1.429337144899053E-3</v>
      </c>
      <c r="S36" s="341">
        <v>1.0501553026395717E-3</v>
      </c>
      <c r="T36" s="341">
        <v>2.3580128123971335E-3</v>
      </c>
      <c r="U36" s="341">
        <v>2.2141146376816306E-4</v>
      </c>
      <c r="V36" s="341">
        <v>3.5760146941694703E-5</v>
      </c>
      <c r="W36" s="341">
        <v>1.8208786128799898E-4</v>
      </c>
      <c r="X36" s="341">
        <v>6.2150717322862435E-4</v>
      </c>
      <c r="Y36" s="341">
        <v>1.1161765372715762E-4</v>
      </c>
      <c r="Z36" s="341">
        <v>3.1517546335497223E-4</v>
      </c>
      <c r="AA36" s="341">
        <v>2.0632972731159948E-4</v>
      </c>
      <c r="AB36" s="341">
        <v>2.2328621792976262E-4</v>
      </c>
      <c r="AC36" s="341">
        <v>1.5720378483832377E-6</v>
      </c>
      <c r="AD36" s="341">
        <v>1.3126284683316685E-3</v>
      </c>
      <c r="AE36" s="341">
        <v>4.8883147830292737E-3</v>
      </c>
      <c r="AF36" s="341">
        <v>1.3150845342056345E-4</v>
      </c>
      <c r="AG36" s="341">
        <v>1.2620764944563291E-6</v>
      </c>
      <c r="AH36" s="341">
        <v>9.0307834048900583E-5</v>
      </c>
      <c r="AI36" s="341">
        <v>0</v>
      </c>
      <c r="AJ36" s="341">
        <v>6.9225667159876145E-4</v>
      </c>
      <c r="AK36" s="341">
        <v>5.6768149220929784E-4</v>
      </c>
      <c r="AL36" s="341">
        <v>0</v>
      </c>
      <c r="AM36" s="342">
        <v>2.4591153219479813E-3</v>
      </c>
      <c r="AN36" s="343"/>
      <c r="AO36" s="344"/>
      <c r="AP36" s="344"/>
      <c r="AQ36" s="344"/>
      <c r="AR36" s="344"/>
      <c r="AS36" s="344"/>
      <c r="AT36" s="344"/>
      <c r="AU36" s="344"/>
      <c r="AV36" s="344"/>
      <c r="AW36" s="344"/>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3"/>
      <c r="BU36" s="343"/>
      <c r="BV36" s="343"/>
      <c r="BW36" s="343"/>
      <c r="BX36" s="343"/>
      <c r="BY36" s="343"/>
      <c r="BZ36" s="343"/>
      <c r="CA36" s="343"/>
      <c r="CB36" s="343"/>
      <c r="CC36" s="343"/>
      <c r="CD36" s="343"/>
      <c r="CE36" s="343"/>
      <c r="CF36" s="343"/>
      <c r="CG36" s="343"/>
      <c r="CH36" s="343"/>
      <c r="CI36" s="343"/>
      <c r="CJ36" s="343"/>
      <c r="CK36" s="343"/>
      <c r="CL36" s="343"/>
      <c r="CM36" s="343"/>
      <c r="CN36" s="343"/>
      <c r="CO36" s="343"/>
      <c r="CP36" s="343"/>
      <c r="CQ36" s="343"/>
      <c r="CR36" s="343"/>
      <c r="CS36" s="343"/>
      <c r="CT36" s="343"/>
      <c r="CU36" s="343"/>
    </row>
    <row r="37" spans="1:99" ht="19.899999999999999" customHeight="1" x14ac:dyDescent="0.15">
      <c r="A37" s="345" t="s">
        <v>51</v>
      </c>
      <c r="B37" s="346" t="s">
        <v>86</v>
      </c>
      <c r="C37" s="347">
        <v>0</v>
      </c>
      <c r="D37" s="341">
        <v>0</v>
      </c>
      <c r="E37" s="341">
        <v>0</v>
      </c>
      <c r="F37" s="341">
        <v>0</v>
      </c>
      <c r="G37" s="341">
        <v>0</v>
      </c>
      <c r="H37" s="341">
        <v>2.8236981692552921E-6</v>
      </c>
      <c r="I37" s="341">
        <v>0</v>
      </c>
      <c r="J37" s="341">
        <v>0</v>
      </c>
      <c r="K37" s="341">
        <v>0</v>
      </c>
      <c r="L37" s="341">
        <v>1.2094369949844648E-6</v>
      </c>
      <c r="M37" s="341">
        <v>0</v>
      </c>
      <c r="N37" s="341">
        <v>0</v>
      </c>
      <c r="O37" s="341">
        <v>0</v>
      </c>
      <c r="P37" s="341">
        <v>0</v>
      </c>
      <c r="Q37" s="341">
        <v>0</v>
      </c>
      <c r="R37" s="341">
        <v>0</v>
      </c>
      <c r="S37" s="341">
        <v>0</v>
      </c>
      <c r="T37" s="341">
        <v>0</v>
      </c>
      <c r="U37" s="341">
        <v>0</v>
      </c>
      <c r="V37" s="341">
        <v>3.2509224492449735E-6</v>
      </c>
      <c r="W37" s="341">
        <v>4.8686593927272455E-7</v>
      </c>
      <c r="X37" s="341">
        <v>9.1667724664988845E-7</v>
      </c>
      <c r="Y37" s="341">
        <v>1.1859375708510497E-4</v>
      </c>
      <c r="Z37" s="341">
        <v>0</v>
      </c>
      <c r="AA37" s="341">
        <v>1.8381267466512204E-5</v>
      </c>
      <c r="AB37" s="341">
        <v>1.134535377589064E-4</v>
      </c>
      <c r="AC37" s="341">
        <v>1.2147565192052291E-5</v>
      </c>
      <c r="AD37" s="341">
        <v>1.0777053997886026E-3</v>
      </c>
      <c r="AE37" s="341">
        <v>2.2626062439910582E-4</v>
      </c>
      <c r="AF37" s="341">
        <v>1.7725052417554205E-5</v>
      </c>
      <c r="AG37" s="341">
        <v>1.6406994427932277E-5</v>
      </c>
      <c r="AH37" s="341">
        <v>1.4099143766068011E-2</v>
      </c>
      <c r="AI37" s="341">
        <v>4.1173612655121586E-6</v>
      </c>
      <c r="AJ37" s="341">
        <v>3.043682827233497E-5</v>
      </c>
      <c r="AK37" s="341">
        <v>2.9444060799237436E-4</v>
      </c>
      <c r="AL37" s="341">
        <v>0</v>
      </c>
      <c r="AM37" s="342">
        <v>1.2931368914713312E-4</v>
      </c>
      <c r="AN37" s="343"/>
      <c r="AO37" s="344"/>
      <c r="AP37" s="344"/>
      <c r="AQ37" s="344"/>
      <c r="AR37" s="344"/>
      <c r="AS37" s="344"/>
      <c r="AT37" s="344"/>
      <c r="AU37" s="344"/>
      <c r="AV37" s="344"/>
      <c r="AW37" s="344"/>
      <c r="AX37" s="343"/>
      <c r="AY37" s="343"/>
      <c r="AZ37" s="343"/>
      <c r="BA37" s="343"/>
      <c r="BB37" s="343"/>
      <c r="BC37" s="343"/>
      <c r="BD37" s="343"/>
      <c r="BE37" s="343"/>
      <c r="BF37" s="343"/>
      <c r="BG37" s="343"/>
      <c r="BH37" s="343"/>
      <c r="BI37" s="343"/>
      <c r="BJ37" s="343"/>
      <c r="BK37" s="343"/>
      <c r="BL37" s="343"/>
      <c r="BM37" s="343"/>
      <c r="BN37" s="343"/>
      <c r="BO37" s="343"/>
      <c r="BP37" s="343"/>
      <c r="BQ37" s="343"/>
      <c r="BR37" s="343"/>
      <c r="BS37" s="343"/>
      <c r="BT37" s="343"/>
      <c r="BU37" s="343"/>
      <c r="BV37" s="343"/>
      <c r="BW37" s="343"/>
      <c r="BX37" s="343"/>
      <c r="BY37" s="343"/>
      <c r="BZ37" s="343"/>
      <c r="CA37" s="343"/>
      <c r="CB37" s="343"/>
      <c r="CC37" s="343"/>
      <c r="CD37" s="343"/>
      <c r="CE37" s="343"/>
      <c r="CF37" s="343"/>
      <c r="CG37" s="343"/>
      <c r="CH37" s="343"/>
      <c r="CI37" s="343"/>
      <c r="CJ37" s="343"/>
      <c r="CK37" s="343"/>
      <c r="CL37" s="343"/>
      <c r="CM37" s="343"/>
      <c r="CN37" s="343"/>
      <c r="CO37" s="343"/>
      <c r="CP37" s="343"/>
      <c r="CQ37" s="343"/>
      <c r="CR37" s="343"/>
      <c r="CS37" s="343"/>
      <c r="CT37" s="343"/>
      <c r="CU37" s="343"/>
    </row>
    <row r="38" spans="1:99" ht="19.899999999999999" customHeight="1" x14ac:dyDescent="0.15">
      <c r="A38" s="345" t="s">
        <v>52</v>
      </c>
      <c r="B38" s="346" t="s">
        <v>87</v>
      </c>
      <c r="C38" s="347">
        <v>4.1008912448301975E-3</v>
      </c>
      <c r="D38" s="341">
        <v>1.8421052631578947E-3</v>
      </c>
      <c r="E38" s="341">
        <v>9.6591744976316503E-4</v>
      </c>
      <c r="F38" s="341">
        <v>9.0821365726287114E-4</v>
      </c>
      <c r="G38" s="341">
        <v>5.109091670505465E-4</v>
      </c>
      <c r="H38" s="341">
        <v>8.6405163979211936E-4</v>
      </c>
      <c r="I38" s="341">
        <v>1.7635751194822142E-4</v>
      </c>
      <c r="J38" s="341">
        <v>4.3148591982991607E-4</v>
      </c>
      <c r="K38" s="341">
        <v>1.0513354120010657E-3</v>
      </c>
      <c r="L38" s="341">
        <v>7.3049994497061674E-4</v>
      </c>
      <c r="M38" s="341">
        <v>2.0058087683459147E-3</v>
      </c>
      <c r="N38" s="341">
        <v>2.3504362133089994E-4</v>
      </c>
      <c r="O38" s="341">
        <v>1.7911395714045051E-3</v>
      </c>
      <c r="P38" s="341">
        <v>4.9525898629403965E-4</v>
      </c>
      <c r="Q38" s="341">
        <v>6.211096258489624E-4</v>
      </c>
      <c r="R38" s="341">
        <v>3.7485067280440852E-4</v>
      </c>
      <c r="S38" s="341">
        <v>4.684867448337517E-4</v>
      </c>
      <c r="T38" s="341">
        <v>1.7566404172891399E-4</v>
      </c>
      <c r="U38" s="341">
        <v>1.462832672530278E-4</v>
      </c>
      <c r="V38" s="341">
        <v>8.5174168170218303E-4</v>
      </c>
      <c r="W38" s="341">
        <v>8.9753735904926765E-4</v>
      </c>
      <c r="X38" s="341">
        <v>2.2550260267587257E-3</v>
      </c>
      <c r="Y38" s="341">
        <v>8.2736585825255587E-3</v>
      </c>
      <c r="Z38" s="341">
        <v>2.3943926992191175E-3</v>
      </c>
      <c r="AA38" s="341">
        <v>5.7740156429181462E-4</v>
      </c>
      <c r="AB38" s="341">
        <v>2.9938457490528438E-3</v>
      </c>
      <c r="AC38" s="341">
        <v>2.6410235852838396E-4</v>
      </c>
      <c r="AD38" s="341">
        <v>1.4155535111641925E-3</v>
      </c>
      <c r="AE38" s="341">
        <v>5.4076053297471378E-4</v>
      </c>
      <c r="AF38" s="341">
        <v>2.2871035377489297E-6</v>
      </c>
      <c r="AG38" s="341">
        <v>3.4300714966334109E-3</v>
      </c>
      <c r="AH38" s="341">
        <v>1.0647871960396233E-3</v>
      </c>
      <c r="AI38" s="341">
        <v>0</v>
      </c>
      <c r="AJ38" s="341">
        <v>1.968791743068239E-3</v>
      </c>
      <c r="AK38" s="341">
        <v>2.3771171751917693E-3</v>
      </c>
      <c r="AL38" s="341">
        <v>0</v>
      </c>
      <c r="AM38" s="342">
        <v>2.3707509676974405E-4</v>
      </c>
      <c r="AN38" s="343"/>
      <c r="AO38" s="344"/>
      <c r="AP38" s="344"/>
      <c r="AQ38" s="344"/>
      <c r="AR38" s="344"/>
      <c r="AS38" s="344"/>
      <c r="AT38" s="344"/>
      <c r="AU38" s="344"/>
      <c r="AV38" s="344"/>
      <c r="AW38" s="344"/>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3"/>
      <c r="BU38" s="343"/>
      <c r="BV38" s="343"/>
      <c r="BW38" s="343"/>
      <c r="BX38" s="343"/>
      <c r="BY38" s="343"/>
      <c r="BZ38" s="343"/>
      <c r="CA38" s="343"/>
      <c r="CB38" s="343"/>
      <c r="CC38" s="343"/>
      <c r="CD38" s="343"/>
      <c r="CE38" s="343"/>
      <c r="CF38" s="343"/>
      <c r="CG38" s="343"/>
      <c r="CH38" s="343"/>
      <c r="CI38" s="343"/>
      <c r="CJ38" s="343"/>
      <c r="CK38" s="343"/>
      <c r="CL38" s="343"/>
      <c r="CM38" s="343"/>
      <c r="CN38" s="343"/>
      <c r="CO38" s="343"/>
      <c r="CP38" s="343"/>
      <c r="CQ38" s="343"/>
      <c r="CR38" s="343"/>
      <c r="CS38" s="343"/>
      <c r="CT38" s="343"/>
      <c r="CU38" s="343"/>
    </row>
    <row r="39" spans="1:99" ht="19.899999999999999" customHeight="1" x14ac:dyDescent="0.15">
      <c r="A39" s="345" t="s">
        <v>53</v>
      </c>
      <c r="B39" s="346" t="s">
        <v>88</v>
      </c>
      <c r="C39" s="347">
        <v>1.7219083124599521E-2</v>
      </c>
      <c r="D39" s="341">
        <v>2.8684210526315788E-2</v>
      </c>
      <c r="E39" s="341">
        <v>4.0292019556741075E-2</v>
      </c>
      <c r="F39" s="341">
        <v>3.2241584832831925E-2</v>
      </c>
      <c r="G39" s="341">
        <v>2.4800033502240464E-2</v>
      </c>
      <c r="H39" s="341">
        <v>5.9409668248408258E-2</v>
      </c>
      <c r="I39" s="341">
        <v>5.2707381737591777E-3</v>
      </c>
      <c r="J39" s="341">
        <v>4.3178011477525466E-2</v>
      </c>
      <c r="K39" s="341">
        <v>6.0426582943883173E-2</v>
      </c>
      <c r="L39" s="341">
        <v>9.6960563887904545E-3</v>
      </c>
      <c r="M39" s="341">
        <v>1.9240283101734215E-2</v>
      </c>
      <c r="N39" s="341">
        <v>2.8163756273590777E-2</v>
      </c>
      <c r="O39" s="341">
        <v>3.8055422699257019E-2</v>
      </c>
      <c r="P39" s="341">
        <v>3.9408193974538756E-2</v>
      </c>
      <c r="Q39" s="341">
        <v>4.1522078646881178E-2</v>
      </c>
      <c r="R39" s="341">
        <v>4.8516887548301434E-2</v>
      </c>
      <c r="S39" s="341">
        <v>4.2679572258707839E-2</v>
      </c>
      <c r="T39" s="341">
        <v>4.0863254247588181E-2</v>
      </c>
      <c r="U39" s="341">
        <v>2.9303608573427519E-2</v>
      </c>
      <c r="V39" s="341">
        <v>4.4131272248500511E-2</v>
      </c>
      <c r="W39" s="341">
        <v>0.10145093352892361</v>
      </c>
      <c r="X39" s="341">
        <v>6.2553138634141733E-2</v>
      </c>
      <c r="Y39" s="341">
        <v>0.1496234648212548</v>
      </c>
      <c r="Z39" s="341">
        <v>8.1284692821526019E-2</v>
      </c>
      <c r="AA39" s="341">
        <v>7.3202708387854851E-2</v>
      </c>
      <c r="AB39" s="341">
        <v>0.12035911665558281</v>
      </c>
      <c r="AC39" s="341">
        <v>2.9909735015871151E-2</v>
      </c>
      <c r="AD39" s="341">
        <v>0.11972321183611259</v>
      </c>
      <c r="AE39" s="341">
        <v>0.15540518700711931</v>
      </c>
      <c r="AF39" s="341">
        <v>8.9188461333941704E-2</v>
      </c>
      <c r="AG39" s="341">
        <v>0.10905602988597139</v>
      </c>
      <c r="AH39" s="341">
        <v>4.3951888612626992E-2</v>
      </c>
      <c r="AI39" s="341">
        <v>7.1798545748001028E-2</v>
      </c>
      <c r="AJ39" s="341">
        <v>0.1888299014299693</v>
      </c>
      <c r="AK39" s="341">
        <v>3.6212661495766144E-2</v>
      </c>
      <c r="AL39" s="341">
        <v>0</v>
      </c>
      <c r="AM39" s="342">
        <v>2.8285214272782917E-2</v>
      </c>
      <c r="AN39" s="343"/>
      <c r="AO39" s="344"/>
      <c r="AP39" s="344"/>
      <c r="AQ39" s="344"/>
      <c r="AR39" s="344"/>
      <c r="AS39" s="344"/>
      <c r="AT39" s="344"/>
      <c r="AU39" s="344"/>
      <c r="AV39" s="344"/>
      <c r="AW39" s="344"/>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3"/>
      <c r="BU39" s="343"/>
      <c r="BV39" s="343"/>
      <c r="BW39" s="343"/>
      <c r="BX39" s="343"/>
      <c r="BY39" s="343"/>
      <c r="BZ39" s="343"/>
      <c r="CA39" s="343"/>
      <c r="CB39" s="343"/>
      <c r="CC39" s="343"/>
      <c r="CD39" s="343"/>
      <c r="CE39" s="343"/>
      <c r="CF39" s="343"/>
      <c r="CG39" s="343"/>
      <c r="CH39" s="343"/>
      <c r="CI39" s="343"/>
      <c r="CJ39" s="343"/>
      <c r="CK39" s="343"/>
      <c r="CL39" s="343"/>
      <c r="CM39" s="343"/>
      <c r="CN39" s="343"/>
      <c r="CO39" s="343"/>
      <c r="CP39" s="343"/>
      <c r="CQ39" s="343"/>
      <c r="CR39" s="343"/>
      <c r="CS39" s="343"/>
      <c r="CT39" s="343"/>
      <c r="CU39" s="343"/>
    </row>
    <row r="40" spans="1:99" ht="19.899999999999999" customHeight="1" x14ac:dyDescent="0.15">
      <c r="A40" s="345" t="s">
        <v>54</v>
      </c>
      <c r="B40" s="346" t="s">
        <v>89</v>
      </c>
      <c r="C40" s="347">
        <v>1.3747305877555775E-3</v>
      </c>
      <c r="D40" s="341">
        <v>0</v>
      </c>
      <c r="E40" s="341">
        <v>2.6255343687281137E-4</v>
      </c>
      <c r="F40" s="341">
        <v>5.6763353578929446E-5</v>
      </c>
      <c r="G40" s="341">
        <v>9.7714868015131852E-5</v>
      </c>
      <c r="H40" s="341">
        <v>2.2495462081733827E-4</v>
      </c>
      <c r="I40" s="341">
        <v>4.8792244972341264E-5</v>
      </c>
      <c r="J40" s="341">
        <v>9.0219783237164278E-5</v>
      </c>
      <c r="K40" s="341">
        <v>2.052264331645916E-4</v>
      </c>
      <c r="L40" s="341">
        <v>5.4424664774300914E-5</v>
      </c>
      <c r="M40" s="341">
        <v>8.7501724793613718E-5</v>
      </c>
      <c r="N40" s="341">
        <v>1.0507832483028469E-4</v>
      </c>
      <c r="O40" s="341">
        <v>1.3748206439969716E-4</v>
      </c>
      <c r="P40" s="341">
        <v>1.6983018878665343E-4</v>
      </c>
      <c r="Q40" s="341">
        <v>1.5302700926713564E-4</v>
      </c>
      <c r="R40" s="341">
        <v>3.2580479038140178E-4</v>
      </c>
      <c r="S40" s="341">
        <v>1.3753739297871608E-4</v>
      </c>
      <c r="T40" s="341">
        <v>1.5667333451497735E-4</v>
      </c>
      <c r="U40" s="341">
        <v>1.372534359411125E-4</v>
      </c>
      <c r="V40" s="341">
        <v>5.9816973066107511E-4</v>
      </c>
      <c r="W40" s="341">
        <v>3.2887794197872542E-4</v>
      </c>
      <c r="X40" s="341">
        <v>9.6709449521563228E-5</v>
      </c>
      <c r="Y40" s="341">
        <v>3.9066178804505168E-4</v>
      </c>
      <c r="Z40" s="341">
        <v>8.7026060777119208E-5</v>
      </c>
      <c r="AA40" s="341">
        <v>5.5327615074201729E-4</v>
      </c>
      <c r="AB40" s="341">
        <v>2.6552955645701499E-4</v>
      </c>
      <c r="AC40" s="341">
        <v>8.2546278293287099E-4</v>
      </c>
      <c r="AD40" s="341">
        <v>7.3818642732806925E-4</v>
      </c>
      <c r="AE40" s="341">
        <v>3.3344540194291581E-3</v>
      </c>
      <c r="AF40" s="341">
        <v>4.385521033633573E-4</v>
      </c>
      <c r="AG40" s="341">
        <v>7.6913465725157604E-3</v>
      </c>
      <c r="AH40" s="341">
        <v>2.2931071989579454E-2</v>
      </c>
      <c r="AI40" s="341">
        <v>2.3757174502005156E-3</v>
      </c>
      <c r="AJ40" s="341">
        <v>1.654821365711355E-3</v>
      </c>
      <c r="AK40" s="341">
        <v>1.2724152727521127E-2</v>
      </c>
      <c r="AL40" s="341">
        <v>0</v>
      </c>
      <c r="AM40" s="342">
        <v>3.4203470779416707E-3</v>
      </c>
      <c r="AN40" s="343"/>
      <c r="AO40" s="344"/>
      <c r="AP40" s="344"/>
      <c r="AQ40" s="344"/>
      <c r="AR40" s="344"/>
      <c r="AS40" s="344"/>
      <c r="AT40" s="344"/>
      <c r="AU40" s="344"/>
      <c r="AV40" s="344"/>
      <c r="AW40" s="344"/>
      <c r="AX40" s="343"/>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343"/>
      <c r="BU40" s="343"/>
      <c r="BV40" s="343"/>
      <c r="BW40" s="343"/>
      <c r="BX40" s="343"/>
      <c r="BY40" s="343"/>
      <c r="BZ40" s="343"/>
      <c r="CA40" s="343"/>
      <c r="CB40" s="343"/>
      <c r="CC40" s="343"/>
      <c r="CD40" s="343"/>
      <c r="CE40" s="343"/>
      <c r="CF40" s="343"/>
      <c r="CG40" s="343"/>
      <c r="CH40" s="343"/>
      <c r="CI40" s="343"/>
      <c r="CJ40" s="343"/>
      <c r="CK40" s="343"/>
      <c r="CL40" s="343"/>
      <c r="CM40" s="343"/>
      <c r="CN40" s="343"/>
      <c r="CO40" s="343"/>
      <c r="CP40" s="343"/>
      <c r="CQ40" s="343"/>
      <c r="CR40" s="343"/>
      <c r="CS40" s="343"/>
      <c r="CT40" s="343"/>
      <c r="CU40" s="343"/>
    </row>
    <row r="41" spans="1:99" ht="19.899999999999999" customHeight="1" x14ac:dyDescent="0.15">
      <c r="A41" s="345" t="s">
        <v>55</v>
      </c>
      <c r="B41" s="346" t="s">
        <v>90</v>
      </c>
      <c r="C41" s="347">
        <v>4.7766062794897188E-4</v>
      </c>
      <c r="D41" s="341">
        <v>7.894736842105263E-4</v>
      </c>
      <c r="E41" s="341">
        <v>7.7906960511748332E-4</v>
      </c>
      <c r="F41" s="341">
        <v>1.0217403644207301E-3</v>
      </c>
      <c r="G41" s="341">
        <v>7.7892709074919386E-4</v>
      </c>
      <c r="H41" s="341">
        <v>5.3320833762770766E-4</v>
      </c>
      <c r="I41" s="341">
        <v>1.9987184687465096E-5</v>
      </c>
      <c r="J41" s="341">
        <v>1.6082657011842326E-4</v>
      </c>
      <c r="K41" s="341">
        <v>1.249360917686198E-3</v>
      </c>
      <c r="L41" s="341">
        <v>1.4755131338810472E-4</v>
      </c>
      <c r="M41" s="341">
        <v>6.0914662260169554E-4</v>
      </c>
      <c r="N41" s="341">
        <v>4.2584373747010107E-4</v>
      </c>
      <c r="O41" s="341">
        <v>6.0608290362120008E-4</v>
      </c>
      <c r="P41" s="341">
        <v>8.5768989197281963E-4</v>
      </c>
      <c r="Q41" s="341">
        <v>8.123933874328819E-4</v>
      </c>
      <c r="R41" s="341">
        <v>1.629023951907009E-3</v>
      </c>
      <c r="S41" s="341">
        <v>7.8940732845075585E-4</v>
      </c>
      <c r="T41" s="341">
        <v>9.6219583217279009E-4</v>
      </c>
      <c r="U41" s="341">
        <v>3.3988285058049174E-4</v>
      </c>
      <c r="V41" s="341">
        <v>8.8425090619463273E-4</v>
      </c>
      <c r="W41" s="341">
        <v>7.0035665364381427E-4</v>
      </c>
      <c r="X41" s="341">
        <v>5.2250603059043637E-5</v>
      </c>
      <c r="Y41" s="341">
        <v>9.1735759157007672E-4</v>
      </c>
      <c r="Z41" s="341">
        <v>3.6809671653024742E-3</v>
      </c>
      <c r="AA41" s="341">
        <v>1.7995260849715446E-3</v>
      </c>
      <c r="AB41" s="341">
        <v>3.4778337133222212E-3</v>
      </c>
      <c r="AC41" s="341">
        <v>3.8400597260052359E-4</v>
      </c>
      <c r="AD41" s="341">
        <v>2.1059533114628757E-3</v>
      </c>
      <c r="AE41" s="341">
        <v>1.2176549348527478E-3</v>
      </c>
      <c r="AF41" s="341">
        <v>2.6970668468904255E-3</v>
      </c>
      <c r="AG41" s="341">
        <v>4.8966043831916656E-3</v>
      </c>
      <c r="AH41" s="341">
        <v>2.5417429056078496E-3</v>
      </c>
      <c r="AI41" s="341">
        <v>4.3396987738498153E-3</v>
      </c>
      <c r="AJ41" s="341">
        <v>1.6542778509207774E-3</v>
      </c>
      <c r="AK41" s="341">
        <v>1.7693917602955083E-3</v>
      </c>
      <c r="AL41" s="341">
        <v>0</v>
      </c>
      <c r="AM41" s="342">
        <v>1.163823202324198E-4</v>
      </c>
      <c r="AN41" s="343"/>
      <c r="AO41" s="344"/>
      <c r="AP41" s="344"/>
      <c r="AQ41" s="344"/>
      <c r="AR41" s="344"/>
      <c r="AS41" s="344"/>
      <c r="AT41" s="344"/>
      <c r="AU41" s="344"/>
      <c r="AV41" s="344"/>
      <c r="AW41" s="344"/>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3"/>
      <c r="BV41" s="343"/>
      <c r="BW41" s="343"/>
      <c r="BX41" s="343"/>
      <c r="BY41" s="343"/>
      <c r="BZ41" s="343"/>
      <c r="CA41" s="343"/>
      <c r="CB41" s="343"/>
      <c r="CC41" s="343"/>
      <c r="CD41" s="343"/>
      <c r="CE41" s="343"/>
      <c r="CF41" s="343"/>
      <c r="CG41" s="343"/>
      <c r="CH41" s="343"/>
      <c r="CI41" s="343"/>
      <c r="CJ41" s="343"/>
      <c r="CK41" s="343"/>
      <c r="CL41" s="343"/>
      <c r="CM41" s="343"/>
      <c r="CN41" s="343"/>
      <c r="CO41" s="343"/>
      <c r="CP41" s="343"/>
      <c r="CQ41" s="343"/>
      <c r="CR41" s="343"/>
      <c r="CS41" s="343"/>
      <c r="CT41" s="343"/>
      <c r="CU41" s="343"/>
    </row>
    <row r="42" spans="1:99" ht="19.899999999999999" customHeight="1" x14ac:dyDescent="0.15">
      <c r="A42" s="348" t="s">
        <v>56</v>
      </c>
      <c r="B42" s="349" t="s">
        <v>91</v>
      </c>
      <c r="C42" s="350">
        <v>7.4212151220364652E-3</v>
      </c>
      <c r="D42" s="351">
        <v>4.4736842105263155E-3</v>
      </c>
      <c r="E42" s="351">
        <v>4.3914612682673295E-3</v>
      </c>
      <c r="F42" s="351">
        <v>2.5259692342623602E-3</v>
      </c>
      <c r="G42" s="351">
        <v>2.5824643689713418E-3</v>
      </c>
      <c r="H42" s="351">
        <v>6.8521742240595083E-4</v>
      </c>
      <c r="I42" s="351">
        <v>6.1607557507245352E-4</v>
      </c>
      <c r="J42" s="351">
        <v>2.0613259170056447E-3</v>
      </c>
      <c r="K42" s="351">
        <v>1.3040879665300891E-2</v>
      </c>
      <c r="L42" s="351">
        <v>4.9272463175667096E-3</v>
      </c>
      <c r="M42" s="351">
        <v>4.4322989058918948E-3</v>
      </c>
      <c r="N42" s="351">
        <v>5.4889598628451337E-3</v>
      </c>
      <c r="O42" s="351">
        <v>6.585584521455916E-3</v>
      </c>
      <c r="P42" s="351">
        <v>5.2438628682895732E-3</v>
      </c>
      <c r="Q42" s="351">
        <v>2.4866889005909542E-3</v>
      </c>
      <c r="R42" s="351">
        <v>6.656226900265198E-4</v>
      </c>
      <c r="S42" s="351">
        <v>2.6633543077857627E-3</v>
      </c>
      <c r="T42" s="351">
        <v>3.4056668270326389E-3</v>
      </c>
      <c r="U42" s="351">
        <v>1.6961635136301691E-3</v>
      </c>
      <c r="V42" s="351">
        <v>1.9050405552575543E-3</v>
      </c>
      <c r="W42" s="351">
        <v>1.4991089136146461E-2</v>
      </c>
      <c r="X42" s="351">
        <v>3.1079942047664466E-3</v>
      </c>
      <c r="Y42" s="351">
        <v>7.0981851667114302E-3</v>
      </c>
      <c r="Z42" s="351">
        <v>9.8292407564211128E-3</v>
      </c>
      <c r="AA42" s="351">
        <v>3.5466655576635296E-3</v>
      </c>
      <c r="AB42" s="351">
        <v>9.459490448781159E-3</v>
      </c>
      <c r="AC42" s="351">
        <v>3.9295229708314096E-3</v>
      </c>
      <c r="AD42" s="351">
        <v>3.925186860749435E-3</v>
      </c>
      <c r="AE42" s="351">
        <v>2.8533847669267838E-3</v>
      </c>
      <c r="AF42" s="351">
        <v>3.3220178885803202E-4</v>
      </c>
      <c r="AG42" s="351">
        <v>3.7395326530741029E-3</v>
      </c>
      <c r="AH42" s="351">
        <v>2.9485730250054828E-3</v>
      </c>
      <c r="AI42" s="351">
        <v>1.241796157678467E-2</v>
      </c>
      <c r="AJ42" s="351">
        <v>3.2545665659775322E-3</v>
      </c>
      <c r="AK42" s="351">
        <v>4.0059626186055844E-3</v>
      </c>
      <c r="AL42" s="351">
        <v>4.9379464726602364E-4</v>
      </c>
      <c r="AM42" s="352">
        <v>0</v>
      </c>
      <c r="AN42" s="343"/>
      <c r="AO42" s="344"/>
      <c r="AP42" s="344"/>
      <c r="AQ42" s="344"/>
      <c r="AR42" s="344"/>
      <c r="AS42" s="344"/>
      <c r="AT42" s="344"/>
      <c r="AU42" s="344"/>
      <c r="AV42" s="344"/>
      <c r="AW42" s="344"/>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3"/>
      <c r="BU42" s="343"/>
      <c r="BV42" s="343"/>
      <c r="BW42" s="343"/>
      <c r="BX42" s="343"/>
      <c r="BY42" s="343"/>
      <c r="BZ42" s="343"/>
      <c r="CA42" s="343"/>
      <c r="CB42" s="343"/>
      <c r="CC42" s="343"/>
      <c r="CD42" s="343"/>
      <c r="CE42" s="343"/>
      <c r="CF42" s="343"/>
      <c r="CG42" s="343"/>
      <c r="CH42" s="343"/>
      <c r="CI42" s="343"/>
      <c r="CJ42" s="343"/>
      <c r="CK42" s="343"/>
      <c r="CL42" s="343"/>
      <c r="CM42" s="343"/>
      <c r="CN42" s="343"/>
      <c r="CO42" s="343"/>
      <c r="CP42" s="343"/>
      <c r="CQ42" s="343"/>
      <c r="CR42" s="343"/>
      <c r="CS42" s="343"/>
      <c r="CT42" s="343"/>
      <c r="CU42" s="343"/>
    </row>
    <row r="43" spans="1:99" ht="19.899999999999999" customHeight="1" x14ac:dyDescent="0.15">
      <c r="A43" s="348" t="s">
        <v>1320</v>
      </c>
      <c r="B43" s="349" t="s">
        <v>1058</v>
      </c>
      <c r="C43" s="350">
        <v>0.46803751383468284</v>
      </c>
      <c r="D43" s="351">
        <v>0.43552631578947371</v>
      </c>
      <c r="E43" s="351">
        <v>0.6756675783552879</v>
      </c>
      <c r="F43" s="351">
        <v>0.57924164159618552</v>
      </c>
      <c r="G43" s="351">
        <v>0.60104415316107596</v>
      </c>
      <c r="H43" s="351">
        <v>0.64740010344147625</v>
      </c>
      <c r="I43" s="351">
        <v>0.59187462156617232</v>
      </c>
      <c r="J43" s="351">
        <v>0.55261774662362273</v>
      </c>
      <c r="K43" s="351">
        <v>0.56161833644173365</v>
      </c>
      <c r="L43" s="351">
        <v>0.79663316929336225</v>
      </c>
      <c r="M43" s="351">
        <v>0.74530940273341928</v>
      </c>
      <c r="N43" s="351">
        <v>0.49611071937174223</v>
      </c>
      <c r="O43" s="351">
        <v>0.4934328109660342</v>
      </c>
      <c r="P43" s="351">
        <v>0.47932436048023042</v>
      </c>
      <c r="Q43" s="351">
        <v>0.58139236575255537</v>
      </c>
      <c r="R43" s="351">
        <v>0.61436974289447777</v>
      </c>
      <c r="S43" s="351">
        <v>0.59750255017249476</v>
      </c>
      <c r="T43" s="351">
        <v>0.63589117058719269</v>
      </c>
      <c r="U43" s="351">
        <v>0.77329958343582195</v>
      </c>
      <c r="V43" s="351">
        <v>0.49357780270151658</v>
      </c>
      <c r="W43" s="351">
        <v>0.51845380141273889</v>
      </c>
      <c r="X43" s="351">
        <v>0.60122614748511893</v>
      </c>
      <c r="Y43" s="351">
        <v>0.52861423194846058</v>
      </c>
      <c r="Z43" s="351">
        <v>0.44616614921441339</v>
      </c>
      <c r="AA43" s="351">
        <v>0.27631249717100803</v>
      </c>
      <c r="AB43" s="351">
        <v>0.36494865020463879</v>
      </c>
      <c r="AC43" s="351">
        <v>0.2053391550182235</v>
      </c>
      <c r="AD43" s="351">
        <v>0.49805361392214925</v>
      </c>
      <c r="AE43" s="351">
        <v>0.39894419573077583</v>
      </c>
      <c r="AF43" s="351">
        <v>0.28333724999814175</v>
      </c>
      <c r="AG43" s="351">
        <v>0.35239497945970505</v>
      </c>
      <c r="AH43" s="351">
        <v>0.41283581279497406</v>
      </c>
      <c r="AI43" s="351">
        <v>0.37237415285291964</v>
      </c>
      <c r="AJ43" s="351">
        <v>0.39441563916705269</v>
      </c>
      <c r="AK43" s="351">
        <v>0.44265455089366651</v>
      </c>
      <c r="AL43" s="351">
        <v>1</v>
      </c>
      <c r="AM43" s="352">
        <v>0.35129572316525426</v>
      </c>
      <c r="AN43" s="343"/>
      <c r="AO43" s="344"/>
      <c r="AP43" s="344"/>
      <c r="AQ43" s="344"/>
      <c r="AR43" s="344"/>
      <c r="AS43" s="344"/>
      <c r="AT43" s="344"/>
      <c r="AU43" s="344"/>
      <c r="AV43" s="344"/>
      <c r="AW43" s="344"/>
      <c r="AX43" s="343"/>
      <c r="AY43" s="343"/>
      <c r="AZ43" s="343"/>
      <c r="BA43" s="343"/>
      <c r="BB43" s="343"/>
      <c r="BC43" s="343"/>
      <c r="BD43" s="343"/>
      <c r="BE43" s="343"/>
      <c r="BF43" s="343"/>
      <c r="BG43" s="343"/>
      <c r="BH43" s="343"/>
      <c r="BI43" s="343"/>
      <c r="BJ43" s="343"/>
      <c r="BK43" s="343"/>
      <c r="BL43" s="343"/>
      <c r="BM43" s="343"/>
      <c r="BN43" s="343"/>
      <c r="BO43" s="343"/>
      <c r="BP43" s="343"/>
      <c r="BQ43" s="343"/>
      <c r="BR43" s="343"/>
      <c r="BS43" s="343"/>
      <c r="BT43" s="343"/>
      <c r="BU43" s="343"/>
      <c r="BV43" s="343"/>
      <c r="BW43" s="343"/>
      <c r="BX43" s="343"/>
      <c r="BY43" s="343"/>
      <c r="BZ43" s="343"/>
      <c r="CA43" s="343"/>
      <c r="CB43" s="343"/>
      <c r="CC43" s="343"/>
      <c r="CD43" s="343"/>
      <c r="CE43" s="343"/>
      <c r="CF43" s="343"/>
      <c r="CG43" s="343"/>
      <c r="CH43" s="343"/>
      <c r="CI43" s="343"/>
      <c r="CJ43" s="343"/>
      <c r="CK43" s="343"/>
      <c r="CL43" s="343"/>
      <c r="CM43" s="343"/>
      <c r="CN43" s="343"/>
      <c r="CO43" s="343"/>
      <c r="CP43" s="343"/>
      <c r="CQ43" s="343"/>
      <c r="CR43" s="343"/>
      <c r="CS43" s="343"/>
      <c r="CT43" s="343"/>
      <c r="CU43" s="343"/>
    </row>
    <row r="44" spans="1:99" ht="19.899999999999999" customHeight="1" x14ac:dyDescent="0.15">
      <c r="A44" s="345" t="s">
        <v>1322</v>
      </c>
      <c r="B44" s="346" t="s">
        <v>1067</v>
      </c>
      <c r="C44" s="347">
        <v>8.5046892293353521E-3</v>
      </c>
      <c r="D44" s="341">
        <v>1.0263157894736842E-2</v>
      </c>
      <c r="E44" s="341">
        <v>5.2118736436081396E-3</v>
      </c>
      <c r="F44" s="341">
        <v>1.0018731906681047E-2</v>
      </c>
      <c r="G44" s="341">
        <v>1.1125535686865726E-2</v>
      </c>
      <c r="H44" s="341">
        <v>9.9733019338096914E-3</v>
      </c>
      <c r="I44" s="341">
        <v>1.8535174505758072E-3</v>
      </c>
      <c r="J44" s="341">
        <v>1.4686211671301871E-2</v>
      </c>
      <c r="K44" s="341">
        <v>9.3324020133793237E-3</v>
      </c>
      <c r="L44" s="341">
        <v>4.9744143603711035E-3</v>
      </c>
      <c r="M44" s="341">
        <v>4.4827806701959027E-3</v>
      </c>
      <c r="N44" s="341">
        <v>8.8735880100100934E-3</v>
      </c>
      <c r="O44" s="341">
        <v>9.6527900145421171E-3</v>
      </c>
      <c r="P44" s="341">
        <v>1.2017146207663421E-2</v>
      </c>
      <c r="Q44" s="341">
        <v>1.2861019970024709E-2</v>
      </c>
      <c r="R44" s="341">
        <v>1.1249023461448186E-2</v>
      </c>
      <c r="S44" s="341">
        <v>1.104024114889569E-2</v>
      </c>
      <c r="T44" s="341">
        <v>1.1183943990074191E-2</v>
      </c>
      <c r="U44" s="341">
        <v>5.1795112405146138E-3</v>
      </c>
      <c r="V44" s="341">
        <v>1.0679280245769737E-2</v>
      </c>
      <c r="W44" s="341">
        <v>1.2354466642015021E-2</v>
      </c>
      <c r="X44" s="341">
        <v>4.6562620743581086E-3</v>
      </c>
      <c r="Y44" s="341">
        <v>8.566654923559347E-3</v>
      </c>
      <c r="Z44" s="341">
        <v>1.738639570985041E-2</v>
      </c>
      <c r="AA44" s="341">
        <v>1.3661187746955201E-2</v>
      </c>
      <c r="AB44" s="341">
        <v>2.3933868657011852E-2</v>
      </c>
      <c r="AC44" s="341">
        <v>2.0673726831556289E-3</v>
      </c>
      <c r="AD44" s="341">
        <v>8.6777841307629257E-3</v>
      </c>
      <c r="AE44" s="341">
        <v>7.4401760067005236E-3</v>
      </c>
      <c r="AF44" s="341">
        <v>9.3102267262914554E-3</v>
      </c>
      <c r="AG44" s="341">
        <v>3.1559484820374963E-3</v>
      </c>
      <c r="AH44" s="341">
        <v>7.8194128033375644E-3</v>
      </c>
      <c r="AI44" s="341">
        <v>3.5088152704694613E-2</v>
      </c>
      <c r="AJ44" s="341">
        <v>8.6339136199190206E-3</v>
      </c>
      <c r="AK44" s="341">
        <v>1.4183007793254012E-2</v>
      </c>
      <c r="AL44" s="341">
        <v>0</v>
      </c>
      <c r="AM44" s="342">
        <v>1.9978964973232068E-3</v>
      </c>
      <c r="AN44" s="343"/>
      <c r="AO44" s="344"/>
      <c r="AP44" s="344"/>
      <c r="AQ44" s="344"/>
      <c r="AR44" s="344"/>
      <c r="AS44" s="344"/>
      <c r="AT44" s="344"/>
      <c r="AU44" s="344"/>
      <c r="AV44" s="344"/>
      <c r="AW44" s="344"/>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3"/>
      <c r="BU44" s="343"/>
      <c r="BV44" s="343"/>
      <c r="BW44" s="343"/>
      <c r="BX44" s="343"/>
      <c r="BY44" s="343"/>
      <c r="BZ44" s="343"/>
      <c r="CA44" s="343"/>
      <c r="CB44" s="343"/>
      <c r="CC44" s="343"/>
      <c r="CD44" s="343"/>
      <c r="CE44" s="343"/>
      <c r="CF44" s="343"/>
      <c r="CG44" s="343"/>
      <c r="CH44" s="343"/>
      <c r="CI44" s="343"/>
      <c r="CJ44" s="343"/>
      <c r="CK44" s="343"/>
      <c r="CL44" s="343"/>
      <c r="CM44" s="343"/>
      <c r="CN44" s="343"/>
      <c r="CO44" s="343"/>
      <c r="CP44" s="343"/>
      <c r="CQ44" s="343"/>
      <c r="CR44" s="343"/>
      <c r="CS44" s="343"/>
      <c r="CT44" s="343"/>
      <c r="CU44" s="343"/>
    </row>
    <row r="45" spans="1:99" ht="19.899999999999999" customHeight="1" x14ac:dyDescent="0.15">
      <c r="A45" s="345" t="s">
        <v>1323</v>
      </c>
      <c r="B45" s="346" t="s">
        <v>885</v>
      </c>
      <c r="C45" s="347">
        <v>0.20158443525368439</v>
      </c>
      <c r="D45" s="341">
        <v>0.2781578947368421</v>
      </c>
      <c r="E45" s="341">
        <v>0.12906783328447369</v>
      </c>
      <c r="F45" s="341">
        <v>0.30260543792927286</v>
      </c>
      <c r="G45" s="341">
        <v>0.18804528386169159</v>
      </c>
      <c r="H45" s="341">
        <v>0.1094253633040657</v>
      </c>
      <c r="I45" s="341">
        <v>1.393753416926794E-2</v>
      </c>
      <c r="J45" s="341">
        <v>0.23116662024924195</v>
      </c>
      <c r="K45" s="341">
        <v>0.19007208128406938</v>
      </c>
      <c r="L45" s="341">
        <v>4.9890485480104156E-2</v>
      </c>
      <c r="M45" s="341">
        <v>0.15394245751959534</v>
      </c>
      <c r="N45" s="341">
        <v>0.35789124393380067</v>
      </c>
      <c r="O45" s="341">
        <v>0.27248170617178286</v>
      </c>
      <c r="P45" s="341">
        <v>0.27071121846993434</v>
      </c>
      <c r="Q45" s="341">
        <v>0.2651035407749468</v>
      </c>
      <c r="R45" s="341">
        <v>0.29065640907068563</v>
      </c>
      <c r="S45" s="341">
        <v>0.24382944217125699</v>
      </c>
      <c r="T45" s="341">
        <v>0.1988010533512268</v>
      </c>
      <c r="U45" s="341">
        <v>0.13768433949131709</v>
      </c>
      <c r="V45" s="341">
        <v>0.29818435981209668</v>
      </c>
      <c r="W45" s="341">
        <v>0.34132637374702007</v>
      </c>
      <c r="X45" s="341">
        <v>6.9076213921302337E-2</v>
      </c>
      <c r="Y45" s="341">
        <v>0.11879606408248544</v>
      </c>
      <c r="Z45" s="341">
        <v>0.38353090601185436</v>
      </c>
      <c r="AA45" s="341">
        <v>0.4840228874351859</v>
      </c>
      <c r="AB45" s="341">
        <v>0.3050337162189074</v>
      </c>
      <c r="AC45" s="341">
        <v>6.7778411833043298E-2</v>
      </c>
      <c r="AD45" s="341">
        <v>0.2954099106791081</v>
      </c>
      <c r="AE45" s="341">
        <v>0.28626782038351056</v>
      </c>
      <c r="AF45" s="341">
        <v>0.34185107868379477</v>
      </c>
      <c r="AG45" s="341">
        <v>0.4636316251127981</v>
      </c>
      <c r="AH45" s="341">
        <v>0.50525987525062643</v>
      </c>
      <c r="AI45" s="341">
        <v>0.53467229921687787</v>
      </c>
      <c r="AJ45" s="341">
        <v>0.34627526596443348</v>
      </c>
      <c r="AK45" s="341">
        <v>0.34038865375080041</v>
      </c>
      <c r="AL45" s="341">
        <v>0</v>
      </c>
      <c r="AM45" s="342">
        <v>7.4226057570454407E-3</v>
      </c>
      <c r="AN45" s="343"/>
      <c r="AO45" s="344"/>
      <c r="AP45" s="344"/>
      <c r="AQ45" s="344"/>
      <c r="AR45" s="344"/>
      <c r="AS45" s="344"/>
      <c r="AT45" s="344"/>
      <c r="AU45" s="344"/>
      <c r="AV45" s="344"/>
      <c r="AW45" s="344"/>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3"/>
      <c r="BU45" s="343"/>
      <c r="BV45" s="343"/>
      <c r="BW45" s="343"/>
      <c r="BX45" s="343"/>
      <c r="BY45" s="343"/>
      <c r="BZ45" s="343"/>
      <c r="CA45" s="343"/>
      <c r="CB45" s="343"/>
      <c r="CC45" s="343"/>
      <c r="CD45" s="343"/>
      <c r="CE45" s="343"/>
      <c r="CF45" s="343"/>
      <c r="CG45" s="343"/>
      <c r="CH45" s="343"/>
      <c r="CI45" s="343"/>
      <c r="CJ45" s="343"/>
      <c r="CK45" s="343"/>
      <c r="CL45" s="343"/>
      <c r="CM45" s="343"/>
      <c r="CN45" s="343"/>
      <c r="CO45" s="343"/>
      <c r="CP45" s="343"/>
      <c r="CQ45" s="343"/>
      <c r="CR45" s="343"/>
      <c r="CS45" s="343"/>
      <c r="CT45" s="343"/>
      <c r="CU45" s="343"/>
    </row>
    <row r="46" spans="1:99" ht="19.899999999999999" customHeight="1" x14ac:dyDescent="0.15">
      <c r="A46" s="345" t="s">
        <v>1324</v>
      </c>
      <c r="B46" s="346" t="s">
        <v>886</v>
      </c>
      <c r="C46" s="347">
        <v>0.15522805382419758</v>
      </c>
      <c r="D46" s="341">
        <v>0.1168421052631579</v>
      </c>
      <c r="E46" s="341">
        <v>7.740923651178698E-2</v>
      </c>
      <c r="F46" s="341">
        <v>-2.2705341431571778E-4</v>
      </c>
      <c r="G46" s="341">
        <v>0.10861147172550498</v>
      </c>
      <c r="H46" s="341">
        <v>8.613973635130194E-2</v>
      </c>
      <c r="I46" s="341">
        <v>8.3421806018494027E-2</v>
      </c>
      <c r="J46" s="341">
        <v>6.2145740253321459E-2</v>
      </c>
      <c r="K46" s="341">
        <v>0.10131344917225339</v>
      </c>
      <c r="L46" s="341">
        <v>8.2850062467420785E-2</v>
      </c>
      <c r="M46" s="341">
        <v>6.7002763035232907E-2</v>
      </c>
      <c r="N46" s="341">
        <v>3.3970716330001247E-2</v>
      </c>
      <c r="O46" s="341">
        <v>9.9097459292722553E-2</v>
      </c>
      <c r="P46" s="341">
        <v>9.8557487044518277E-2</v>
      </c>
      <c r="Q46" s="341">
        <v>1.0734394620650544E-2</v>
      </c>
      <c r="R46" s="341">
        <v>-3.9989910561330125E-2</v>
      </c>
      <c r="S46" s="341">
        <v>8.0086877786564889E-4</v>
      </c>
      <c r="T46" s="341">
        <v>-1.6790950294988986E-3</v>
      </c>
      <c r="U46" s="341">
        <v>3.575813199518457E-5</v>
      </c>
      <c r="V46" s="341">
        <v>4.8721574746834417E-2</v>
      </c>
      <c r="W46" s="341">
        <v>3.9948567482175228E-2</v>
      </c>
      <c r="X46" s="341">
        <v>0.10707477748805684</v>
      </c>
      <c r="Y46" s="341">
        <v>0.12912418510392651</v>
      </c>
      <c r="Z46" s="341">
        <v>5.5957757079687649E-2</v>
      </c>
      <c r="AA46" s="341">
        <v>8.5970107004250895E-2</v>
      </c>
      <c r="AB46" s="341">
        <v>0.22528131046077826</v>
      </c>
      <c r="AC46" s="341">
        <v>0.33096927423442829</v>
      </c>
      <c r="AD46" s="341">
        <v>7.3564671847895502E-3</v>
      </c>
      <c r="AE46" s="341">
        <v>0.13449790313733123</v>
      </c>
      <c r="AF46" s="341">
        <v>0</v>
      </c>
      <c r="AG46" s="341">
        <v>2.7265395755636749E-2</v>
      </c>
      <c r="AH46" s="341">
        <v>1.7020579954241066E-2</v>
      </c>
      <c r="AI46" s="341">
        <v>-6.9789273450431089E-3</v>
      </c>
      <c r="AJ46" s="341">
        <v>7.9721300109119653E-2</v>
      </c>
      <c r="AK46" s="341">
        <v>3.2633048877533516E-2</v>
      </c>
      <c r="AL46" s="341">
        <v>0</v>
      </c>
      <c r="AM46" s="342">
        <v>0.57420450528892986</v>
      </c>
      <c r="AN46" s="343"/>
      <c r="AO46" s="344"/>
      <c r="AP46" s="344"/>
      <c r="AQ46" s="344"/>
      <c r="AR46" s="344"/>
      <c r="AS46" s="344"/>
      <c r="AT46" s="344"/>
      <c r="AU46" s="344"/>
      <c r="AV46" s="344"/>
      <c r="AW46" s="344"/>
      <c r="AX46" s="343"/>
      <c r="AY46" s="343"/>
      <c r="AZ46" s="343"/>
      <c r="BA46" s="343"/>
      <c r="BB46" s="343"/>
      <c r="BC46" s="343"/>
      <c r="BD46" s="343"/>
      <c r="BE46" s="343"/>
      <c r="BF46" s="343"/>
      <c r="BG46" s="343"/>
      <c r="BH46" s="343"/>
      <c r="BI46" s="343"/>
      <c r="BJ46" s="343"/>
      <c r="BK46" s="343"/>
      <c r="BL46" s="343"/>
      <c r="BM46" s="343"/>
      <c r="BN46" s="343"/>
      <c r="BO46" s="343"/>
      <c r="BP46" s="343"/>
      <c r="BQ46" s="343"/>
      <c r="BR46" s="343"/>
      <c r="BS46" s="343"/>
      <c r="BT46" s="343"/>
      <c r="BU46" s="343"/>
      <c r="BV46" s="343"/>
      <c r="BW46" s="343"/>
      <c r="BX46" s="343"/>
      <c r="BY46" s="343"/>
      <c r="BZ46" s="343"/>
      <c r="CA46" s="343"/>
      <c r="CB46" s="343"/>
      <c r="CC46" s="343"/>
      <c r="CD46" s="343"/>
      <c r="CE46" s="343"/>
      <c r="CF46" s="343"/>
      <c r="CG46" s="343"/>
      <c r="CH46" s="343"/>
      <c r="CI46" s="343"/>
      <c r="CJ46" s="343"/>
      <c r="CK46" s="343"/>
      <c r="CL46" s="343"/>
      <c r="CM46" s="343"/>
      <c r="CN46" s="343"/>
      <c r="CO46" s="343"/>
      <c r="CP46" s="343"/>
      <c r="CQ46" s="343"/>
      <c r="CR46" s="343"/>
      <c r="CS46" s="343"/>
      <c r="CT46" s="343"/>
      <c r="CU46" s="343"/>
    </row>
    <row r="47" spans="1:99" ht="19.899999999999999" customHeight="1" x14ac:dyDescent="0.15">
      <c r="A47" s="345" t="s">
        <v>1325</v>
      </c>
      <c r="B47" s="346" t="s">
        <v>887</v>
      </c>
      <c r="C47" s="347">
        <v>0.1495776781033378</v>
      </c>
      <c r="D47" s="341">
        <v>0.10684210526315789</v>
      </c>
      <c r="E47" s="341">
        <v>5.5223739555581325E-2</v>
      </c>
      <c r="F47" s="341">
        <v>0.10379179201907249</v>
      </c>
      <c r="G47" s="341">
        <v>4.7944497954967406E-2</v>
      </c>
      <c r="H47" s="341">
        <v>0.14441333670294648</v>
      </c>
      <c r="I47" s="341">
        <v>2.6235531335790582E-2</v>
      </c>
      <c r="J47" s="341">
        <v>0.11381225655368274</v>
      </c>
      <c r="K47" s="341">
        <v>0.10577082328203873</v>
      </c>
      <c r="L47" s="341">
        <v>4.9479276901809435E-2</v>
      </c>
      <c r="M47" s="341">
        <v>4.0143098974547098E-2</v>
      </c>
      <c r="N47" s="341">
        <v>6.8842894078283354E-2</v>
      </c>
      <c r="O47" s="341">
        <v>0.12352085757826312</v>
      </c>
      <c r="P47" s="341">
        <v>0.13545333275141982</v>
      </c>
      <c r="Q47" s="341">
        <v>0.15344558314542517</v>
      </c>
      <c r="R47" s="341">
        <v>0.15905929997512674</v>
      </c>
      <c r="S47" s="341">
        <v>0.17178563651159326</v>
      </c>
      <c r="T47" s="341">
        <v>0.20780739624743624</v>
      </c>
      <c r="U47" s="341">
        <v>9.3612983597130828E-2</v>
      </c>
      <c r="V47" s="341">
        <v>0.12273857707124397</v>
      </c>
      <c r="W47" s="341">
        <v>4.5377122705066109E-2</v>
      </c>
      <c r="X47" s="341">
        <v>0.1852320545532963</v>
      </c>
      <c r="Y47" s="341">
        <v>0.21639523811184785</v>
      </c>
      <c r="Z47" s="341">
        <v>5.4099633079311316E-2</v>
      </c>
      <c r="AA47" s="341">
        <v>8.2932143023723093E-2</v>
      </c>
      <c r="AB47" s="341">
        <v>7.408033234644848E-2</v>
      </c>
      <c r="AC47" s="341">
        <v>0.32339648209370286</v>
      </c>
      <c r="AD47" s="341">
        <v>0.16307303434053955</v>
      </c>
      <c r="AE47" s="341">
        <v>0.13063637275199216</v>
      </c>
      <c r="AF47" s="341">
        <v>0.36373980309182091</v>
      </c>
      <c r="AG47" s="341">
        <v>0.14403826615931192</v>
      </c>
      <c r="AH47" s="341">
        <v>5.8027899337460803E-2</v>
      </c>
      <c r="AI47" s="341">
        <v>4.5113927386216723E-2</v>
      </c>
      <c r="AJ47" s="341">
        <v>0.11335417652164666</v>
      </c>
      <c r="AK47" s="341">
        <v>0.11188782362457959</v>
      </c>
      <c r="AL47" s="341">
        <v>0</v>
      </c>
      <c r="AM47" s="342">
        <v>3.515823685095304E-2</v>
      </c>
      <c r="AN47" s="343"/>
      <c r="AO47" s="344"/>
      <c r="AP47" s="344"/>
      <c r="AQ47" s="344"/>
      <c r="AR47" s="344"/>
      <c r="AS47" s="344"/>
      <c r="AT47" s="344"/>
      <c r="AU47" s="344"/>
      <c r="AV47" s="344"/>
      <c r="AW47" s="344"/>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3"/>
      <c r="BV47" s="343"/>
      <c r="BW47" s="343"/>
      <c r="BX47" s="343"/>
      <c r="BY47" s="343"/>
      <c r="BZ47" s="343"/>
      <c r="CA47" s="343"/>
      <c r="CB47" s="343"/>
      <c r="CC47" s="343"/>
      <c r="CD47" s="343"/>
      <c r="CE47" s="343"/>
      <c r="CF47" s="343"/>
      <c r="CG47" s="343"/>
      <c r="CH47" s="343"/>
      <c r="CI47" s="343"/>
      <c r="CJ47" s="343"/>
      <c r="CK47" s="343"/>
      <c r="CL47" s="343"/>
      <c r="CM47" s="343"/>
      <c r="CN47" s="343"/>
      <c r="CO47" s="343"/>
      <c r="CP47" s="343"/>
      <c r="CQ47" s="343"/>
      <c r="CR47" s="343"/>
      <c r="CS47" s="343"/>
      <c r="CT47" s="343"/>
      <c r="CU47" s="343"/>
    </row>
    <row r="48" spans="1:99" ht="19.899999999999999" customHeight="1" x14ac:dyDescent="0.15">
      <c r="A48" s="345" t="s">
        <v>1326</v>
      </c>
      <c r="B48" s="353" t="s">
        <v>888</v>
      </c>
      <c r="C48" s="347">
        <v>2.8403331974136425E-2</v>
      </c>
      <c r="D48" s="341">
        <v>5.2368421052631578E-2</v>
      </c>
      <c r="E48" s="341">
        <v>5.8878547827142122E-2</v>
      </c>
      <c r="F48" s="341">
        <v>4.5694499631038204E-3</v>
      </c>
      <c r="G48" s="341">
        <v>4.3229057609894331E-2</v>
      </c>
      <c r="H48" s="341">
        <v>2.6500407318460913E-3</v>
      </c>
      <c r="I48" s="341">
        <v>0.28801121633775989</v>
      </c>
      <c r="J48" s="341">
        <v>2.5573385948464891E-2</v>
      </c>
      <c r="K48" s="341">
        <v>3.1892907806525483E-2</v>
      </c>
      <c r="L48" s="341">
        <v>1.6173800933927247E-2</v>
      </c>
      <c r="M48" s="341">
        <v>-1.0877137482036905E-2</v>
      </c>
      <c r="N48" s="341">
        <v>3.4316368714311395E-2</v>
      </c>
      <c r="O48" s="341">
        <v>1.8182487108636004E-3</v>
      </c>
      <c r="P48" s="341">
        <v>3.9393013622468437E-3</v>
      </c>
      <c r="Q48" s="341">
        <v>-2.3532403469212315E-2</v>
      </c>
      <c r="R48" s="341">
        <v>-3.5341061563092274E-2</v>
      </c>
      <c r="S48" s="341">
        <v>-2.4957306100929524E-2</v>
      </c>
      <c r="T48" s="341">
        <v>-5.2001304028562026E-2</v>
      </c>
      <c r="U48" s="341">
        <v>-9.8078415777499185E-3</v>
      </c>
      <c r="V48" s="341">
        <v>2.6098405422538645E-2</v>
      </c>
      <c r="W48" s="341">
        <v>4.7322152132460639E-2</v>
      </c>
      <c r="X48" s="341">
        <v>3.2952713662570188E-2</v>
      </c>
      <c r="Y48" s="341">
        <v>3.7290760499907566E-2</v>
      </c>
      <c r="Z48" s="341">
        <v>4.2861510960579545E-2</v>
      </c>
      <c r="AA48" s="341">
        <v>5.7821493537720772E-2</v>
      </c>
      <c r="AB48" s="341">
        <v>1.7391582471669807E-2</v>
      </c>
      <c r="AC48" s="341">
        <v>7.0761139281552976E-2</v>
      </c>
      <c r="AD48" s="341">
        <v>3.2344194710120643E-2</v>
      </c>
      <c r="AE48" s="341">
        <v>4.2221317808881734E-2</v>
      </c>
      <c r="AF48" s="341">
        <v>1.7616414999511133E-3</v>
      </c>
      <c r="AG48" s="341">
        <v>1.1533612252238609E-2</v>
      </c>
      <c r="AH48" s="341">
        <v>1.1183935704381087E-2</v>
      </c>
      <c r="AI48" s="341">
        <v>3.3330039444320926E-2</v>
      </c>
      <c r="AJ48" s="341">
        <v>5.7647533919399294E-2</v>
      </c>
      <c r="AK48" s="341">
        <v>5.8257233522416546E-2</v>
      </c>
      <c r="AL48" s="341">
        <v>0</v>
      </c>
      <c r="AM48" s="342">
        <v>3.2882315921963501E-2</v>
      </c>
      <c r="AN48" s="343"/>
      <c r="AO48" s="344"/>
      <c r="AP48" s="344"/>
      <c r="AQ48" s="344"/>
      <c r="AR48" s="344"/>
      <c r="AS48" s="344"/>
      <c r="AT48" s="344"/>
      <c r="AU48" s="344"/>
      <c r="AV48" s="344"/>
      <c r="AW48" s="344"/>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3"/>
      <c r="BU48" s="343"/>
      <c r="BV48" s="343"/>
      <c r="BW48" s="343"/>
      <c r="BX48" s="343"/>
      <c r="BY48" s="343"/>
      <c r="BZ48" s="343"/>
      <c r="CA48" s="343"/>
      <c r="CB48" s="343"/>
      <c r="CC48" s="343"/>
      <c r="CD48" s="343"/>
      <c r="CE48" s="343"/>
      <c r="CF48" s="343"/>
      <c r="CG48" s="343"/>
      <c r="CH48" s="343"/>
      <c r="CI48" s="343"/>
      <c r="CJ48" s="343"/>
      <c r="CK48" s="343"/>
      <c r="CL48" s="343"/>
      <c r="CM48" s="343"/>
      <c r="CN48" s="343"/>
      <c r="CO48" s="343"/>
      <c r="CP48" s="343"/>
      <c r="CQ48" s="343"/>
      <c r="CR48" s="343"/>
      <c r="CS48" s="343"/>
      <c r="CT48" s="343"/>
      <c r="CU48" s="343"/>
    </row>
    <row r="49" spans="1:99" ht="19.899999999999999" customHeight="1" x14ac:dyDescent="0.15">
      <c r="A49" s="348" t="s">
        <v>1327</v>
      </c>
      <c r="B49" s="349" t="s">
        <v>889</v>
      </c>
      <c r="C49" s="350">
        <v>-1.1335702219374381E-2</v>
      </c>
      <c r="D49" s="351">
        <v>0</v>
      </c>
      <c r="E49" s="351">
        <v>-1.458809177880222E-3</v>
      </c>
      <c r="F49" s="351">
        <v>0</v>
      </c>
      <c r="G49" s="351">
        <v>0</v>
      </c>
      <c r="H49" s="351">
        <v>-1.8824654461701947E-6</v>
      </c>
      <c r="I49" s="351">
        <v>-5.3342268780605375E-3</v>
      </c>
      <c r="J49" s="351">
        <v>-1.9612996355905279E-6</v>
      </c>
      <c r="K49" s="351">
        <v>0</v>
      </c>
      <c r="L49" s="351">
        <v>-1.2094369949844648E-6</v>
      </c>
      <c r="M49" s="351">
        <v>-3.3654509536005278E-6</v>
      </c>
      <c r="N49" s="351">
        <v>-5.5304381489623517E-6</v>
      </c>
      <c r="O49" s="351">
        <v>-3.872734208442173E-6</v>
      </c>
      <c r="P49" s="351">
        <v>-2.8463160131841358E-6</v>
      </c>
      <c r="Q49" s="351">
        <v>-4.5007943902098723E-6</v>
      </c>
      <c r="R49" s="351">
        <v>-3.5032773159290515E-6</v>
      </c>
      <c r="S49" s="351">
        <v>-1.432681176861626E-6</v>
      </c>
      <c r="T49" s="351">
        <v>-3.1651178689894412E-6</v>
      </c>
      <c r="U49" s="351">
        <v>-4.3343190297193424E-6</v>
      </c>
      <c r="V49" s="351">
        <v>0</v>
      </c>
      <c r="W49" s="351">
        <v>-4.7824841214759734E-3</v>
      </c>
      <c r="X49" s="351">
        <v>-2.1816918470267345E-4</v>
      </c>
      <c r="Y49" s="351">
        <v>-3.8787134670187275E-2</v>
      </c>
      <c r="Z49" s="351">
        <v>-2.3520556966788974E-6</v>
      </c>
      <c r="AA49" s="351">
        <v>-7.2031591884394691E-4</v>
      </c>
      <c r="AB49" s="351">
        <v>-1.0669460359454602E-2</v>
      </c>
      <c r="AC49" s="351">
        <v>-3.1183514410656587E-4</v>
      </c>
      <c r="AD49" s="351">
        <v>-4.9150049674700057E-3</v>
      </c>
      <c r="AE49" s="351">
        <v>-7.7858191920443085E-6</v>
      </c>
      <c r="AF49" s="351">
        <v>0</v>
      </c>
      <c r="AG49" s="351">
        <v>-2.0198272217279091E-3</v>
      </c>
      <c r="AH49" s="351">
        <v>-1.214751584502108E-2</v>
      </c>
      <c r="AI49" s="351">
        <v>-1.359964425998666E-2</v>
      </c>
      <c r="AJ49" s="351">
        <v>-4.7829301570812097E-5</v>
      </c>
      <c r="AK49" s="351">
        <v>-4.3184622505548238E-6</v>
      </c>
      <c r="AL49" s="351">
        <v>0</v>
      </c>
      <c r="AM49" s="352">
        <v>-2.9612834814693482E-3</v>
      </c>
      <c r="AN49" s="343"/>
      <c r="AO49" s="344"/>
      <c r="AP49" s="344"/>
      <c r="AQ49" s="344"/>
      <c r="AR49" s="344"/>
      <c r="AS49" s="344"/>
      <c r="AT49" s="344"/>
      <c r="AU49" s="344"/>
      <c r="AV49" s="344"/>
      <c r="AW49" s="344"/>
      <c r="AX49" s="343"/>
      <c r="AY49" s="343"/>
      <c r="AZ49" s="343"/>
      <c r="BA49" s="343"/>
      <c r="BB49" s="343"/>
      <c r="BC49" s="343"/>
      <c r="BD49" s="343"/>
      <c r="BE49" s="343"/>
      <c r="BF49" s="343"/>
      <c r="BG49" s="343"/>
      <c r="BH49" s="343"/>
      <c r="BI49" s="343"/>
      <c r="BJ49" s="343"/>
      <c r="BK49" s="343"/>
      <c r="BL49" s="343"/>
      <c r="BM49" s="343"/>
      <c r="BN49" s="343"/>
      <c r="BO49" s="343"/>
      <c r="BP49" s="343"/>
      <c r="BQ49" s="343"/>
      <c r="BR49" s="343"/>
      <c r="BS49" s="343"/>
      <c r="BT49" s="343"/>
      <c r="BU49" s="343"/>
      <c r="BV49" s="343"/>
      <c r="BW49" s="343"/>
      <c r="BX49" s="343"/>
      <c r="BY49" s="343"/>
      <c r="BZ49" s="343"/>
      <c r="CA49" s="343"/>
      <c r="CB49" s="343"/>
      <c r="CC49" s="343"/>
      <c r="CD49" s="343"/>
      <c r="CE49" s="343"/>
      <c r="CF49" s="343"/>
      <c r="CG49" s="343"/>
      <c r="CH49" s="343"/>
      <c r="CI49" s="343"/>
      <c r="CJ49" s="343"/>
      <c r="CK49" s="343"/>
      <c r="CL49" s="343"/>
      <c r="CM49" s="343"/>
      <c r="CN49" s="343"/>
      <c r="CO49" s="343"/>
      <c r="CP49" s="343"/>
      <c r="CQ49" s="343"/>
      <c r="CR49" s="343"/>
      <c r="CS49" s="343"/>
      <c r="CT49" s="343"/>
      <c r="CU49" s="343"/>
    </row>
    <row r="50" spans="1:99" ht="19.899999999999999" customHeight="1" x14ac:dyDescent="0.15">
      <c r="A50" s="348" t="s">
        <v>1328</v>
      </c>
      <c r="B50" s="349" t="s">
        <v>1064</v>
      </c>
      <c r="C50" s="350">
        <v>0.53196248616531716</v>
      </c>
      <c r="D50" s="351">
        <v>0.56447368421052635</v>
      </c>
      <c r="E50" s="351">
        <v>0.32433242164471204</v>
      </c>
      <c r="F50" s="351">
        <v>0.42075835840381448</v>
      </c>
      <c r="G50" s="351">
        <v>0.39895584683892404</v>
      </c>
      <c r="H50" s="351">
        <v>0.35259989655852375</v>
      </c>
      <c r="I50" s="351">
        <v>0.40812537843382773</v>
      </c>
      <c r="J50" s="351">
        <v>0.44738225337637733</v>
      </c>
      <c r="K50" s="351">
        <v>0.4383816635582663</v>
      </c>
      <c r="L50" s="351">
        <v>0.20336683070663775</v>
      </c>
      <c r="M50" s="351">
        <v>0.25469059726658072</v>
      </c>
      <c r="N50" s="351">
        <v>0.50388928062825777</v>
      </c>
      <c r="O50" s="351">
        <v>0.5065671890339658</v>
      </c>
      <c r="P50" s="351">
        <v>0.52067563951976958</v>
      </c>
      <c r="Q50" s="351">
        <v>0.41860763424744468</v>
      </c>
      <c r="R50" s="351">
        <v>0.38563025710552223</v>
      </c>
      <c r="S50" s="351">
        <v>0.40249744982750518</v>
      </c>
      <c r="T50" s="351">
        <v>0.36410882941280731</v>
      </c>
      <c r="U50" s="351">
        <v>0.22670041656417808</v>
      </c>
      <c r="V50" s="351">
        <v>0.50642219729848348</v>
      </c>
      <c r="W50" s="351">
        <v>0.48154619858726111</v>
      </c>
      <c r="X50" s="351">
        <v>0.39877385251488112</v>
      </c>
      <c r="Y50" s="351">
        <v>0.47138576805153948</v>
      </c>
      <c r="Z50" s="351">
        <v>0.55383385078558656</v>
      </c>
      <c r="AA50" s="351">
        <v>0.72368750282899197</v>
      </c>
      <c r="AB50" s="351">
        <v>0.63505134979536115</v>
      </c>
      <c r="AC50" s="351">
        <v>0.79466084498177647</v>
      </c>
      <c r="AD50" s="351">
        <v>0.5019463860778508</v>
      </c>
      <c r="AE50" s="351">
        <v>0.60105580426922423</v>
      </c>
      <c r="AF50" s="351">
        <v>0.71666275000185831</v>
      </c>
      <c r="AG50" s="351">
        <v>0.6476050205402949</v>
      </c>
      <c r="AH50" s="351">
        <v>0.58716418720502594</v>
      </c>
      <c r="AI50" s="351">
        <v>0.62762584714708036</v>
      </c>
      <c r="AJ50" s="351">
        <v>0.60558436083294731</v>
      </c>
      <c r="AK50" s="351">
        <v>0.55734544910633355</v>
      </c>
      <c r="AL50" s="351">
        <v>0</v>
      </c>
      <c r="AM50" s="352">
        <v>0.64870427683474574</v>
      </c>
      <c r="AN50" s="343"/>
      <c r="AO50" s="344"/>
      <c r="AP50" s="344"/>
      <c r="AQ50" s="344"/>
      <c r="AR50" s="344"/>
      <c r="AS50" s="344"/>
      <c r="AT50" s="344"/>
      <c r="AU50" s="344"/>
      <c r="AV50" s="344"/>
      <c r="AW50" s="344"/>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3"/>
      <c r="BU50" s="343"/>
      <c r="BV50" s="343"/>
      <c r="BW50" s="343"/>
      <c r="BX50" s="343"/>
      <c r="BY50" s="343"/>
      <c r="BZ50" s="343"/>
      <c r="CA50" s="343"/>
      <c r="CB50" s="343"/>
      <c r="CC50" s="343"/>
      <c r="CD50" s="343"/>
      <c r="CE50" s="343"/>
      <c r="CF50" s="343"/>
      <c r="CG50" s="343"/>
      <c r="CH50" s="343"/>
      <c r="CI50" s="343"/>
      <c r="CJ50" s="343"/>
      <c r="CK50" s="343"/>
      <c r="CL50" s="343"/>
      <c r="CM50" s="343"/>
      <c r="CN50" s="343"/>
      <c r="CO50" s="343"/>
      <c r="CP50" s="343"/>
      <c r="CQ50" s="343"/>
      <c r="CR50" s="343"/>
      <c r="CS50" s="343"/>
      <c r="CT50" s="343"/>
      <c r="CU50" s="343"/>
    </row>
    <row r="51" spans="1:99" ht="19.899999999999999" customHeight="1" x14ac:dyDescent="0.15">
      <c r="A51" s="348" t="s">
        <v>1329</v>
      </c>
      <c r="B51" s="349" t="s">
        <v>1068</v>
      </c>
      <c r="C51" s="350">
        <v>1</v>
      </c>
      <c r="D51" s="351">
        <v>1</v>
      </c>
      <c r="E51" s="351">
        <v>1</v>
      </c>
      <c r="F51" s="351">
        <v>1</v>
      </c>
      <c r="G51" s="351">
        <v>1</v>
      </c>
      <c r="H51" s="351">
        <v>1</v>
      </c>
      <c r="I51" s="351">
        <v>1</v>
      </c>
      <c r="J51" s="351">
        <v>1</v>
      </c>
      <c r="K51" s="351">
        <v>1</v>
      </c>
      <c r="L51" s="351">
        <v>1</v>
      </c>
      <c r="M51" s="351">
        <v>1</v>
      </c>
      <c r="N51" s="351">
        <v>1</v>
      </c>
      <c r="O51" s="351">
        <v>1</v>
      </c>
      <c r="P51" s="351">
        <v>1</v>
      </c>
      <c r="Q51" s="351">
        <v>1</v>
      </c>
      <c r="R51" s="351">
        <v>1</v>
      </c>
      <c r="S51" s="351">
        <v>1</v>
      </c>
      <c r="T51" s="351">
        <v>1</v>
      </c>
      <c r="U51" s="351">
        <v>1</v>
      </c>
      <c r="V51" s="351">
        <v>1</v>
      </c>
      <c r="W51" s="351">
        <v>1</v>
      </c>
      <c r="X51" s="351">
        <v>1</v>
      </c>
      <c r="Y51" s="351">
        <v>1</v>
      </c>
      <c r="Z51" s="351">
        <v>1</v>
      </c>
      <c r="AA51" s="351">
        <v>1</v>
      </c>
      <c r="AB51" s="351">
        <v>1</v>
      </c>
      <c r="AC51" s="351">
        <v>1</v>
      </c>
      <c r="AD51" s="351">
        <v>1</v>
      </c>
      <c r="AE51" s="351">
        <v>1</v>
      </c>
      <c r="AF51" s="351">
        <v>1</v>
      </c>
      <c r="AG51" s="351">
        <v>1</v>
      </c>
      <c r="AH51" s="351">
        <v>1</v>
      </c>
      <c r="AI51" s="351">
        <v>1</v>
      </c>
      <c r="AJ51" s="351">
        <v>1</v>
      </c>
      <c r="AK51" s="351">
        <v>1</v>
      </c>
      <c r="AL51" s="351">
        <v>1</v>
      </c>
      <c r="AM51" s="352">
        <v>1</v>
      </c>
      <c r="AN51" s="343"/>
      <c r="AO51" s="344"/>
      <c r="AP51" s="344"/>
      <c r="AQ51" s="344"/>
      <c r="AR51" s="344"/>
      <c r="AS51" s="344"/>
      <c r="AT51" s="344"/>
      <c r="AU51" s="344"/>
      <c r="AV51" s="344"/>
      <c r="AW51" s="344"/>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3"/>
      <c r="BU51" s="343"/>
      <c r="BV51" s="343"/>
      <c r="BW51" s="343"/>
      <c r="BX51" s="343"/>
      <c r="BY51" s="343"/>
      <c r="BZ51" s="343"/>
      <c r="CA51" s="343"/>
      <c r="CB51" s="343"/>
      <c r="CC51" s="343"/>
      <c r="CD51" s="343"/>
      <c r="CE51" s="343"/>
      <c r="CF51" s="343"/>
      <c r="CG51" s="343"/>
      <c r="CH51" s="343"/>
      <c r="CI51" s="343"/>
      <c r="CJ51" s="343"/>
      <c r="CK51" s="343"/>
      <c r="CL51" s="343"/>
      <c r="CM51" s="343"/>
      <c r="CN51" s="343"/>
      <c r="CO51" s="343"/>
      <c r="CP51" s="343"/>
      <c r="CQ51" s="343"/>
      <c r="CR51" s="343"/>
      <c r="CS51" s="343"/>
      <c r="CT51" s="343"/>
      <c r="CU51" s="343"/>
    </row>
  </sheetData>
  <mergeCells count="2">
    <mergeCell ref="C2:G2"/>
    <mergeCell ref="H2:K2"/>
  </mergeCells>
  <phoneticPr fontId="2"/>
  <pageMargins left="0.70866141732283472" right="0.70866141732283472" top="0.74803149606299213" bottom="0.74803149606299213" header="0.31496062992125984" footer="0.31496062992125984"/>
  <pageSetup paperSize="9" scale="20" orientation="landscape" r:id="rId1"/>
  <colBreaks count="1" manualBreakCount="1">
    <brk id="34"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pageSetUpPr fitToPage="1"/>
  </sheetPr>
  <dimension ref="A1:CV43"/>
  <sheetViews>
    <sheetView showGridLines="0" view="pageBreakPreview" zoomScaleNormal="100" zoomScaleSheetLayoutView="100" workbookViewId="0"/>
  </sheetViews>
  <sheetFormatPr defaultRowHeight="12" x14ac:dyDescent="0.15"/>
  <cols>
    <col min="1" max="1" width="4" style="359" bestFit="1" customWidth="1"/>
    <col min="2" max="2" width="30.75" style="331" customWidth="1"/>
    <col min="3" max="39" width="15.75" style="344" customWidth="1"/>
    <col min="40" max="40" width="12.75" style="344" customWidth="1"/>
    <col min="41" max="41" width="12.375" style="344" bestFit="1" customWidth="1"/>
    <col min="42" max="50" width="9" style="360"/>
    <col min="51" max="256" width="8.875" style="344"/>
    <col min="257" max="257" width="4" style="344" bestFit="1" customWidth="1"/>
    <col min="258" max="258" width="26.75" style="344" customWidth="1"/>
    <col min="259" max="296" width="12.75" style="344" customWidth="1"/>
    <col min="297" max="298" width="12.375" style="344" bestFit="1" customWidth="1"/>
    <col min="299" max="512" width="8.875" style="344"/>
    <col min="513" max="513" width="4" style="344" bestFit="1" customWidth="1"/>
    <col min="514" max="514" width="26.75" style="344" customWidth="1"/>
    <col min="515" max="552" width="12.75" style="344" customWidth="1"/>
    <col min="553" max="554" width="12.375" style="344" bestFit="1" customWidth="1"/>
    <col min="555" max="768" width="8.875" style="344"/>
    <col min="769" max="769" width="4" style="344" bestFit="1" customWidth="1"/>
    <col min="770" max="770" width="26.75" style="344" customWidth="1"/>
    <col min="771" max="808" width="12.75" style="344" customWidth="1"/>
    <col min="809" max="810" width="12.375" style="344" bestFit="1" customWidth="1"/>
    <col min="811" max="1024" width="8.875" style="344"/>
    <col min="1025" max="1025" width="4" style="344" bestFit="1" customWidth="1"/>
    <col min="1026" max="1026" width="26.75" style="344" customWidth="1"/>
    <col min="1027" max="1064" width="12.75" style="344" customWidth="1"/>
    <col min="1065" max="1066" width="12.375" style="344" bestFit="1" customWidth="1"/>
    <col min="1067" max="1280" width="8.875" style="344"/>
    <col min="1281" max="1281" width="4" style="344" bestFit="1" customWidth="1"/>
    <col min="1282" max="1282" width="26.75" style="344" customWidth="1"/>
    <col min="1283" max="1320" width="12.75" style="344" customWidth="1"/>
    <col min="1321" max="1322" width="12.375" style="344" bestFit="1" customWidth="1"/>
    <col min="1323" max="1536" width="8.875" style="344"/>
    <col min="1537" max="1537" width="4" style="344" bestFit="1" customWidth="1"/>
    <col min="1538" max="1538" width="26.75" style="344" customWidth="1"/>
    <col min="1539" max="1576" width="12.75" style="344" customWidth="1"/>
    <col min="1577" max="1578" width="12.375" style="344" bestFit="1" customWidth="1"/>
    <col min="1579" max="1792" width="8.875" style="344"/>
    <col min="1793" max="1793" width="4" style="344" bestFit="1" customWidth="1"/>
    <col min="1794" max="1794" width="26.75" style="344" customWidth="1"/>
    <col min="1795" max="1832" width="12.75" style="344" customWidth="1"/>
    <col min="1833" max="1834" width="12.375" style="344" bestFit="1" customWidth="1"/>
    <col min="1835" max="2048" width="8.875" style="344"/>
    <col min="2049" max="2049" width="4" style="344" bestFit="1" customWidth="1"/>
    <col min="2050" max="2050" width="26.75" style="344" customWidth="1"/>
    <col min="2051" max="2088" width="12.75" style="344" customWidth="1"/>
    <col min="2089" max="2090" width="12.375" style="344" bestFit="1" customWidth="1"/>
    <col min="2091" max="2304" width="8.875" style="344"/>
    <col min="2305" max="2305" width="4" style="344" bestFit="1" customWidth="1"/>
    <col min="2306" max="2306" width="26.75" style="344" customWidth="1"/>
    <col min="2307" max="2344" width="12.75" style="344" customWidth="1"/>
    <col min="2345" max="2346" width="12.375" style="344" bestFit="1" customWidth="1"/>
    <col min="2347" max="2560" width="8.875" style="344"/>
    <col min="2561" max="2561" width="4" style="344" bestFit="1" customWidth="1"/>
    <col min="2562" max="2562" width="26.75" style="344" customWidth="1"/>
    <col min="2563" max="2600" width="12.75" style="344" customWidth="1"/>
    <col min="2601" max="2602" width="12.375" style="344" bestFit="1" customWidth="1"/>
    <col min="2603" max="2816" width="8.875" style="344"/>
    <col min="2817" max="2817" width="4" style="344" bestFit="1" customWidth="1"/>
    <col min="2818" max="2818" width="26.75" style="344" customWidth="1"/>
    <col min="2819" max="2856" width="12.75" style="344" customWidth="1"/>
    <col min="2857" max="2858" width="12.375" style="344" bestFit="1" customWidth="1"/>
    <col min="2859" max="3072" width="8.875" style="344"/>
    <col min="3073" max="3073" width="4" style="344" bestFit="1" customWidth="1"/>
    <col min="3074" max="3074" width="26.75" style="344" customWidth="1"/>
    <col min="3075" max="3112" width="12.75" style="344" customWidth="1"/>
    <col min="3113" max="3114" width="12.375" style="344" bestFit="1" customWidth="1"/>
    <col min="3115" max="3328" width="8.875" style="344"/>
    <col min="3329" max="3329" width="4" style="344" bestFit="1" customWidth="1"/>
    <col min="3330" max="3330" width="26.75" style="344" customWidth="1"/>
    <col min="3331" max="3368" width="12.75" style="344" customWidth="1"/>
    <col min="3369" max="3370" width="12.375" style="344" bestFit="1" customWidth="1"/>
    <col min="3371" max="3584" width="8.875" style="344"/>
    <col min="3585" max="3585" width="4" style="344" bestFit="1" customWidth="1"/>
    <col min="3586" max="3586" width="26.75" style="344" customWidth="1"/>
    <col min="3587" max="3624" width="12.75" style="344" customWidth="1"/>
    <col min="3625" max="3626" width="12.375" style="344" bestFit="1" customWidth="1"/>
    <col min="3627" max="3840" width="8.875" style="344"/>
    <col min="3841" max="3841" width="4" style="344" bestFit="1" customWidth="1"/>
    <col min="3842" max="3842" width="26.75" style="344" customWidth="1"/>
    <col min="3843" max="3880" width="12.75" style="344" customWidth="1"/>
    <col min="3881" max="3882" width="12.375" style="344" bestFit="1" customWidth="1"/>
    <col min="3883" max="4096" width="8.875" style="344"/>
    <col min="4097" max="4097" width="4" style="344" bestFit="1" customWidth="1"/>
    <col min="4098" max="4098" width="26.75" style="344" customWidth="1"/>
    <col min="4099" max="4136" width="12.75" style="344" customWidth="1"/>
    <col min="4137" max="4138" width="12.375" style="344" bestFit="1" customWidth="1"/>
    <col min="4139" max="4352" width="8.875" style="344"/>
    <col min="4353" max="4353" width="4" style="344" bestFit="1" customWidth="1"/>
    <col min="4354" max="4354" width="26.75" style="344" customWidth="1"/>
    <col min="4355" max="4392" width="12.75" style="344" customWidth="1"/>
    <col min="4393" max="4394" width="12.375" style="344" bestFit="1" customWidth="1"/>
    <col min="4395" max="4608" width="8.875" style="344"/>
    <col min="4609" max="4609" width="4" style="344" bestFit="1" customWidth="1"/>
    <col min="4610" max="4610" width="26.75" style="344" customWidth="1"/>
    <col min="4611" max="4648" width="12.75" style="344" customWidth="1"/>
    <col min="4649" max="4650" width="12.375" style="344" bestFit="1" customWidth="1"/>
    <col min="4651" max="4864" width="8.875" style="344"/>
    <col min="4865" max="4865" width="4" style="344" bestFit="1" customWidth="1"/>
    <col min="4866" max="4866" width="26.75" style="344" customWidth="1"/>
    <col min="4867" max="4904" width="12.75" style="344" customWidth="1"/>
    <col min="4905" max="4906" width="12.375" style="344" bestFit="1" customWidth="1"/>
    <col min="4907" max="5120" width="8.875" style="344"/>
    <col min="5121" max="5121" width="4" style="344" bestFit="1" customWidth="1"/>
    <col min="5122" max="5122" width="26.75" style="344" customWidth="1"/>
    <col min="5123" max="5160" width="12.75" style="344" customWidth="1"/>
    <col min="5161" max="5162" width="12.375" style="344" bestFit="1" customWidth="1"/>
    <col min="5163" max="5376" width="8.875" style="344"/>
    <col min="5377" max="5377" width="4" style="344" bestFit="1" customWidth="1"/>
    <col min="5378" max="5378" width="26.75" style="344" customWidth="1"/>
    <col min="5379" max="5416" width="12.75" style="344" customWidth="1"/>
    <col min="5417" max="5418" width="12.375" style="344" bestFit="1" customWidth="1"/>
    <col min="5419" max="5632" width="8.875" style="344"/>
    <col min="5633" max="5633" width="4" style="344" bestFit="1" customWidth="1"/>
    <col min="5634" max="5634" width="26.75" style="344" customWidth="1"/>
    <col min="5635" max="5672" width="12.75" style="344" customWidth="1"/>
    <col min="5673" max="5674" width="12.375" style="344" bestFit="1" customWidth="1"/>
    <col min="5675" max="5888" width="8.875" style="344"/>
    <col min="5889" max="5889" width="4" style="344" bestFit="1" customWidth="1"/>
    <col min="5890" max="5890" width="26.75" style="344" customWidth="1"/>
    <col min="5891" max="5928" width="12.75" style="344" customWidth="1"/>
    <col min="5929" max="5930" width="12.375" style="344" bestFit="1" customWidth="1"/>
    <col min="5931" max="6144" width="8.875" style="344"/>
    <col min="6145" max="6145" width="4" style="344" bestFit="1" customWidth="1"/>
    <col min="6146" max="6146" width="26.75" style="344" customWidth="1"/>
    <col min="6147" max="6184" width="12.75" style="344" customWidth="1"/>
    <col min="6185" max="6186" width="12.375" style="344" bestFit="1" customWidth="1"/>
    <col min="6187" max="6400" width="8.875" style="344"/>
    <col min="6401" max="6401" width="4" style="344" bestFit="1" customWidth="1"/>
    <col min="6402" max="6402" width="26.75" style="344" customWidth="1"/>
    <col min="6403" max="6440" width="12.75" style="344" customWidth="1"/>
    <col min="6441" max="6442" width="12.375" style="344" bestFit="1" customWidth="1"/>
    <col min="6443" max="6656" width="8.875" style="344"/>
    <col min="6657" max="6657" width="4" style="344" bestFit="1" customWidth="1"/>
    <col min="6658" max="6658" width="26.75" style="344" customWidth="1"/>
    <col min="6659" max="6696" width="12.75" style="344" customWidth="1"/>
    <col min="6697" max="6698" width="12.375" style="344" bestFit="1" customWidth="1"/>
    <col min="6699" max="6912" width="8.875" style="344"/>
    <col min="6913" max="6913" width="4" style="344" bestFit="1" customWidth="1"/>
    <col min="6914" max="6914" width="26.75" style="344" customWidth="1"/>
    <col min="6915" max="6952" width="12.75" style="344" customWidth="1"/>
    <col min="6953" max="6954" width="12.375" style="344" bestFit="1" customWidth="1"/>
    <col min="6955" max="7168" width="8.875" style="344"/>
    <col min="7169" max="7169" width="4" style="344" bestFit="1" customWidth="1"/>
    <col min="7170" max="7170" width="26.75" style="344" customWidth="1"/>
    <col min="7171" max="7208" width="12.75" style="344" customWidth="1"/>
    <col min="7209" max="7210" width="12.375" style="344" bestFit="1" customWidth="1"/>
    <col min="7211" max="7424" width="8.875" style="344"/>
    <col min="7425" max="7425" width="4" style="344" bestFit="1" customWidth="1"/>
    <col min="7426" max="7426" width="26.75" style="344" customWidth="1"/>
    <col min="7427" max="7464" width="12.75" style="344" customWidth="1"/>
    <col min="7465" max="7466" width="12.375" style="344" bestFit="1" customWidth="1"/>
    <col min="7467" max="7680" width="8.875" style="344"/>
    <col min="7681" max="7681" width="4" style="344" bestFit="1" customWidth="1"/>
    <col min="7682" max="7682" width="26.75" style="344" customWidth="1"/>
    <col min="7683" max="7720" width="12.75" style="344" customWidth="1"/>
    <col min="7721" max="7722" width="12.375" style="344" bestFit="1" customWidth="1"/>
    <col min="7723" max="7936" width="8.875" style="344"/>
    <col min="7937" max="7937" width="4" style="344" bestFit="1" customWidth="1"/>
    <col min="7938" max="7938" width="26.75" style="344" customWidth="1"/>
    <col min="7939" max="7976" width="12.75" style="344" customWidth="1"/>
    <col min="7977" max="7978" width="12.375" style="344" bestFit="1" customWidth="1"/>
    <col min="7979" max="8192" width="8.875" style="344"/>
    <col min="8193" max="8193" width="4" style="344" bestFit="1" customWidth="1"/>
    <col min="8194" max="8194" width="26.75" style="344" customWidth="1"/>
    <col min="8195" max="8232" width="12.75" style="344" customWidth="1"/>
    <col min="8233" max="8234" width="12.375" style="344" bestFit="1" customWidth="1"/>
    <col min="8235" max="8448" width="8.875" style="344"/>
    <col min="8449" max="8449" width="4" style="344" bestFit="1" customWidth="1"/>
    <col min="8450" max="8450" width="26.75" style="344" customWidth="1"/>
    <col min="8451" max="8488" width="12.75" style="344" customWidth="1"/>
    <col min="8489" max="8490" width="12.375" style="344" bestFit="1" customWidth="1"/>
    <col min="8491" max="8704" width="8.875" style="344"/>
    <col min="8705" max="8705" width="4" style="344" bestFit="1" customWidth="1"/>
    <col min="8706" max="8706" width="26.75" style="344" customWidth="1"/>
    <col min="8707" max="8744" width="12.75" style="344" customWidth="1"/>
    <col min="8745" max="8746" width="12.375" style="344" bestFit="1" customWidth="1"/>
    <col min="8747" max="8960" width="8.875" style="344"/>
    <col min="8961" max="8961" width="4" style="344" bestFit="1" customWidth="1"/>
    <col min="8962" max="8962" width="26.75" style="344" customWidth="1"/>
    <col min="8963" max="9000" width="12.75" style="344" customWidth="1"/>
    <col min="9001" max="9002" width="12.375" style="344" bestFit="1" customWidth="1"/>
    <col min="9003" max="9216" width="8.875" style="344"/>
    <col min="9217" max="9217" width="4" style="344" bestFit="1" customWidth="1"/>
    <col min="9218" max="9218" width="26.75" style="344" customWidth="1"/>
    <col min="9219" max="9256" width="12.75" style="344" customWidth="1"/>
    <col min="9257" max="9258" width="12.375" style="344" bestFit="1" customWidth="1"/>
    <col min="9259" max="9472" width="8.875" style="344"/>
    <col min="9473" max="9473" width="4" style="344" bestFit="1" customWidth="1"/>
    <col min="9474" max="9474" width="26.75" style="344" customWidth="1"/>
    <col min="9475" max="9512" width="12.75" style="344" customWidth="1"/>
    <col min="9513" max="9514" width="12.375" style="344" bestFit="1" customWidth="1"/>
    <col min="9515" max="9728" width="8.875" style="344"/>
    <col min="9729" max="9729" width="4" style="344" bestFit="1" customWidth="1"/>
    <col min="9730" max="9730" width="26.75" style="344" customWidth="1"/>
    <col min="9731" max="9768" width="12.75" style="344" customWidth="1"/>
    <col min="9769" max="9770" width="12.375" style="344" bestFit="1" customWidth="1"/>
    <col min="9771" max="9984" width="8.875" style="344"/>
    <col min="9985" max="9985" width="4" style="344" bestFit="1" customWidth="1"/>
    <col min="9986" max="9986" width="26.75" style="344" customWidth="1"/>
    <col min="9987" max="10024" width="12.75" style="344" customWidth="1"/>
    <col min="10025" max="10026" width="12.375" style="344" bestFit="1" customWidth="1"/>
    <col min="10027" max="10240" width="8.875" style="344"/>
    <col min="10241" max="10241" width="4" style="344" bestFit="1" customWidth="1"/>
    <col min="10242" max="10242" width="26.75" style="344" customWidth="1"/>
    <col min="10243" max="10280" width="12.75" style="344" customWidth="1"/>
    <col min="10281" max="10282" width="12.375" style="344" bestFit="1" customWidth="1"/>
    <col min="10283" max="10496" width="8.875" style="344"/>
    <col min="10497" max="10497" width="4" style="344" bestFit="1" customWidth="1"/>
    <col min="10498" max="10498" width="26.75" style="344" customWidth="1"/>
    <col min="10499" max="10536" width="12.75" style="344" customWidth="1"/>
    <col min="10537" max="10538" width="12.375" style="344" bestFit="1" customWidth="1"/>
    <col min="10539" max="10752" width="8.875" style="344"/>
    <col min="10753" max="10753" width="4" style="344" bestFit="1" customWidth="1"/>
    <col min="10754" max="10754" width="26.75" style="344" customWidth="1"/>
    <col min="10755" max="10792" width="12.75" style="344" customWidth="1"/>
    <col min="10793" max="10794" width="12.375" style="344" bestFit="1" customWidth="1"/>
    <col min="10795" max="11008" width="8.875" style="344"/>
    <col min="11009" max="11009" width="4" style="344" bestFit="1" customWidth="1"/>
    <col min="11010" max="11010" width="26.75" style="344" customWidth="1"/>
    <col min="11011" max="11048" width="12.75" style="344" customWidth="1"/>
    <col min="11049" max="11050" width="12.375" style="344" bestFit="1" customWidth="1"/>
    <col min="11051" max="11264" width="8.875" style="344"/>
    <col min="11265" max="11265" width="4" style="344" bestFit="1" customWidth="1"/>
    <col min="11266" max="11266" width="26.75" style="344" customWidth="1"/>
    <col min="11267" max="11304" width="12.75" style="344" customWidth="1"/>
    <col min="11305" max="11306" width="12.375" style="344" bestFit="1" customWidth="1"/>
    <col min="11307" max="11520" width="8.875" style="344"/>
    <col min="11521" max="11521" width="4" style="344" bestFit="1" customWidth="1"/>
    <col min="11522" max="11522" width="26.75" style="344" customWidth="1"/>
    <col min="11523" max="11560" width="12.75" style="344" customWidth="1"/>
    <col min="11561" max="11562" width="12.375" style="344" bestFit="1" customWidth="1"/>
    <col min="11563" max="11776" width="8.875" style="344"/>
    <col min="11777" max="11777" width="4" style="344" bestFit="1" customWidth="1"/>
    <col min="11778" max="11778" width="26.75" style="344" customWidth="1"/>
    <col min="11779" max="11816" width="12.75" style="344" customWidth="1"/>
    <col min="11817" max="11818" width="12.375" style="344" bestFit="1" customWidth="1"/>
    <col min="11819" max="12032" width="8.875" style="344"/>
    <col min="12033" max="12033" width="4" style="344" bestFit="1" customWidth="1"/>
    <col min="12034" max="12034" width="26.75" style="344" customWidth="1"/>
    <col min="12035" max="12072" width="12.75" style="344" customWidth="1"/>
    <col min="12073" max="12074" width="12.375" style="344" bestFit="1" customWidth="1"/>
    <col min="12075" max="12288" width="8.875" style="344"/>
    <col min="12289" max="12289" width="4" style="344" bestFit="1" customWidth="1"/>
    <col min="12290" max="12290" width="26.75" style="344" customWidth="1"/>
    <col min="12291" max="12328" width="12.75" style="344" customWidth="1"/>
    <col min="12329" max="12330" width="12.375" style="344" bestFit="1" customWidth="1"/>
    <col min="12331" max="12544" width="8.875" style="344"/>
    <col min="12545" max="12545" width="4" style="344" bestFit="1" customWidth="1"/>
    <col min="12546" max="12546" width="26.75" style="344" customWidth="1"/>
    <col min="12547" max="12584" width="12.75" style="344" customWidth="1"/>
    <col min="12585" max="12586" width="12.375" style="344" bestFit="1" customWidth="1"/>
    <col min="12587" max="12800" width="8.875" style="344"/>
    <col min="12801" max="12801" width="4" style="344" bestFit="1" customWidth="1"/>
    <col min="12802" max="12802" width="26.75" style="344" customWidth="1"/>
    <col min="12803" max="12840" width="12.75" style="344" customWidth="1"/>
    <col min="12841" max="12842" width="12.375" style="344" bestFit="1" customWidth="1"/>
    <col min="12843" max="13056" width="8.875" style="344"/>
    <col min="13057" max="13057" width="4" style="344" bestFit="1" customWidth="1"/>
    <col min="13058" max="13058" width="26.75" style="344" customWidth="1"/>
    <col min="13059" max="13096" width="12.75" style="344" customWidth="1"/>
    <col min="13097" max="13098" width="12.375" style="344" bestFit="1" customWidth="1"/>
    <col min="13099" max="13312" width="8.875" style="344"/>
    <col min="13313" max="13313" width="4" style="344" bestFit="1" customWidth="1"/>
    <col min="13314" max="13314" width="26.75" style="344" customWidth="1"/>
    <col min="13315" max="13352" width="12.75" style="344" customWidth="1"/>
    <col min="13353" max="13354" width="12.375" style="344" bestFit="1" customWidth="1"/>
    <col min="13355" max="13568" width="8.875" style="344"/>
    <col min="13569" max="13569" width="4" style="344" bestFit="1" customWidth="1"/>
    <col min="13570" max="13570" width="26.75" style="344" customWidth="1"/>
    <col min="13571" max="13608" width="12.75" style="344" customWidth="1"/>
    <col min="13609" max="13610" width="12.375" style="344" bestFit="1" customWidth="1"/>
    <col min="13611" max="13824" width="8.875" style="344"/>
    <col min="13825" max="13825" width="4" style="344" bestFit="1" customWidth="1"/>
    <col min="13826" max="13826" width="26.75" style="344" customWidth="1"/>
    <col min="13827" max="13864" width="12.75" style="344" customWidth="1"/>
    <col min="13865" max="13866" width="12.375" style="344" bestFit="1" customWidth="1"/>
    <col min="13867" max="14080" width="8.875" style="344"/>
    <col min="14081" max="14081" width="4" style="344" bestFit="1" customWidth="1"/>
    <col min="14082" max="14082" width="26.75" style="344" customWidth="1"/>
    <col min="14083" max="14120" width="12.75" style="344" customWidth="1"/>
    <col min="14121" max="14122" width="12.375" style="344" bestFit="1" customWidth="1"/>
    <col min="14123" max="14336" width="8.875" style="344"/>
    <col min="14337" max="14337" width="4" style="344" bestFit="1" customWidth="1"/>
    <col min="14338" max="14338" width="26.75" style="344" customWidth="1"/>
    <col min="14339" max="14376" width="12.75" style="344" customWidth="1"/>
    <col min="14377" max="14378" width="12.375" style="344" bestFit="1" customWidth="1"/>
    <col min="14379" max="14592" width="8.875" style="344"/>
    <col min="14593" max="14593" width="4" style="344" bestFit="1" customWidth="1"/>
    <col min="14594" max="14594" width="26.75" style="344" customWidth="1"/>
    <col min="14595" max="14632" width="12.75" style="344" customWidth="1"/>
    <col min="14633" max="14634" width="12.375" style="344" bestFit="1" customWidth="1"/>
    <col min="14635" max="14848" width="8.875" style="344"/>
    <col min="14849" max="14849" width="4" style="344" bestFit="1" customWidth="1"/>
    <col min="14850" max="14850" width="26.75" style="344" customWidth="1"/>
    <col min="14851" max="14888" width="12.75" style="344" customWidth="1"/>
    <col min="14889" max="14890" width="12.375" style="344" bestFit="1" customWidth="1"/>
    <col min="14891" max="15104" width="8.875" style="344"/>
    <col min="15105" max="15105" width="4" style="344" bestFit="1" customWidth="1"/>
    <col min="15106" max="15106" width="26.75" style="344" customWidth="1"/>
    <col min="15107" max="15144" width="12.75" style="344" customWidth="1"/>
    <col min="15145" max="15146" width="12.375" style="344" bestFit="1" customWidth="1"/>
    <col min="15147" max="15360" width="8.875" style="344"/>
    <col min="15361" max="15361" width="4" style="344" bestFit="1" customWidth="1"/>
    <col min="15362" max="15362" width="26.75" style="344" customWidth="1"/>
    <col min="15363" max="15400" width="12.75" style="344" customWidth="1"/>
    <col min="15401" max="15402" width="12.375" style="344" bestFit="1" customWidth="1"/>
    <col min="15403" max="15616" width="8.875" style="344"/>
    <col min="15617" max="15617" width="4" style="344" bestFit="1" customWidth="1"/>
    <col min="15618" max="15618" width="26.75" style="344" customWidth="1"/>
    <col min="15619" max="15656" width="12.75" style="344" customWidth="1"/>
    <col min="15657" max="15658" width="12.375" style="344" bestFit="1" customWidth="1"/>
    <col min="15659" max="15872" width="8.875" style="344"/>
    <col min="15873" max="15873" width="4" style="344" bestFit="1" customWidth="1"/>
    <col min="15874" max="15874" width="26.75" style="344" customWidth="1"/>
    <col min="15875" max="15912" width="12.75" style="344" customWidth="1"/>
    <col min="15913" max="15914" width="12.375" style="344" bestFit="1" customWidth="1"/>
    <col min="15915" max="16128" width="8.875" style="344"/>
    <col min="16129" max="16129" width="4" style="344" bestFit="1" customWidth="1"/>
    <col min="16130" max="16130" width="26.75" style="344" customWidth="1"/>
    <col min="16131" max="16168" width="12.75" style="344" customWidth="1"/>
    <col min="16169" max="16170" width="12.375" style="344" bestFit="1" customWidth="1"/>
    <col min="16171" max="16313" width="8.875" style="344"/>
    <col min="16314" max="16384" width="8.875" style="344" customWidth="1"/>
  </cols>
  <sheetData>
    <row r="1" spans="1:100" ht="12" customHeight="1" x14ac:dyDescent="0.15"/>
    <row r="2" spans="1:100" ht="31.15" customHeight="1" x14ac:dyDescent="0.15">
      <c r="C2" s="631" t="str">
        <f>はじめに!B2</f>
        <v>令和2（2020）年神奈川県産業連関表</v>
      </c>
      <c r="D2" s="631"/>
      <c r="E2" s="631"/>
      <c r="F2" s="631"/>
      <c r="G2" s="631"/>
      <c r="H2" s="631" t="s" ph="1">
        <v>1332</v>
      </c>
      <c r="I2" s="631" ph="1"/>
      <c r="J2" s="631" ph="1"/>
      <c r="K2" s="631" ph="1"/>
      <c r="L2" s="631" ph="1"/>
      <c r="M2" s="631" ph="1"/>
      <c r="N2" s="631" ph="1"/>
    </row>
    <row r="3" spans="1:100" ht="16.899999999999999" customHeight="1" x14ac:dyDescent="0.15"/>
    <row r="4" spans="1:100" s="359" customFormat="1" ht="17.45" customHeight="1" x14ac:dyDescent="0.15">
      <c r="A4" s="361"/>
      <c r="B4" s="332"/>
      <c r="C4" s="333" t="s">
        <v>21</v>
      </c>
      <c r="D4" s="334" t="s">
        <v>912</v>
      </c>
      <c r="E4" s="334" t="s">
        <v>22</v>
      </c>
      <c r="F4" s="334" t="s">
        <v>23</v>
      </c>
      <c r="G4" s="334" t="s">
        <v>24</v>
      </c>
      <c r="H4" s="334" t="s">
        <v>25</v>
      </c>
      <c r="I4" s="334" t="s">
        <v>26</v>
      </c>
      <c r="J4" s="334" t="s">
        <v>27</v>
      </c>
      <c r="K4" s="334" t="s">
        <v>28</v>
      </c>
      <c r="L4" s="334" t="s">
        <v>29</v>
      </c>
      <c r="M4" s="334" t="s">
        <v>30</v>
      </c>
      <c r="N4" s="334" t="s">
        <v>31</v>
      </c>
      <c r="O4" s="334" t="s">
        <v>32</v>
      </c>
      <c r="P4" s="334" t="s">
        <v>33</v>
      </c>
      <c r="Q4" s="334" t="s">
        <v>34</v>
      </c>
      <c r="R4" s="334" t="s">
        <v>35</v>
      </c>
      <c r="S4" s="334" t="s">
        <v>36</v>
      </c>
      <c r="T4" s="334" t="s">
        <v>37</v>
      </c>
      <c r="U4" s="334" t="s">
        <v>38</v>
      </c>
      <c r="V4" s="334" t="s">
        <v>39</v>
      </c>
      <c r="W4" s="334" t="s">
        <v>40</v>
      </c>
      <c r="X4" s="334" t="s">
        <v>41</v>
      </c>
      <c r="Y4" s="334" t="s">
        <v>42</v>
      </c>
      <c r="Z4" s="334" t="s">
        <v>43</v>
      </c>
      <c r="AA4" s="334" t="s">
        <v>44</v>
      </c>
      <c r="AB4" s="334" t="s">
        <v>45</v>
      </c>
      <c r="AC4" s="334" t="s">
        <v>46</v>
      </c>
      <c r="AD4" s="334" t="s">
        <v>47</v>
      </c>
      <c r="AE4" s="334" t="s">
        <v>48</v>
      </c>
      <c r="AF4" s="334" t="s">
        <v>49</v>
      </c>
      <c r="AG4" s="334" t="s">
        <v>50</v>
      </c>
      <c r="AH4" s="334" t="s">
        <v>51</v>
      </c>
      <c r="AI4" s="334" t="s">
        <v>52</v>
      </c>
      <c r="AJ4" s="334" t="s">
        <v>53</v>
      </c>
      <c r="AK4" s="334" t="s">
        <v>54</v>
      </c>
      <c r="AL4" s="334" t="s">
        <v>55</v>
      </c>
      <c r="AM4" s="334" t="s">
        <v>56</v>
      </c>
      <c r="AN4" s="362"/>
    </row>
    <row r="5" spans="1:100" s="338" customFormat="1" ht="35.450000000000003" customHeight="1" x14ac:dyDescent="0.15">
      <c r="A5" s="335" t="s">
        <v>1330</v>
      </c>
      <c r="B5" s="336" t="s">
        <v>1066</v>
      </c>
      <c r="C5" s="337" t="s">
        <v>57</v>
      </c>
      <c r="D5" s="337" t="s">
        <v>913</v>
      </c>
      <c r="E5" s="337" t="s">
        <v>58</v>
      </c>
      <c r="F5" s="337" t="s">
        <v>59</v>
      </c>
      <c r="G5" s="337" t="s">
        <v>60</v>
      </c>
      <c r="H5" s="337" t="s">
        <v>61</v>
      </c>
      <c r="I5" s="337" t="s">
        <v>62</v>
      </c>
      <c r="J5" s="337" t="s">
        <v>63</v>
      </c>
      <c r="K5" s="337" t="s">
        <v>64</v>
      </c>
      <c r="L5" s="337" t="s">
        <v>65</v>
      </c>
      <c r="M5" s="337" t="s">
        <v>66</v>
      </c>
      <c r="N5" s="337" t="s">
        <v>67</v>
      </c>
      <c r="O5" s="337" t="s">
        <v>68</v>
      </c>
      <c r="P5" s="337" t="s">
        <v>69</v>
      </c>
      <c r="Q5" s="337" t="s">
        <v>70</v>
      </c>
      <c r="R5" s="337" t="s">
        <v>71</v>
      </c>
      <c r="S5" s="337" t="s">
        <v>72</v>
      </c>
      <c r="T5" s="337" t="s">
        <v>73</v>
      </c>
      <c r="U5" s="337" t="s">
        <v>74</v>
      </c>
      <c r="V5" s="337" t="s">
        <v>75</v>
      </c>
      <c r="W5" s="337" t="s">
        <v>76</v>
      </c>
      <c r="X5" s="337" t="s">
        <v>1331</v>
      </c>
      <c r="Y5" s="337" t="s">
        <v>77</v>
      </c>
      <c r="Z5" s="337" t="s">
        <v>78</v>
      </c>
      <c r="AA5" s="337" t="s">
        <v>79</v>
      </c>
      <c r="AB5" s="337" t="s">
        <v>80</v>
      </c>
      <c r="AC5" s="337" t="s">
        <v>81</v>
      </c>
      <c r="AD5" s="337" t="s">
        <v>82</v>
      </c>
      <c r="AE5" s="337" t="s">
        <v>83</v>
      </c>
      <c r="AF5" s="337" t="s">
        <v>84</v>
      </c>
      <c r="AG5" s="337" t="s">
        <v>85</v>
      </c>
      <c r="AH5" s="337" t="s">
        <v>86</v>
      </c>
      <c r="AI5" s="337" t="s">
        <v>87</v>
      </c>
      <c r="AJ5" s="337" t="s">
        <v>88</v>
      </c>
      <c r="AK5" s="337" t="s">
        <v>89</v>
      </c>
      <c r="AL5" s="337" t="s">
        <v>90</v>
      </c>
      <c r="AM5" s="337" t="s">
        <v>91</v>
      </c>
      <c r="AN5" s="354"/>
    </row>
    <row r="6" spans="1:100" ht="19.899999999999999" customHeight="1" x14ac:dyDescent="0.15">
      <c r="A6" s="339" t="s">
        <v>21</v>
      </c>
      <c r="B6" s="340" t="s">
        <v>57</v>
      </c>
      <c r="C6" s="341">
        <v>1.0030470448826667</v>
      </c>
      <c r="D6" s="341">
        <v>1.2747141008610958E-6</v>
      </c>
      <c r="E6" s="341">
        <v>9.6651291759145743E-3</v>
      </c>
      <c r="F6" s="341">
        <v>5.3157538576391339E-4</v>
      </c>
      <c r="G6" s="341">
        <v>2.5033853902494589E-4</v>
      </c>
      <c r="H6" s="341">
        <v>7.4601489535555009E-5</v>
      </c>
      <c r="I6" s="341">
        <v>2.5055318005194162E-7</v>
      </c>
      <c r="J6" s="341">
        <v>1.0329276379562558E-4</v>
      </c>
      <c r="K6" s="341">
        <v>2.2221959595041804E-5</v>
      </c>
      <c r="L6" s="341">
        <v>1.2101832342331685E-6</v>
      </c>
      <c r="M6" s="341">
        <v>2.8646274423005928E-6</v>
      </c>
      <c r="N6" s="341">
        <v>1.4026867897563646E-6</v>
      </c>
      <c r="O6" s="341">
        <v>1.2066619596271339E-6</v>
      </c>
      <c r="P6" s="341">
        <v>1.2469823808353205E-6</v>
      </c>
      <c r="Q6" s="341">
        <v>2.1921105460141066E-6</v>
      </c>
      <c r="R6" s="341">
        <v>2.4218494795196685E-6</v>
      </c>
      <c r="S6" s="341">
        <v>2.087041592528938E-6</v>
      </c>
      <c r="T6" s="341">
        <v>2.1396872355117731E-6</v>
      </c>
      <c r="U6" s="341">
        <v>1.6822314433032433E-6</v>
      </c>
      <c r="V6" s="341">
        <v>1.3955065619630156E-4</v>
      </c>
      <c r="W6" s="341">
        <v>4.7238491137752745E-5</v>
      </c>
      <c r="X6" s="341">
        <v>2.5392324049579405E-6</v>
      </c>
      <c r="Y6" s="341">
        <v>5.4842451899256608E-6</v>
      </c>
      <c r="Z6" s="341">
        <v>2.6142765452864353E-6</v>
      </c>
      <c r="AA6" s="341">
        <v>8.7609336898751502E-6</v>
      </c>
      <c r="AB6" s="341">
        <v>1.9389450877250873E-6</v>
      </c>
      <c r="AC6" s="341">
        <v>1.8270786629738344E-6</v>
      </c>
      <c r="AD6" s="341">
        <v>2.8392119747638948E-6</v>
      </c>
      <c r="AE6" s="341">
        <v>4.3735800165687338E-6</v>
      </c>
      <c r="AF6" s="341">
        <v>4.0842196132385674E-6</v>
      </c>
      <c r="AG6" s="341">
        <v>8.4651379880492161E-5</v>
      </c>
      <c r="AH6" s="341">
        <v>1.2468333369251015E-4</v>
      </c>
      <c r="AI6" s="341">
        <v>1.1051226344116301E-4</v>
      </c>
      <c r="AJ6" s="341">
        <v>2.9593297260553826E-6</v>
      </c>
      <c r="AK6" s="341">
        <v>9.5047927057094483E-4</v>
      </c>
      <c r="AL6" s="341">
        <v>2.6321104836622193E-5</v>
      </c>
      <c r="AM6" s="341">
        <v>1.2314606877417747E-5</v>
      </c>
      <c r="AN6" s="355"/>
      <c r="AO6" s="343"/>
      <c r="AP6" s="344"/>
      <c r="AQ6" s="344"/>
      <c r="AR6" s="344"/>
      <c r="AS6" s="344"/>
      <c r="AT6" s="344"/>
      <c r="AU6" s="344"/>
      <c r="AV6" s="344"/>
      <c r="AW6" s="344"/>
      <c r="AX6" s="344"/>
      <c r="AY6" s="343"/>
      <c r="AZ6" s="343"/>
      <c r="BA6" s="343"/>
      <c r="BB6" s="343"/>
      <c r="BC6" s="343"/>
      <c r="BD6" s="343"/>
      <c r="BE6" s="343"/>
      <c r="BF6" s="343"/>
      <c r="BG6" s="343"/>
      <c r="BH6" s="343"/>
      <c r="BI6" s="343"/>
      <c r="BJ6" s="343"/>
      <c r="BK6" s="343"/>
      <c r="BL6" s="343"/>
      <c r="BM6" s="343"/>
      <c r="BN6" s="343"/>
      <c r="BO6" s="343"/>
      <c r="BP6" s="343"/>
      <c r="BQ6" s="343"/>
      <c r="BR6" s="343"/>
      <c r="BS6" s="343"/>
      <c r="BT6" s="343"/>
      <c r="BU6" s="343"/>
      <c r="BV6" s="343"/>
      <c r="BW6" s="343"/>
      <c r="BX6" s="343"/>
      <c r="BY6" s="343"/>
      <c r="BZ6" s="343"/>
      <c r="CA6" s="343"/>
      <c r="CB6" s="343"/>
      <c r="CC6" s="343"/>
      <c r="CD6" s="343"/>
      <c r="CE6" s="343"/>
      <c r="CF6" s="343"/>
      <c r="CG6" s="343"/>
      <c r="CH6" s="343"/>
      <c r="CI6" s="343"/>
      <c r="CJ6" s="343"/>
      <c r="CK6" s="343"/>
      <c r="CL6" s="343"/>
      <c r="CM6" s="343"/>
      <c r="CN6" s="343"/>
      <c r="CO6" s="343"/>
      <c r="CP6" s="343"/>
      <c r="CQ6" s="343"/>
      <c r="CR6" s="343"/>
      <c r="CS6" s="343"/>
      <c r="CT6" s="343"/>
      <c r="CU6" s="343"/>
      <c r="CV6" s="343"/>
    </row>
    <row r="7" spans="1:100" ht="19.899999999999999" customHeight="1" x14ac:dyDescent="0.15">
      <c r="A7" s="345" t="s">
        <v>912</v>
      </c>
      <c r="B7" s="346" t="s">
        <v>913</v>
      </c>
      <c r="C7" s="347">
        <v>-1.7307844728797447E-6</v>
      </c>
      <c r="D7" s="341">
        <v>0.99999737769786057</v>
      </c>
      <c r="E7" s="341">
        <v>-1.2832360200414314E-6</v>
      </c>
      <c r="F7" s="341">
        <v>-2.4469716584760676E-6</v>
      </c>
      <c r="G7" s="341">
        <v>-1.9236725092012114E-6</v>
      </c>
      <c r="H7" s="341">
        <v>-6.3313820222987429E-6</v>
      </c>
      <c r="I7" s="341">
        <v>-9.5816511784436762E-5</v>
      </c>
      <c r="J7" s="341">
        <v>-2.104632725488573E-6</v>
      </c>
      <c r="K7" s="341">
        <v>-1.29619646412494E-5</v>
      </c>
      <c r="L7" s="341">
        <v>-2.6897945027653507E-5</v>
      </c>
      <c r="M7" s="341">
        <v>-8.0932473855051104E-6</v>
      </c>
      <c r="N7" s="341">
        <v>-4.1238577339707585E-6</v>
      </c>
      <c r="O7" s="341">
        <v>-2.3618001357579219E-6</v>
      </c>
      <c r="P7" s="341">
        <v>-1.9984933322878467E-6</v>
      </c>
      <c r="Q7" s="341">
        <v>-1.3375035808245467E-6</v>
      </c>
      <c r="R7" s="341">
        <v>-2.1360606242345028E-6</v>
      </c>
      <c r="S7" s="341">
        <v>-1.3926227833859054E-6</v>
      </c>
      <c r="T7" s="341">
        <v>-7.1759872323556774E-7</v>
      </c>
      <c r="U7" s="341">
        <v>-1.9416631987122849E-6</v>
      </c>
      <c r="V7" s="341">
        <v>-1.9792568579170634E-6</v>
      </c>
      <c r="W7" s="341">
        <v>-1.7546048973940638E-6</v>
      </c>
      <c r="X7" s="341">
        <v>-5.8146226757508978E-5</v>
      </c>
      <c r="Y7" s="341">
        <v>-4.2288336899696052E-6</v>
      </c>
      <c r="Z7" s="341">
        <v>-6.252188973649757E-6</v>
      </c>
      <c r="AA7" s="341">
        <v>-1.7660478081459742E-6</v>
      </c>
      <c r="AB7" s="341">
        <v>-5.7367408996403259E-7</v>
      </c>
      <c r="AC7" s="341">
        <v>-4.0625175614343909E-7</v>
      </c>
      <c r="AD7" s="341">
        <v>-4.3951001894827667E-6</v>
      </c>
      <c r="AE7" s="341">
        <v>-5.3523797635184889E-7</v>
      </c>
      <c r="AF7" s="341">
        <v>-1.366344202101119E-6</v>
      </c>
      <c r="AG7" s="341">
        <v>-1.1412420682588034E-6</v>
      </c>
      <c r="AH7" s="341">
        <v>-1.2497839027011196E-6</v>
      </c>
      <c r="AI7" s="341">
        <v>-6.245202870097841E-7</v>
      </c>
      <c r="AJ7" s="341">
        <v>-6.7476149841094065E-7</v>
      </c>
      <c r="AK7" s="341">
        <v>-2.2033316285788743E-6</v>
      </c>
      <c r="AL7" s="341">
        <v>-6.3010341587039847E-7</v>
      </c>
      <c r="AM7" s="341">
        <v>-1.0514208623854977E-6</v>
      </c>
      <c r="AN7" s="355"/>
      <c r="AO7" s="343"/>
      <c r="AP7" s="344"/>
      <c r="AQ7" s="344"/>
      <c r="AR7" s="344"/>
      <c r="AS7" s="344"/>
      <c r="AT7" s="344"/>
      <c r="AU7" s="344"/>
      <c r="AV7" s="344"/>
      <c r="AW7" s="344"/>
      <c r="AX7" s="344"/>
      <c r="AY7" s="343"/>
      <c r="AZ7" s="343"/>
      <c r="BA7" s="343"/>
      <c r="BB7" s="343"/>
      <c r="BC7" s="343"/>
      <c r="BD7" s="343"/>
      <c r="BE7" s="343"/>
      <c r="BF7" s="343"/>
      <c r="BG7" s="343"/>
      <c r="BH7" s="343"/>
      <c r="BI7" s="343"/>
      <c r="BJ7" s="343"/>
      <c r="BK7" s="343"/>
      <c r="BL7" s="343"/>
      <c r="BM7" s="343"/>
      <c r="BN7" s="343"/>
      <c r="BO7" s="343"/>
      <c r="BP7" s="343"/>
      <c r="BQ7" s="343"/>
      <c r="BR7" s="343"/>
      <c r="BS7" s="343"/>
      <c r="BT7" s="343"/>
      <c r="BU7" s="343"/>
      <c r="BV7" s="343"/>
      <c r="BW7" s="343"/>
      <c r="BX7" s="343"/>
      <c r="BY7" s="343"/>
      <c r="BZ7" s="343"/>
      <c r="CA7" s="343"/>
      <c r="CB7" s="343"/>
      <c r="CC7" s="343"/>
      <c r="CD7" s="343"/>
      <c r="CE7" s="343"/>
      <c r="CF7" s="343"/>
      <c r="CG7" s="343"/>
      <c r="CH7" s="343"/>
      <c r="CI7" s="343"/>
      <c r="CJ7" s="343"/>
      <c r="CK7" s="343"/>
      <c r="CL7" s="343"/>
      <c r="CM7" s="343"/>
      <c r="CN7" s="343"/>
      <c r="CO7" s="343"/>
      <c r="CP7" s="343"/>
      <c r="CQ7" s="343"/>
      <c r="CR7" s="343"/>
      <c r="CS7" s="343"/>
      <c r="CT7" s="343"/>
      <c r="CU7" s="343"/>
      <c r="CV7" s="343"/>
    </row>
    <row r="8" spans="1:100" ht="19.899999999999999" customHeight="1" x14ac:dyDescent="0.15">
      <c r="A8" s="345" t="s">
        <v>22</v>
      </c>
      <c r="B8" s="346" t="s">
        <v>58</v>
      </c>
      <c r="C8" s="347">
        <v>1.6518723059650988E-2</v>
      </c>
      <c r="D8" s="341">
        <v>1.3370787642371261E-5</v>
      </c>
      <c r="E8" s="341">
        <v>1.0471617727819797</v>
      </c>
      <c r="F8" s="341">
        <v>6.7148429415867851E-4</v>
      </c>
      <c r="G8" s="341">
        <v>3.2175734673094722E-4</v>
      </c>
      <c r="H8" s="341">
        <v>2.4989283322251034E-3</v>
      </c>
      <c r="I8" s="341">
        <v>5.108630820544378E-6</v>
      </c>
      <c r="J8" s="341">
        <v>1.0638834642150257E-4</v>
      </c>
      <c r="K8" s="341">
        <v>7.5014836952936003E-5</v>
      </c>
      <c r="L8" s="341">
        <v>1.3477017187485657E-5</v>
      </c>
      <c r="M8" s="341">
        <v>2.3157000063401323E-5</v>
      </c>
      <c r="N8" s="341">
        <v>1.6227906253411184E-5</v>
      </c>
      <c r="O8" s="341">
        <v>1.4785183423112365E-5</v>
      </c>
      <c r="P8" s="341">
        <v>1.4538508908120765E-5</v>
      </c>
      <c r="Q8" s="341">
        <v>2.4337747148991108E-5</v>
      </c>
      <c r="R8" s="341">
        <v>2.4373374607683088E-5</v>
      </c>
      <c r="S8" s="341">
        <v>1.8084799106401752E-5</v>
      </c>
      <c r="T8" s="341">
        <v>1.9385822295257342E-5</v>
      </c>
      <c r="U8" s="341">
        <v>1.6634957595978563E-5</v>
      </c>
      <c r="V8" s="341">
        <v>3.7029366709799311E-4</v>
      </c>
      <c r="W8" s="341">
        <v>3.1860125069090728E-5</v>
      </c>
      <c r="X8" s="341">
        <v>1.3682168523832746E-5</v>
      </c>
      <c r="Y8" s="341">
        <v>3.4424403392886329E-5</v>
      </c>
      <c r="Z8" s="341">
        <v>3.0233946435397474E-5</v>
      </c>
      <c r="AA8" s="341">
        <v>4.9347719358322537E-5</v>
      </c>
      <c r="AB8" s="341">
        <v>2.3200232436591141E-5</v>
      </c>
      <c r="AC8" s="341">
        <v>2.2387213019886816E-5</v>
      </c>
      <c r="AD8" s="341">
        <v>3.1414031390997069E-5</v>
      </c>
      <c r="AE8" s="341">
        <v>8.3195122675825287E-5</v>
      </c>
      <c r="AF8" s="341">
        <v>1.7452002235817483E-4</v>
      </c>
      <c r="AG8" s="341">
        <v>1.4563659333842181E-3</v>
      </c>
      <c r="AH8" s="341">
        <v>2.1659977905646947E-3</v>
      </c>
      <c r="AI8" s="341">
        <v>4.5846104099334437E-4</v>
      </c>
      <c r="AJ8" s="341">
        <v>4.7805323075624576E-5</v>
      </c>
      <c r="AK8" s="341">
        <v>2.4608689368088223E-2</v>
      </c>
      <c r="AL8" s="341">
        <v>4.7795140700838295E-5</v>
      </c>
      <c r="AM8" s="341">
        <v>9.6325664014725856E-4</v>
      </c>
      <c r="AN8" s="355"/>
      <c r="AO8" s="343"/>
      <c r="AP8" s="344"/>
      <c r="AQ8" s="344"/>
      <c r="AR8" s="344"/>
      <c r="AS8" s="344"/>
      <c r="AT8" s="344"/>
      <c r="AU8" s="344"/>
      <c r="AV8" s="344"/>
      <c r="AW8" s="344"/>
      <c r="AX8" s="344"/>
      <c r="AY8" s="343"/>
      <c r="AZ8" s="343"/>
      <c r="BA8" s="343"/>
      <c r="BB8" s="343"/>
      <c r="BC8" s="343"/>
      <c r="BD8" s="343"/>
      <c r="BE8" s="343"/>
      <c r="BF8" s="343"/>
      <c r="BG8" s="343"/>
      <c r="BH8" s="343"/>
      <c r="BI8" s="343"/>
      <c r="BJ8" s="343"/>
      <c r="BK8" s="343"/>
      <c r="BL8" s="343"/>
      <c r="BM8" s="343"/>
      <c r="BN8" s="343"/>
      <c r="BO8" s="343"/>
      <c r="BP8" s="343"/>
      <c r="BQ8" s="343"/>
      <c r="BR8" s="343"/>
      <c r="BS8" s="343"/>
      <c r="BT8" s="343"/>
      <c r="BU8" s="343"/>
      <c r="BV8" s="343"/>
      <c r="BW8" s="343"/>
      <c r="BX8" s="343"/>
      <c r="BY8" s="343"/>
      <c r="BZ8" s="343"/>
      <c r="CA8" s="343"/>
      <c r="CB8" s="343"/>
      <c r="CC8" s="343"/>
      <c r="CD8" s="343"/>
      <c r="CE8" s="343"/>
      <c r="CF8" s="343"/>
      <c r="CG8" s="343"/>
      <c r="CH8" s="343"/>
      <c r="CI8" s="343"/>
      <c r="CJ8" s="343"/>
      <c r="CK8" s="343"/>
      <c r="CL8" s="343"/>
      <c r="CM8" s="343"/>
      <c r="CN8" s="343"/>
      <c r="CO8" s="343"/>
      <c r="CP8" s="343"/>
      <c r="CQ8" s="343"/>
      <c r="CR8" s="343"/>
      <c r="CS8" s="343"/>
      <c r="CT8" s="343"/>
      <c r="CU8" s="343"/>
      <c r="CV8" s="343"/>
    </row>
    <row r="9" spans="1:100" ht="19.899999999999999" customHeight="1" x14ac:dyDescent="0.15">
      <c r="A9" s="345" t="s">
        <v>23</v>
      </c>
      <c r="B9" s="346" t="s">
        <v>59</v>
      </c>
      <c r="C9" s="347">
        <v>8.1661262869428864E-5</v>
      </c>
      <c r="D9" s="341">
        <v>3.8093062173083104E-5</v>
      </c>
      <c r="E9" s="341">
        <v>1.7600738972117582E-5</v>
      </c>
      <c r="F9" s="341">
        <v>1.0021545691031879</v>
      </c>
      <c r="G9" s="341">
        <v>4.7258170370745669E-5</v>
      </c>
      <c r="H9" s="341">
        <v>1.5105031406117807E-5</v>
      </c>
      <c r="I9" s="341">
        <v>1.2283186792438659E-6</v>
      </c>
      <c r="J9" s="341">
        <v>3.3553894044344425E-5</v>
      </c>
      <c r="K9" s="341">
        <v>5.7262037425427213E-5</v>
      </c>
      <c r="L9" s="341">
        <v>7.1184415827513629E-6</v>
      </c>
      <c r="M9" s="341">
        <v>4.1760983801326442E-5</v>
      </c>
      <c r="N9" s="341">
        <v>1.5904178026907197E-5</v>
      </c>
      <c r="O9" s="341">
        <v>1.5669349564891246E-5</v>
      </c>
      <c r="P9" s="341">
        <v>2.8471527701340581E-5</v>
      </c>
      <c r="Q9" s="341">
        <v>2.4907919577992814E-5</v>
      </c>
      <c r="R9" s="341">
        <v>4.9519888396489123E-5</v>
      </c>
      <c r="S9" s="341">
        <v>1.866404221737449E-5</v>
      </c>
      <c r="T9" s="341">
        <v>2.4737828340217965E-5</v>
      </c>
      <c r="U9" s="341">
        <v>1.8719113635733718E-5</v>
      </c>
      <c r="V9" s="341">
        <v>5.0749681558227666E-5</v>
      </c>
      <c r="W9" s="341">
        <v>5.1484706173641092E-5</v>
      </c>
      <c r="X9" s="341">
        <v>8.1202949380437129E-6</v>
      </c>
      <c r="Y9" s="341">
        <v>2.145823818204314E-5</v>
      </c>
      <c r="Z9" s="341">
        <v>4.8262038808937746E-5</v>
      </c>
      <c r="AA9" s="341">
        <v>4.9683268553435016E-5</v>
      </c>
      <c r="AB9" s="341">
        <v>2.3762305043345554E-5</v>
      </c>
      <c r="AC9" s="341">
        <v>3.7334470283678978E-6</v>
      </c>
      <c r="AD9" s="341">
        <v>2.973679170528454E-5</v>
      </c>
      <c r="AE9" s="341">
        <v>1.749182408324878E-5</v>
      </c>
      <c r="AF9" s="341">
        <v>5.5624006419442934E-5</v>
      </c>
      <c r="AG9" s="341">
        <v>1.3410469280357704E-5</v>
      </c>
      <c r="AH9" s="341">
        <v>4.7111245299942471E-5</v>
      </c>
      <c r="AI9" s="341">
        <v>2.236640119917863E-4</v>
      </c>
      <c r="AJ9" s="341">
        <v>3.3512504743058453E-5</v>
      </c>
      <c r="AK9" s="341">
        <v>5.0908445303592185E-5</v>
      </c>
      <c r="AL9" s="341">
        <v>2.4608004152746086E-4</v>
      </c>
      <c r="AM9" s="341">
        <v>1.2394548413378285E-5</v>
      </c>
      <c r="AN9" s="355"/>
      <c r="AO9" s="343"/>
      <c r="AP9" s="344"/>
      <c r="AQ9" s="344"/>
      <c r="AR9" s="344"/>
      <c r="AS9" s="344"/>
      <c r="AT9" s="344"/>
      <c r="AU9" s="344"/>
      <c r="AV9" s="344"/>
      <c r="AW9" s="344"/>
      <c r="AX9" s="344"/>
      <c r="AY9" s="343"/>
      <c r="AZ9" s="343"/>
      <c r="BA9" s="343"/>
      <c r="BB9" s="343"/>
      <c r="BC9" s="343"/>
      <c r="BD9" s="343"/>
      <c r="BE9" s="343"/>
      <c r="BF9" s="343"/>
      <c r="BG9" s="343"/>
      <c r="BH9" s="343"/>
      <c r="BI9" s="343"/>
      <c r="BJ9" s="343"/>
      <c r="BK9" s="343"/>
      <c r="BL9" s="343"/>
      <c r="BM9" s="343"/>
      <c r="BN9" s="343"/>
      <c r="BO9" s="343"/>
      <c r="BP9" s="343"/>
      <c r="BQ9" s="343"/>
      <c r="BR9" s="343"/>
      <c r="BS9" s="343"/>
      <c r="BT9" s="343"/>
      <c r="BU9" s="343"/>
      <c r="BV9" s="343"/>
      <c r="BW9" s="343"/>
      <c r="BX9" s="343"/>
      <c r="BY9" s="343"/>
      <c r="BZ9" s="343"/>
      <c r="CA9" s="343"/>
      <c r="CB9" s="343"/>
      <c r="CC9" s="343"/>
      <c r="CD9" s="343"/>
      <c r="CE9" s="343"/>
      <c r="CF9" s="343"/>
      <c r="CG9" s="343"/>
      <c r="CH9" s="343"/>
      <c r="CI9" s="343"/>
      <c r="CJ9" s="343"/>
      <c r="CK9" s="343"/>
      <c r="CL9" s="343"/>
      <c r="CM9" s="343"/>
      <c r="CN9" s="343"/>
      <c r="CO9" s="343"/>
      <c r="CP9" s="343"/>
      <c r="CQ9" s="343"/>
      <c r="CR9" s="343"/>
      <c r="CS9" s="343"/>
      <c r="CT9" s="343"/>
      <c r="CU9" s="343"/>
      <c r="CV9" s="343"/>
    </row>
    <row r="10" spans="1:100" ht="19.899999999999999" customHeight="1" x14ac:dyDescent="0.15">
      <c r="A10" s="345" t="s">
        <v>24</v>
      </c>
      <c r="B10" s="346" t="s">
        <v>60</v>
      </c>
      <c r="C10" s="347">
        <v>9.1645483283062917E-3</v>
      </c>
      <c r="D10" s="341">
        <v>8.1997679854761815E-4</v>
      </c>
      <c r="E10" s="341">
        <v>3.7545557346367643E-3</v>
      </c>
      <c r="F10" s="341">
        <v>1.8357912410162339E-3</v>
      </c>
      <c r="G10" s="341">
        <v>1.0639720222218392</v>
      </c>
      <c r="H10" s="341">
        <v>4.3683080666682582E-3</v>
      </c>
      <c r="I10" s="341">
        <v>8.0987178183951971E-5</v>
      </c>
      <c r="J10" s="341">
        <v>1.7230185766555503E-3</v>
      </c>
      <c r="K10" s="341">
        <v>4.4053887673040307E-3</v>
      </c>
      <c r="L10" s="341">
        <v>3.8673696279847456E-4</v>
      </c>
      <c r="M10" s="341">
        <v>1.3447044925948344E-3</v>
      </c>
      <c r="N10" s="341">
        <v>1.3655076717345176E-3</v>
      </c>
      <c r="O10" s="341">
        <v>5.4407196992591761E-4</v>
      </c>
      <c r="P10" s="341">
        <v>5.1783425343662477E-4</v>
      </c>
      <c r="Q10" s="341">
        <v>1.3256067047425575E-3</v>
      </c>
      <c r="R10" s="341">
        <v>2.2365866477651298E-3</v>
      </c>
      <c r="S10" s="341">
        <v>1.6624750889542011E-3</v>
      </c>
      <c r="T10" s="341">
        <v>1.5391281051153221E-3</v>
      </c>
      <c r="U10" s="341">
        <v>6.2699742242496059E-4</v>
      </c>
      <c r="V10" s="341">
        <v>1.3486943173766867E-2</v>
      </c>
      <c r="W10" s="341">
        <v>9.9132048643193194E-3</v>
      </c>
      <c r="X10" s="341">
        <v>1.4942903938238107E-3</v>
      </c>
      <c r="Y10" s="341">
        <v>1.8515408879083545E-3</v>
      </c>
      <c r="Z10" s="341">
        <v>2.1723130694957862E-3</v>
      </c>
      <c r="AA10" s="341">
        <v>1.8936615889261004E-3</v>
      </c>
      <c r="AB10" s="341">
        <v>1.7233728273407128E-3</v>
      </c>
      <c r="AC10" s="341">
        <v>4.7314390311751115E-4</v>
      </c>
      <c r="AD10" s="341">
        <v>2.8939901058706459E-3</v>
      </c>
      <c r="AE10" s="341">
        <v>1.9143213241688884E-3</v>
      </c>
      <c r="AF10" s="341">
        <v>8.9443652443146416E-4</v>
      </c>
      <c r="AG10" s="341">
        <v>2.9470281850605493E-3</v>
      </c>
      <c r="AH10" s="341">
        <v>2.0772275570756179E-3</v>
      </c>
      <c r="AI10" s="341">
        <v>4.7717059284404055E-3</v>
      </c>
      <c r="AJ10" s="341">
        <v>1.3551855529276668E-3</v>
      </c>
      <c r="AK10" s="341">
        <v>1.703711727846322E-3</v>
      </c>
      <c r="AL10" s="341">
        <v>9.4368353467057464E-2</v>
      </c>
      <c r="AM10" s="341">
        <v>6.4251454555644394E-4</v>
      </c>
      <c r="AN10" s="355"/>
      <c r="AO10" s="343"/>
      <c r="AP10" s="344"/>
      <c r="AQ10" s="344"/>
      <c r="AR10" s="344"/>
      <c r="AS10" s="344"/>
      <c r="AT10" s="344"/>
      <c r="AU10" s="344"/>
      <c r="AV10" s="344"/>
      <c r="AW10" s="344"/>
      <c r="AX10" s="344"/>
      <c r="AY10" s="343"/>
      <c r="AZ10" s="343"/>
      <c r="BA10" s="343"/>
      <c r="BB10" s="343"/>
      <c r="BC10" s="343"/>
      <c r="BD10" s="343"/>
      <c r="BE10" s="343"/>
      <c r="BF10" s="343"/>
      <c r="BG10" s="343"/>
      <c r="BH10" s="343"/>
      <c r="BI10" s="343"/>
      <c r="BJ10" s="343"/>
      <c r="BK10" s="343"/>
      <c r="BL10" s="343"/>
      <c r="BM10" s="343"/>
      <c r="BN10" s="343"/>
      <c r="BO10" s="343"/>
      <c r="BP10" s="343"/>
      <c r="BQ10" s="343"/>
      <c r="BR10" s="343"/>
      <c r="BS10" s="343"/>
      <c r="BT10" s="343"/>
      <c r="BU10" s="343"/>
      <c r="BV10" s="343"/>
      <c r="BW10" s="343"/>
      <c r="BX10" s="343"/>
      <c r="BY10" s="343"/>
      <c r="BZ10" s="343"/>
      <c r="CA10" s="343"/>
      <c r="CB10" s="343"/>
      <c r="CC10" s="343"/>
      <c r="CD10" s="343"/>
      <c r="CE10" s="343"/>
      <c r="CF10" s="343"/>
      <c r="CG10" s="343"/>
      <c r="CH10" s="343"/>
      <c r="CI10" s="343"/>
      <c r="CJ10" s="343"/>
      <c r="CK10" s="343"/>
      <c r="CL10" s="343"/>
      <c r="CM10" s="343"/>
      <c r="CN10" s="343"/>
      <c r="CO10" s="343"/>
      <c r="CP10" s="343"/>
      <c r="CQ10" s="343"/>
      <c r="CR10" s="343"/>
      <c r="CS10" s="343"/>
      <c r="CT10" s="343"/>
      <c r="CU10" s="343"/>
      <c r="CV10" s="343"/>
    </row>
    <row r="11" spans="1:100" ht="19.899999999999999" customHeight="1" x14ac:dyDescent="0.15">
      <c r="A11" s="345" t="s">
        <v>25</v>
      </c>
      <c r="B11" s="346" t="s">
        <v>61</v>
      </c>
      <c r="C11" s="347">
        <v>1.1011332873082388E-2</v>
      </c>
      <c r="D11" s="341">
        <v>9.2637506085483442E-4</v>
      </c>
      <c r="E11" s="341">
        <v>2.8463917078420621E-3</v>
      </c>
      <c r="F11" s="341">
        <v>3.6445415878507512E-2</v>
      </c>
      <c r="G11" s="341">
        <v>7.9279522290279202E-3</v>
      </c>
      <c r="H11" s="341">
        <v>1.0752638450783691</v>
      </c>
      <c r="I11" s="341">
        <v>5.8407015164065892E-4</v>
      </c>
      <c r="J11" s="341">
        <v>3.9839586030377939E-2</v>
      </c>
      <c r="K11" s="341">
        <v>8.6262946267401473E-3</v>
      </c>
      <c r="L11" s="341">
        <v>1.4739342543030581E-3</v>
      </c>
      <c r="M11" s="341">
        <v>5.503572768467249E-3</v>
      </c>
      <c r="N11" s="341">
        <v>2.355071468849535E-3</v>
      </c>
      <c r="O11" s="341">
        <v>1.0578914301603939E-3</v>
      </c>
      <c r="P11" s="341">
        <v>1.3194179899052422E-3</v>
      </c>
      <c r="Q11" s="341">
        <v>6.054801822487077E-3</v>
      </c>
      <c r="R11" s="341">
        <v>4.7331535055880197E-3</v>
      </c>
      <c r="S11" s="341">
        <v>3.2936558512490052E-3</v>
      </c>
      <c r="T11" s="341">
        <v>2.9699532450622305E-3</v>
      </c>
      <c r="U11" s="341">
        <v>3.7487923272263662E-3</v>
      </c>
      <c r="V11" s="341">
        <v>7.6100409326224656E-3</v>
      </c>
      <c r="W11" s="341">
        <v>1.7711205985841145E-3</v>
      </c>
      <c r="X11" s="341">
        <v>7.7977501659157557E-4</v>
      </c>
      <c r="Y11" s="341">
        <v>2.9451747917111065E-3</v>
      </c>
      <c r="Z11" s="341">
        <v>5.3623410784984669E-3</v>
      </c>
      <c r="AA11" s="341">
        <v>2.1229240778463369E-4</v>
      </c>
      <c r="AB11" s="341">
        <v>2.6842998859813726E-4</v>
      </c>
      <c r="AC11" s="341">
        <v>1.0242017972025204E-4</v>
      </c>
      <c r="AD11" s="341">
        <v>5.7544082677136478E-4</v>
      </c>
      <c r="AE11" s="341">
        <v>4.7689693099986665E-4</v>
      </c>
      <c r="AF11" s="341">
        <v>5.6574054870943467E-4</v>
      </c>
      <c r="AG11" s="341">
        <v>4.2774348716773537E-3</v>
      </c>
      <c r="AH11" s="341">
        <v>4.1069924509097321E-2</v>
      </c>
      <c r="AI11" s="341">
        <v>8.0475231493062145E-4</v>
      </c>
      <c r="AJ11" s="341">
        <v>1.4710040710613015E-3</v>
      </c>
      <c r="AK11" s="341">
        <v>2.5179849698341397E-3</v>
      </c>
      <c r="AL11" s="341">
        <v>3.528602994530867E-3</v>
      </c>
      <c r="AM11" s="341">
        <v>1.1825476230924443E-3</v>
      </c>
      <c r="AN11" s="355"/>
      <c r="AO11" s="343"/>
      <c r="AP11" s="344"/>
      <c r="AQ11" s="344"/>
      <c r="AR11" s="344"/>
      <c r="AS11" s="344"/>
      <c r="AT11" s="344"/>
      <c r="AU11" s="344"/>
      <c r="AV11" s="344"/>
      <c r="AW11" s="344"/>
      <c r="AX11" s="344"/>
      <c r="AY11" s="343"/>
      <c r="AZ11" s="343"/>
      <c r="BA11" s="343"/>
      <c r="BB11" s="343"/>
      <c r="BC11" s="343"/>
      <c r="BD11" s="343"/>
      <c r="BE11" s="343"/>
      <c r="BF11" s="343"/>
      <c r="BG11" s="343"/>
      <c r="BH11" s="343"/>
      <c r="BI11" s="343"/>
      <c r="BJ11" s="343"/>
      <c r="BK11" s="343"/>
      <c r="BL11" s="343"/>
      <c r="BM11" s="343"/>
      <c r="BN11" s="343"/>
      <c r="BO11" s="343"/>
      <c r="BP11" s="343"/>
      <c r="BQ11" s="343"/>
      <c r="BR11" s="343"/>
      <c r="BS11" s="343"/>
      <c r="BT11" s="343"/>
      <c r="BU11" s="343"/>
      <c r="BV11" s="343"/>
      <c r="BW11" s="343"/>
      <c r="BX11" s="343"/>
      <c r="BY11" s="343"/>
      <c r="BZ11" s="343"/>
      <c r="CA11" s="343"/>
      <c r="CB11" s="343"/>
      <c r="CC11" s="343"/>
      <c r="CD11" s="343"/>
      <c r="CE11" s="343"/>
      <c r="CF11" s="343"/>
      <c r="CG11" s="343"/>
      <c r="CH11" s="343"/>
      <c r="CI11" s="343"/>
      <c r="CJ11" s="343"/>
      <c r="CK11" s="343"/>
      <c r="CL11" s="343"/>
      <c r="CM11" s="343"/>
      <c r="CN11" s="343"/>
      <c r="CO11" s="343"/>
      <c r="CP11" s="343"/>
      <c r="CQ11" s="343"/>
      <c r="CR11" s="343"/>
      <c r="CS11" s="343"/>
      <c r="CT11" s="343"/>
      <c r="CU11" s="343"/>
      <c r="CV11" s="343"/>
    </row>
    <row r="12" spans="1:100" ht="19.899999999999999" customHeight="1" x14ac:dyDescent="0.15">
      <c r="A12" s="345" t="s">
        <v>26</v>
      </c>
      <c r="B12" s="346" t="s">
        <v>62</v>
      </c>
      <c r="C12" s="347">
        <v>1.0309908022954105E-2</v>
      </c>
      <c r="D12" s="341">
        <v>1.5501530936403322E-2</v>
      </c>
      <c r="E12" s="341">
        <v>2.9577736526107878E-3</v>
      </c>
      <c r="F12" s="341">
        <v>5.1557085889489852E-3</v>
      </c>
      <c r="G12" s="341">
        <v>3.1819567026564609E-3</v>
      </c>
      <c r="H12" s="341">
        <v>4.0221734760861522E-2</v>
      </c>
      <c r="I12" s="341">
        <v>1.0291205173498288</v>
      </c>
      <c r="J12" s="341">
        <v>3.1668300586498756E-3</v>
      </c>
      <c r="K12" s="341">
        <v>1.1241703890703465E-2</v>
      </c>
      <c r="L12" s="341">
        <v>2.4502892611092352E-2</v>
      </c>
      <c r="M12" s="341">
        <v>2.3612097706167531E-3</v>
      </c>
      <c r="N12" s="341">
        <v>5.165671950942332E-3</v>
      </c>
      <c r="O12" s="341">
        <v>2.6651366760618378E-3</v>
      </c>
      <c r="P12" s="341">
        <v>2.2119446770593374E-3</v>
      </c>
      <c r="Q12" s="341">
        <v>1.9960757033009387E-3</v>
      </c>
      <c r="R12" s="341">
        <v>1.9722745837152133E-3</v>
      </c>
      <c r="S12" s="341">
        <v>1.7673807720610167E-3</v>
      </c>
      <c r="T12" s="341">
        <v>1.1788523008233311E-3</v>
      </c>
      <c r="U12" s="341">
        <v>2.6168474780734526E-3</v>
      </c>
      <c r="V12" s="341">
        <v>5.4501289193080076E-3</v>
      </c>
      <c r="W12" s="341">
        <v>6.6087546505811754E-3</v>
      </c>
      <c r="X12" s="341">
        <v>1.9587762150470929E-2</v>
      </c>
      <c r="Y12" s="341">
        <v>7.972889522182702E-3</v>
      </c>
      <c r="Z12" s="341">
        <v>1.1524745168770572E-2</v>
      </c>
      <c r="AA12" s="341">
        <v>2.2640865193750844E-3</v>
      </c>
      <c r="AB12" s="341">
        <v>1.4414400470501483E-3</v>
      </c>
      <c r="AC12" s="341">
        <v>6.1676309229441787E-4</v>
      </c>
      <c r="AD12" s="341">
        <v>3.5272476904514689E-2</v>
      </c>
      <c r="AE12" s="341">
        <v>1.2645368609153513E-3</v>
      </c>
      <c r="AF12" s="341">
        <v>5.4869904753504168E-3</v>
      </c>
      <c r="AG12" s="341">
        <v>3.0881408321114731E-3</v>
      </c>
      <c r="AH12" s="341">
        <v>3.3591100257925111E-3</v>
      </c>
      <c r="AI12" s="341">
        <v>2.6881708979193306E-3</v>
      </c>
      <c r="AJ12" s="341">
        <v>1.8974621152323464E-3</v>
      </c>
      <c r="AK12" s="341">
        <v>3.574683472759326E-3</v>
      </c>
      <c r="AL12" s="341">
        <v>2.1190829206370106E-3</v>
      </c>
      <c r="AM12" s="341">
        <v>6.2205416155965369E-3</v>
      </c>
      <c r="AN12" s="355"/>
      <c r="AO12" s="343"/>
      <c r="AP12" s="344"/>
      <c r="AQ12" s="344"/>
      <c r="AR12" s="344"/>
      <c r="AS12" s="344"/>
      <c r="AT12" s="344"/>
      <c r="AU12" s="344"/>
      <c r="AV12" s="344"/>
      <c r="AW12" s="344"/>
      <c r="AX12" s="344"/>
      <c r="AY12" s="343"/>
      <c r="AZ12" s="343"/>
      <c r="BA12" s="343"/>
      <c r="BB12" s="343"/>
      <c r="BC12" s="343"/>
      <c r="BD12" s="343"/>
      <c r="BE12" s="343"/>
      <c r="BF12" s="343"/>
      <c r="BG12" s="343"/>
      <c r="BH12" s="343"/>
      <c r="BI12" s="343"/>
      <c r="BJ12" s="343"/>
      <c r="BK12" s="343"/>
      <c r="BL12" s="343"/>
      <c r="BM12" s="343"/>
      <c r="BN12" s="343"/>
      <c r="BO12" s="343"/>
      <c r="BP12" s="343"/>
      <c r="BQ12" s="343"/>
      <c r="BR12" s="343"/>
      <c r="BS12" s="343"/>
      <c r="BT12" s="343"/>
      <c r="BU12" s="343"/>
      <c r="BV12" s="343"/>
      <c r="BW12" s="343"/>
      <c r="BX12" s="343"/>
      <c r="BY12" s="343"/>
      <c r="BZ12" s="343"/>
      <c r="CA12" s="343"/>
      <c r="CB12" s="343"/>
      <c r="CC12" s="343"/>
      <c r="CD12" s="343"/>
      <c r="CE12" s="343"/>
      <c r="CF12" s="343"/>
      <c r="CG12" s="343"/>
      <c r="CH12" s="343"/>
      <c r="CI12" s="343"/>
      <c r="CJ12" s="343"/>
      <c r="CK12" s="343"/>
      <c r="CL12" s="343"/>
      <c r="CM12" s="343"/>
      <c r="CN12" s="343"/>
      <c r="CO12" s="343"/>
      <c r="CP12" s="343"/>
      <c r="CQ12" s="343"/>
      <c r="CR12" s="343"/>
      <c r="CS12" s="343"/>
      <c r="CT12" s="343"/>
      <c r="CU12" s="343"/>
      <c r="CV12" s="343"/>
    </row>
    <row r="13" spans="1:100" ht="19.899999999999999" customHeight="1" x14ac:dyDescent="0.15">
      <c r="A13" s="345" t="s">
        <v>27</v>
      </c>
      <c r="B13" s="346" t="s">
        <v>63</v>
      </c>
      <c r="C13" s="347">
        <v>2.7385627677178519E-3</v>
      </c>
      <c r="D13" s="341">
        <v>7.5102941412640955E-4</v>
      </c>
      <c r="E13" s="341">
        <v>2.8875001660443977E-3</v>
      </c>
      <c r="F13" s="341">
        <v>1.7072330472184423E-3</v>
      </c>
      <c r="G13" s="341">
        <v>4.0861347364818511E-3</v>
      </c>
      <c r="H13" s="341">
        <v>4.8078553038736916E-3</v>
      </c>
      <c r="I13" s="341">
        <v>5.203182638420269E-5</v>
      </c>
      <c r="J13" s="341">
        <v>1.0303066281561448</v>
      </c>
      <c r="K13" s="341">
        <v>1.9175199268153132E-3</v>
      </c>
      <c r="L13" s="341">
        <v>2.6079138585982187E-4</v>
      </c>
      <c r="M13" s="341">
        <v>1.4799038298197718E-3</v>
      </c>
      <c r="N13" s="341">
        <v>1.1137669259359071E-3</v>
      </c>
      <c r="O13" s="341">
        <v>1.6183254215612099E-3</v>
      </c>
      <c r="P13" s="341">
        <v>2.9664037151979389E-3</v>
      </c>
      <c r="Q13" s="341">
        <v>6.0520997660771497E-3</v>
      </c>
      <c r="R13" s="341">
        <v>3.9589253895070623E-3</v>
      </c>
      <c r="S13" s="341">
        <v>6.7244088232240439E-3</v>
      </c>
      <c r="T13" s="341">
        <v>7.1123922611654759E-3</v>
      </c>
      <c r="U13" s="341">
        <v>6.6645498700242597E-3</v>
      </c>
      <c r="V13" s="341">
        <v>6.6217090040948919E-3</v>
      </c>
      <c r="W13" s="341">
        <v>2.376613835975214E-3</v>
      </c>
      <c r="X13" s="341">
        <v>2.6232617851299172E-4</v>
      </c>
      <c r="Y13" s="341">
        <v>6.4625641598554081E-3</v>
      </c>
      <c r="Z13" s="341">
        <v>4.2092930443813461E-3</v>
      </c>
      <c r="AA13" s="341">
        <v>1.045311161411222E-3</v>
      </c>
      <c r="AB13" s="341">
        <v>6.75206350655079E-4</v>
      </c>
      <c r="AC13" s="341">
        <v>2.4181518478287055E-4</v>
      </c>
      <c r="AD13" s="341">
        <v>9.1734164567038707E-4</v>
      </c>
      <c r="AE13" s="341">
        <v>1.0494369939131982E-3</v>
      </c>
      <c r="AF13" s="341">
        <v>5.92026186965867E-4</v>
      </c>
      <c r="AG13" s="341">
        <v>1.3487843206783398E-3</v>
      </c>
      <c r="AH13" s="341">
        <v>7.3577010967182063E-4</v>
      </c>
      <c r="AI13" s="341">
        <v>1.2751291566340322E-3</v>
      </c>
      <c r="AJ13" s="341">
        <v>1.3596072292509913E-3</v>
      </c>
      <c r="AK13" s="341">
        <v>7.4865616551657483E-4</v>
      </c>
      <c r="AL13" s="341">
        <v>7.5488103096288681E-3</v>
      </c>
      <c r="AM13" s="341">
        <v>5.6867290858723875E-4</v>
      </c>
      <c r="AN13" s="355"/>
      <c r="AO13" s="343"/>
      <c r="AP13" s="344"/>
      <c r="AQ13" s="344"/>
      <c r="AR13" s="344"/>
      <c r="AS13" s="344"/>
      <c r="AT13" s="344"/>
      <c r="AU13" s="344"/>
      <c r="AV13" s="344"/>
      <c r="AW13" s="344"/>
      <c r="AX13" s="344"/>
      <c r="AY13" s="343"/>
      <c r="AZ13" s="343"/>
      <c r="BA13" s="343"/>
      <c r="BB13" s="343"/>
      <c r="BC13" s="343"/>
      <c r="BD13" s="343"/>
      <c r="BE13" s="343"/>
      <c r="BF13" s="343"/>
      <c r="BG13" s="343"/>
      <c r="BH13" s="343"/>
      <c r="BI13" s="343"/>
      <c r="BJ13" s="343"/>
      <c r="BK13" s="343"/>
      <c r="BL13" s="343"/>
      <c r="BM13" s="343"/>
      <c r="BN13" s="343"/>
      <c r="BO13" s="343"/>
      <c r="BP13" s="343"/>
      <c r="BQ13" s="343"/>
      <c r="BR13" s="343"/>
      <c r="BS13" s="343"/>
      <c r="BT13" s="343"/>
      <c r="BU13" s="343"/>
      <c r="BV13" s="343"/>
      <c r="BW13" s="343"/>
      <c r="BX13" s="343"/>
      <c r="BY13" s="343"/>
      <c r="BZ13" s="343"/>
      <c r="CA13" s="343"/>
      <c r="CB13" s="343"/>
      <c r="CC13" s="343"/>
      <c r="CD13" s="343"/>
      <c r="CE13" s="343"/>
      <c r="CF13" s="343"/>
      <c r="CG13" s="343"/>
      <c r="CH13" s="343"/>
      <c r="CI13" s="343"/>
      <c r="CJ13" s="343"/>
      <c r="CK13" s="343"/>
      <c r="CL13" s="343"/>
      <c r="CM13" s="343"/>
      <c r="CN13" s="343"/>
      <c r="CO13" s="343"/>
      <c r="CP13" s="343"/>
      <c r="CQ13" s="343"/>
      <c r="CR13" s="343"/>
      <c r="CS13" s="343"/>
      <c r="CT13" s="343"/>
      <c r="CU13" s="343"/>
      <c r="CV13" s="343"/>
    </row>
    <row r="14" spans="1:100" ht="19.899999999999999" customHeight="1" x14ac:dyDescent="0.15">
      <c r="A14" s="345" t="s">
        <v>28</v>
      </c>
      <c r="B14" s="346" t="s">
        <v>64</v>
      </c>
      <c r="C14" s="347">
        <v>9.1160480432529863E-4</v>
      </c>
      <c r="D14" s="341">
        <v>1.1491065227696257E-4</v>
      </c>
      <c r="E14" s="341">
        <v>5.4261815322502027E-4</v>
      </c>
      <c r="F14" s="341">
        <v>3.0110617719177665E-4</v>
      </c>
      <c r="G14" s="341">
        <v>8.7717352173495393E-4</v>
      </c>
      <c r="H14" s="341">
        <v>1.9468749954017297E-3</v>
      </c>
      <c r="I14" s="341">
        <v>1.5208977842245201E-4</v>
      </c>
      <c r="J14" s="341">
        <v>9.1394769283830097E-4</v>
      </c>
      <c r="K14" s="341">
        <v>1.0339864670208223</v>
      </c>
      <c r="L14" s="341">
        <v>1.0205070089969455E-3</v>
      </c>
      <c r="M14" s="341">
        <v>8.064655577037963E-3</v>
      </c>
      <c r="N14" s="341">
        <v>1.7315051475649062E-3</v>
      </c>
      <c r="O14" s="341">
        <v>1.6812476903840339E-3</v>
      </c>
      <c r="P14" s="341">
        <v>1.4297639592289802E-3</v>
      </c>
      <c r="Q14" s="341">
        <v>2.5798614705315991E-3</v>
      </c>
      <c r="R14" s="341">
        <v>9.347075884950793E-3</v>
      </c>
      <c r="S14" s="341">
        <v>2.2581804992772522E-3</v>
      </c>
      <c r="T14" s="341">
        <v>1.0383250859791874E-3</v>
      </c>
      <c r="U14" s="341">
        <v>1.6751092433586272E-3</v>
      </c>
      <c r="V14" s="341">
        <v>8.2404043012667034E-4</v>
      </c>
      <c r="W14" s="341">
        <v>1.3285063583347268E-2</v>
      </c>
      <c r="X14" s="341">
        <v>4.4198539681451662E-4</v>
      </c>
      <c r="Y14" s="341">
        <v>2.1601250924058197E-3</v>
      </c>
      <c r="Z14" s="341">
        <v>3.3430421907889392E-4</v>
      </c>
      <c r="AA14" s="341">
        <v>1.5113175831996475E-4</v>
      </c>
      <c r="AB14" s="341">
        <v>1.0666378376093739E-4</v>
      </c>
      <c r="AC14" s="341">
        <v>2.281620236219531E-4</v>
      </c>
      <c r="AD14" s="341">
        <v>2.4530287830128216E-4</v>
      </c>
      <c r="AE14" s="341">
        <v>1.0075167547683234E-4</v>
      </c>
      <c r="AF14" s="341">
        <v>2.2342839577081265E-4</v>
      </c>
      <c r="AG14" s="341">
        <v>6.4156950929016661E-4</v>
      </c>
      <c r="AH14" s="341">
        <v>3.5685535798656996E-4</v>
      </c>
      <c r="AI14" s="341">
        <v>1.7873741427648298E-4</v>
      </c>
      <c r="AJ14" s="341">
        <v>2.3653942951773794E-4</v>
      </c>
      <c r="AK14" s="341">
        <v>3.8238641451665366E-4</v>
      </c>
      <c r="AL14" s="341">
        <v>1.5408479489532664E-3</v>
      </c>
      <c r="AM14" s="341">
        <v>9.6387035073676594E-4</v>
      </c>
      <c r="AN14" s="355"/>
      <c r="AO14" s="343"/>
      <c r="AP14" s="344"/>
      <c r="AQ14" s="344"/>
      <c r="AR14" s="344"/>
      <c r="AS14" s="344"/>
      <c r="AT14" s="344"/>
      <c r="AU14" s="344"/>
      <c r="AV14" s="344"/>
      <c r="AW14" s="344"/>
      <c r="AX14" s="344"/>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c r="CI14" s="343"/>
      <c r="CJ14" s="343"/>
      <c r="CK14" s="343"/>
      <c r="CL14" s="343"/>
      <c r="CM14" s="343"/>
      <c r="CN14" s="343"/>
      <c r="CO14" s="343"/>
      <c r="CP14" s="343"/>
      <c r="CQ14" s="343"/>
      <c r="CR14" s="343"/>
      <c r="CS14" s="343"/>
      <c r="CT14" s="343"/>
      <c r="CU14" s="343"/>
      <c r="CV14" s="343"/>
    </row>
    <row r="15" spans="1:100" ht="19.899999999999999" customHeight="1" x14ac:dyDescent="0.15">
      <c r="A15" s="345" t="s">
        <v>29</v>
      </c>
      <c r="B15" s="346" t="s">
        <v>65</v>
      </c>
      <c r="C15" s="347">
        <v>4.5262062510299453E-4</v>
      </c>
      <c r="D15" s="341">
        <v>2.3003150445456318E-3</v>
      </c>
      <c r="E15" s="341">
        <v>3.7844690133263977E-4</v>
      </c>
      <c r="F15" s="341">
        <v>3.8312418208083873E-4</v>
      </c>
      <c r="G15" s="341">
        <v>1.3885732475621108E-2</v>
      </c>
      <c r="H15" s="341">
        <v>4.4499134975746246E-4</v>
      </c>
      <c r="I15" s="341">
        <v>3.9361063341303737E-5</v>
      </c>
      <c r="J15" s="341">
        <v>1.9568857636293115E-3</v>
      </c>
      <c r="K15" s="341">
        <v>2.9978649533179982E-3</v>
      </c>
      <c r="L15" s="341">
        <v>1.4345866749149949</v>
      </c>
      <c r="M15" s="341">
        <v>1.2625443649527982E-3</v>
      </c>
      <c r="N15" s="341">
        <v>0.14901140837818466</v>
      </c>
      <c r="O15" s="341">
        <v>7.6717994057119904E-2</v>
      </c>
      <c r="P15" s="341">
        <v>6.2959229336384981E-2</v>
      </c>
      <c r="Q15" s="341">
        <v>1.9021214154669015E-2</v>
      </c>
      <c r="R15" s="341">
        <v>5.3563352803295584E-3</v>
      </c>
      <c r="S15" s="341">
        <v>2.9176179990543363E-2</v>
      </c>
      <c r="T15" s="341">
        <v>7.3917456780362104E-3</v>
      </c>
      <c r="U15" s="341">
        <v>4.7848159456603756E-2</v>
      </c>
      <c r="V15" s="341">
        <v>2.231985670254039E-3</v>
      </c>
      <c r="W15" s="341">
        <v>1.8121935243813309E-2</v>
      </c>
      <c r="X15" s="341">
        <v>6.3348804039551623E-4</v>
      </c>
      <c r="Y15" s="341">
        <v>1.2545253100449847E-3</v>
      </c>
      <c r="Z15" s="341">
        <v>2.9771651208600403E-4</v>
      </c>
      <c r="AA15" s="341">
        <v>2.3087922692876275E-4</v>
      </c>
      <c r="AB15" s="341">
        <v>2.0514451909478282E-4</v>
      </c>
      <c r="AC15" s="341">
        <v>3.0846311168601566E-4</v>
      </c>
      <c r="AD15" s="341">
        <v>9.8013562320749606E-4</v>
      </c>
      <c r="AE15" s="341">
        <v>2.0558952379687938E-4</v>
      </c>
      <c r="AF15" s="341">
        <v>4.3238261298557499E-4</v>
      </c>
      <c r="AG15" s="341">
        <v>2.9600464202469859E-4</v>
      </c>
      <c r="AH15" s="341">
        <v>2.1633948467158687E-4</v>
      </c>
      <c r="AI15" s="341">
        <v>2.3780910864580507E-4</v>
      </c>
      <c r="AJ15" s="341">
        <v>6.4947469272983566E-4</v>
      </c>
      <c r="AK15" s="341">
        <v>2.6512584504634768E-4</v>
      </c>
      <c r="AL15" s="341">
        <v>1.4558659041096586E-3</v>
      </c>
      <c r="AM15" s="341">
        <v>2.377985443149194E-3</v>
      </c>
      <c r="AN15" s="355"/>
      <c r="AO15" s="343"/>
      <c r="AP15" s="344"/>
      <c r="AQ15" s="344"/>
      <c r="AR15" s="344"/>
      <c r="AS15" s="344"/>
      <c r="AT15" s="344"/>
      <c r="AU15" s="344"/>
      <c r="AV15" s="344"/>
      <c r="AW15" s="344"/>
      <c r="AX15" s="344"/>
      <c r="AY15" s="343"/>
      <c r="AZ15" s="343"/>
      <c r="BA15" s="343"/>
      <c r="BB15" s="343"/>
      <c r="BC15" s="343"/>
      <c r="BD15" s="343"/>
      <c r="BE15" s="343"/>
      <c r="BF15" s="343"/>
      <c r="BG15" s="343"/>
      <c r="BH15" s="343"/>
      <c r="BI15" s="343"/>
      <c r="BJ15" s="343"/>
      <c r="BK15" s="343"/>
      <c r="BL15" s="343"/>
      <c r="BM15" s="343"/>
      <c r="BN15" s="343"/>
      <c r="BO15" s="343"/>
      <c r="BP15" s="343"/>
      <c r="BQ15" s="343"/>
      <c r="BR15" s="343"/>
      <c r="BS15" s="343"/>
      <c r="BT15" s="343"/>
      <c r="BU15" s="343"/>
      <c r="BV15" s="343"/>
      <c r="BW15" s="343"/>
      <c r="BX15" s="343"/>
      <c r="BY15" s="343"/>
      <c r="BZ15" s="343"/>
      <c r="CA15" s="343"/>
      <c r="CB15" s="343"/>
      <c r="CC15" s="343"/>
      <c r="CD15" s="343"/>
      <c r="CE15" s="343"/>
      <c r="CF15" s="343"/>
      <c r="CG15" s="343"/>
      <c r="CH15" s="343"/>
      <c r="CI15" s="343"/>
      <c r="CJ15" s="343"/>
      <c r="CK15" s="343"/>
      <c r="CL15" s="343"/>
      <c r="CM15" s="343"/>
      <c r="CN15" s="343"/>
      <c r="CO15" s="343"/>
      <c r="CP15" s="343"/>
      <c r="CQ15" s="343"/>
      <c r="CR15" s="343"/>
      <c r="CS15" s="343"/>
      <c r="CT15" s="343"/>
      <c r="CU15" s="343"/>
      <c r="CV15" s="343"/>
    </row>
    <row r="16" spans="1:100" ht="19.899999999999999" customHeight="1" x14ac:dyDescent="0.15">
      <c r="A16" s="345" t="s">
        <v>30</v>
      </c>
      <c r="B16" s="346" t="s">
        <v>66</v>
      </c>
      <c r="C16" s="347">
        <v>2.5284359825006603E-5</v>
      </c>
      <c r="D16" s="341">
        <v>2.0119779134092067E-5</v>
      </c>
      <c r="E16" s="341">
        <v>1.3895672225684575E-4</v>
      </c>
      <c r="F16" s="341">
        <v>3.0489838227225958E-5</v>
      </c>
      <c r="G16" s="341">
        <v>3.9296110432569933E-4</v>
      </c>
      <c r="H16" s="341">
        <v>4.831499625198448E-4</v>
      </c>
      <c r="I16" s="341">
        <v>4.0783078946828911E-6</v>
      </c>
      <c r="J16" s="341">
        <v>2.467794768546599E-4</v>
      </c>
      <c r="K16" s="341">
        <v>8.1296462651843631E-4</v>
      </c>
      <c r="L16" s="341">
        <v>7.1397716626282715E-4</v>
      </c>
      <c r="M16" s="341">
        <v>1.0434325059081839</v>
      </c>
      <c r="N16" s="341">
        <v>4.4627887982848355E-3</v>
      </c>
      <c r="O16" s="341">
        <v>2.9648223055151806E-3</v>
      </c>
      <c r="P16" s="341">
        <v>1.8713701961958831E-3</v>
      </c>
      <c r="Q16" s="341">
        <v>4.1598856337911614E-3</v>
      </c>
      <c r="R16" s="341">
        <v>4.364699061003223E-3</v>
      </c>
      <c r="S16" s="341">
        <v>5.9869064175246227E-3</v>
      </c>
      <c r="T16" s="341">
        <v>3.8887065747831412E-3</v>
      </c>
      <c r="U16" s="341">
        <v>2.4443439776311998E-3</v>
      </c>
      <c r="V16" s="341">
        <v>7.1648542965094069E-4</v>
      </c>
      <c r="W16" s="341">
        <v>8.0258149703595441E-4</v>
      </c>
      <c r="X16" s="341">
        <v>6.3358695406248901E-5</v>
      </c>
      <c r="Y16" s="341">
        <v>8.5534138198776517E-5</v>
      </c>
      <c r="Z16" s="341">
        <v>2.3376890027606453E-5</v>
      </c>
      <c r="AA16" s="341">
        <v>1.5181001942283698E-5</v>
      </c>
      <c r="AB16" s="341">
        <v>1.5401839581923296E-5</v>
      </c>
      <c r="AC16" s="341">
        <v>1.55112763509804E-5</v>
      </c>
      <c r="AD16" s="341">
        <v>3.3302692168146252E-5</v>
      </c>
      <c r="AE16" s="341">
        <v>1.6959621760999689E-5</v>
      </c>
      <c r="AF16" s="341">
        <v>4.3670683750096507E-5</v>
      </c>
      <c r="AG16" s="341">
        <v>3.6461680553350479E-5</v>
      </c>
      <c r="AH16" s="341">
        <v>1.8307067861158939E-4</v>
      </c>
      <c r="AI16" s="341">
        <v>3.4269678542948669E-5</v>
      </c>
      <c r="AJ16" s="341">
        <v>7.1761981366689511E-5</v>
      </c>
      <c r="AK16" s="341">
        <v>4.888350281976285E-5</v>
      </c>
      <c r="AL16" s="341">
        <v>1.6338072442719339E-4</v>
      </c>
      <c r="AM16" s="341">
        <v>2.2029747762693759E-4</v>
      </c>
      <c r="AN16" s="355"/>
      <c r="AO16" s="343"/>
      <c r="AP16" s="344"/>
      <c r="AQ16" s="344"/>
      <c r="AR16" s="344"/>
      <c r="AS16" s="344"/>
      <c r="AT16" s="344"/>
      <c r="AU16" s="344"/>
      <c r="AV16" s="344"/>
      <c r="AW16" s="344"/>
      <c r="AX16" s="344"/>
      <c r="AY16" s="343"/>
      <c r="AZ16" s="343"/>
      <c r="BA16" s="343"/>
      <c r="BB16" s="343"/>
      <c r="BC16" s="343"/>
      <c r="BD16" s="343"/>
      <c r="BE16" s="343"/>
      <c r="BF16" s="343"/>
      <c r="BG16" s="343"/>
      <c r="BH16" s="343"/>
      <c r="BI16" s="343"/>
      <c r="BJ16" s="343"/>
      <c r="BK16" s="343"/>
      <c r="BL16" s="343"/>
      <c r="BM16" s="343"/>
      <c r="BN16" s="343"/>
      <c r="BO16" s="343"/>
      <c r="BP16" s="343"/>
      <c r="BQ16" s="343"/>
      <c r="BR16" s="343"/>
      <c r="BS16" s="343"/>
      <c r="BT16" s="343"/>
      <c r="BU16" s="343"/>
      <c r="BV16" s="343"/>
      <c r="BW16" s="343"/>
      <c r="BX16" s="343"/>
      <c r="BY16" s="343"/>
      <c r="BZ16" s="343"/>
      <c r="CA16" s="343"/>
      <c r="CB16" s="343"/>
      <c r="CC16" s="343"/>
      <c r="CD16" s="343"/>
      <c r="CE16" s="343"/>
      <c r="CF16" s="343"/>
      <c r="CG16" s="343"/>
      <c r="CH16" s="343"/>
      <c r="CI16" s="343"/>
      <c r="CJ16" s="343"/>
      <c r="CK16" s="343"/>
      <c r="CL16" s="343"/>
      <c r="CM16" s="343"/>
      <c r="CN16" s="343"/>
      <c r="CO16" s="343"/>
      <c r="CP16" s="343"/>
      <c r="CQ16" s="343"/>
      <c r="CR16" s="343"/>
      <c r="CS16" s="343"/>
      <c r="CT16" s="343"/>
      <c r="CU16" s="343"/>
      <c r="CV16" s="343"/>
    </row>
    <row r="17" spans="1:100" ht="19.899999999999999" customHeight="1" x14ac:dyDescent="0.15">
      <c r="A17" s="345" t="s">
        <v>31</v>
      </c>
      <c r="B17" s="346" t="s">
        <v>67</v>
      </c>
      <c r="C17" s="347">
        <v>4.8680825622473742E-4</v>
      </c>
      <c r="D17" s="341">
        <v>1.2594926549611084E-3</v>
      </c>
      <c r="E17" s="341">
        <v>1.6273395869478328E-3</v>
      </c>
      <c r="F17" s="341">
        <v>2.5399628394121417E-4</v>
      </c>
      <c r="G17" s="341">
        <v>2.4051490238370596E-3</v>
      </c>
      <c r="H17" s="341">
        <v>1.4960220612998663E-3</v>
      </c>
      <c r="I17" s="341">
        <v>7.1049098399835348E-5</v>
      </c>
      <c r="J17" s="341">
        <v>1.0065516752344303E-3</v>
      </c>
      <c r="K17" s="341">
        <v>9.4688956572214287E-4</v>
      </c>
      <c r="L17" s="341">
        <v>2.4792095028976571E-4</v>
      </c>
      <c r="M17" s="341">
        <v>5.7529108266088933E-4</v>
      </c>
      <c r="N17" s="341">
        <v>1.010254995630812</v>
      </c>
      <c r="O17" s="341">
        <v>4.1953477142292629E-3</v>
      </c>
      <c r="P17" s="341">
        <v>3.8004892271557679E-3</v>
      </c>
      <c r="Q17" s="341">
        <v>4.1009851327298251E-3</v>
      </c>
      <c r="R17" s="341">
        <v>2.919228121854084E-3</v>
      </c>
      <c r="S17" s="341">
        <v>3.2426886948080371E-3</v>
      </c>
      <c r="T17" s="341">
        <v>4.2742246240553292E-3</v>
      </c>
      <c r="U17" s="341">
        <v>1.6232603021727656E-3</v>
      </c>
      <c r="V17" s="341">
        <v>1.1910483243498841E-3</v>
      </c>
      <c r="W17" s="341">
        <v>1.152255339663778E-2</v>
      </c>
      <c r="X17" s="341">
        <v>4.6763769834478962E-4</v>
      </c>
      <c r="Y17" s="341">
        <v>7.9468240335057192E-4</v>
      </c>
      <c r="Z17" s="341">
        <v>1.8900940415976562E-4</v>
      </c>
      <c r="AA17" s="341">
        <v>3.6721628571847158E-4</v>
      </c>
      <c r="AB17" s="341">
        <v>1.1369132771661568E-4</v>
      </c>
      <c r="AC17" s="341">
        <v>2.2200658777533672E-4</v>
      </c>
      <c r="AD17" s="341">
        <v>4.6898277277758271E-4</v>
      </c>
      <c r="AE17" s="341">
        <v>1.3917876460263075E-4</v>
      </c>
      <c r="AF17" s="341">
        <v>5.9522110550589823E-4</v>
      </c>
      <c r="AG17" s="341">
        <v>1.9143028885947099E-4</v>
      </c>
      <c r="AH17" s="341">
        <v>2.0496810635088365E-4</v>
      </c>
      <c r="AI17" s="341">
        <v>3.3744707207385979E-4</v>
      </c>
      <c r="AJ17" s="341">
        <v>2.5299867989114918E-4</v>
      </c>
      <c r="AK17" s="341">
        <v>4.6712836385835103E-4</v>
      </c>
      <c r="AL17" s="341">
        <v>3.7093755949326091E-4</v>
      </c>
      <c r="AM17" s="341">
        <v>6.3862088864062735E-4</v>
      </c>
      <c r="AN17" s="355"/>
      <c r="AO17" s="343"/>
      <c r="AP17" s="344"/>
      <c r="AQ17" s="344"/>
      <c r="AR17" s="344"/>
      <c r="AS17" s="344"/>
      <c r="AT17" s="344"/>
      <c r="AU17" s="344"/>
      <c r="AV17" s="344"/>
      <c r="AW17" s="344"/>
      <c r="AX17" s="344"/>
      <c r="AY17" s="343"/>
      <c r="AZ17" s="343"/>
      <c r="BA17" s="343"/>
      <c r="BB17" s="343"/>
      <c r="BC17" s="343"/>
      <c r="BD17" s="343"/>
      <c r="BE17" s="343"/>
      <c r="BF17" s="343"/>
      <c r="BG17" s="343"/>
      <c r="BH17" s="343"/>
      <c r="BI17" s="343"/>
      <c r="BJ17" s="343"/>
      <c r="BK17" s="343"/>
      <c r="BL17" s="343"/>
      <c r="BM17" s="343"/>
      <c r="BN17" s="343"/>
      <c r="BO17" s="343"/>
      <c r="BP17" s="343"/>
      <c r="BQ17" s="343"/>
      <c r="BR17" s="343"/>
      <c r="BS17" s="343"/>
      <c r="BT17" s="343"/>
      <c r="BU17" s="343"/>
      <c r="BV17" s="343"/>
      <c r="BW17" s="343"/>
      <c r="BX17" s="343"/>
      <c r="BY17" s="343"/>
      <c r="BZ17" s="343"/>
      <c r="CA17" s="343"/>
      <c r="CB17" s="343"/>
      <c r="CC17" s="343"/>
      <c r="CD17" s="343"/>
      <c r="CE17" s="343"/>
      <c r="CF17" s="343"/>
      <c r="CG17" s="343"/>
      <c r="CH17" s="343"/>
      <c r="CI17" s="343"/>
      <c r="CJ17" s="343"/>
      <c r="CK17" s="343"/>
      <c r="CL17" s="343"/>
      <c r="CM17" s="343"/>
      <c r="CN17" s="343"/>
      <c r="CO17" s="343"/>
      <c r="CP17" s="343"/>
      <c r="CQ17" s="343"/>
      <c r="CR17" s="343"/>
      <c r="CS17" s="343"/>
      <c r="CT17" s="343"/>
      <c r="CU17" s="343"/>
      <c r="CV17" s="343"/>
    </row>
    <row r="18" spans="1:100" ht="19.899999999999999" customHeight="1" x14ac:dyDescent="0.15">
      <c r="A18" s="345" t="s">
        <v>32</v>
      </c>
      <c r="B18" s="346" t="s">
        <v>68</v>
      </c>
      <c r="C18" s="347">
        <v>2.6324183448727719E-5</v>
      </c>
      <c r="D18" s="341">
        <v>4.449129446995297E-4</v>
      </c>
      <c r="E18" s="341">
        <v>3.836219575944519E-5</v>
      </c>
      <c r="F18" s="341">
        <v>3.701462762495975E-5</v>
      </c>
      <c r="G18" s="341">
        <v>4.5051694465489129E-5</v>
      </c>
      <c r="H18" s="341">
        <v>5.8581547845576413E-5</v>
      </c>
      <c r="I18" s="341">
        <v>7.4085400333181068E-6</v>
      </c>
      <c r="J18" s="341">
        <v>7.5466894149758181E-5</v>
      </c>
      <c r="K18" s="341">
        <v>3.0714889827293036E-4</v>
      </c>
      <c r="L18" s="341">
        <v>3.4442145968831511E-5</v>
      </c>
      <c r="M18" s="341">
        <v>2.5250715939858166E-5</v>
      </c>
      <c r="N18" s="341">
        <v>1.2458578445777202E-4</v>
      </c>
      <c r="O18" s="341">
        <v>1.0126409897227873</v>
      </c>
      <c r="P18" s="341">
        <v>3.1257540105617907E-3</v>
      </c>
      <c r="Q18" s="341">
        <v>1.0836988341688687E-3</v>
      </c>
      <c r="R18" s="341">
        <v>2.1997493853837728E-4</v>
      </c>
      <c r="S18" s="341">
        <v>5.6423713629912367E-4</v>
      </c>
      <c r="T18" s="341">
        <v>2.0255889579303839E-4</v>
      </c>
      <c r="U18" s="341">
        <v>7.446109410489196E-4</v>
      </c>
      <c r="V18" s="341">
        <v>5.2072298003050207E-5</v>
      </c>
      <c r="W18" s="341">
        <v>7.2559029003489359E-4</v>
      </c>
      <c r="X18" s="341">
        <v>7.3326774271171099E-5</v>
      </c>
      <c r="Y18" s="341">
        <v>1.1974949346150704E-3</v>
      </c>
      <c r="Z18" s="341">
        <v>8.5152508729469752E-5</v>
      </c>
      <c r="AA18" s="341">
        <v>6.2689206971139116E-5</v>
      </c>
      <c r="AB18" s="341">
        <v>9.2808983702056955E-5</v>
      </c>
      <c r="AC18" s="341">
        <v>3.7157691178621712E-5</v>
      </c>
      <c r="AD18" s="341">
        <v>1.1683911950364091E-4</v>
      </c>
      <c r="AE18" s="341">
        <v>1.148271990805019E-4</v>
      </c>
      <c r="AF18" s="341">
        <v>1.0431620952905885E-4</v>
      </c>
      <c r="AG18" s="341">
        <v>9.38759491992409E-5</v>
      </c>
      <c r="AH18" s="341">
        <v>4.7369574916109884E-5</v>
      </c>
      <c r="AI18" s="341">
        <v>6.0452519050334848E-5</v>
      </c>
      <c r="AJ18" s="341">
        <v>9.1258605224157972E-4</v>
      </c>
      <c r="AK18" s="341">
        <v>4.9703895046705088E-5</v>
      </c>
      <c r="AL18" s="341">
        <v>2.2679642822470964E-5</v>
      </c>
      <c r="AM18" s="341">
        <v>5.1164329075287351E-5</v>
      </c>
      <c r="AN18" s="355"/>
      <c r="AO18" s="343"/>
      <c r="AP18" s="344"/>
      <c r="AQ18" s="344"/>
      <c r="AR18" s="344"/>
      <c r="AS18" s="344"/>
      <c r="AT18" s="344"/>
      <c r="AU18" s="344"/>
      <c r="AV18" s="344"/>
      <c r="AW18" s="344"/>
      <c r="AX18" s="344"/>
      <c r="AY18" s="343"/>
      <c r="AZ18" s="343"/>
      <c r="BA18" s="343"/>
      <c r="BB18" s="343"/>
      <c r="BC18" s="343"/>
      <c r="BD18" s="343"/>
      <c r="BE18" s="343"/>
      <c r="BF18" s="343"/>
      <c r="BG18" s="343"/>
      <c r="BH18" s="343"/>
      <c r="BI18" s="343"/>
      <c r="BJ18" s="343"/>
      <c r="BK18" s="343"/>
      <c r="BL18" s="343"/>
      <c r="BM18" s="343"/>
      <c r="BN18" s="343"/>
      <c r="BO18" s="343"/>
      <c r="BP18" s="343"/>
      <c r="BQ18" s="343"/>
      <c r="BR18" s="343"/>
      <c r="BS18" s="343"/>
      <c r="BT18" s="343"/>
      <c r="BU18" s="343"/>
      <c r="BV18" s="343"/>
      <c r="BW18" s="343"/>
      <c r="BX18" s="343"/>
      <c r="BY18" s="343"/>
      <c r="BZ18" s="343"/>
      <c r="CA18" s="343"/>
      <c r="CB18" s="343"/>
      <c r="CC18" s="343"/>
      <c r="CD18" s="343"/>
      <c r="CE18" s="343"/>
      <c r="CF18" s="343"/>
      <c r="CG18" s="343"/>
      <c r="CH18" s="343"/>
      <c r="CI18" s="343"/>
      <c r="CJ18" s="343"/>
      <c r="CK18" s="343"/>
      <c r="CL18" s="343"/>
      <c r="CM18" s="343"/>
      <c r="CN18" s="343"/>
      <c r="CO18" s="343"/>
      <c r="CP18" s="343"/>
      <c r="CQ18" s="343"/>
      <c r="CR18" s="343"/>
      <c r="CS18" s="343"/>
      <c r="CT18" s="343"/>
      <c r="CU18" s="343"/>
      <c r="CV18" s="343"/>
    </row>
    <row r="19" spans="1:100" ht="19.899999999999999" customHeight="1" x14ac:dyDescent="0.15">
      <c r="A19" s="345" t="s">
        <v>33</v>
      </c>
      <c r="B19" s="346" t="s">
        <v>69</v>
      </c>
      <c r="C19" s="347">
        <v>4.9995261828514014E-5</v>
      </c>
      <c r="D19" s="341">
        <v>1.6555397522677277E-4</v>
      </c>
      <c r="E19" s="341">
        <v>8.2964795327175714E-5</v>
      </c>
      <c r="F19" s="341">
        <v>7.2209687341859372E-5</v>
      </c>
      <c r="G19" s="341">
        <v>7.9471701418747274E-5</v>
      </c>
      <c r="H19" s="341">
        <v>1.167092390375713E-4</v>
      </c>
      <c r="I19" s="341">
        <v>1.5611200976804806E-5</v>
      </c>
      <c r="J19" s="341">
        <v>4.8517163358948205E-4</v>
      </c>
      <c r="K19" s="341">
        <v>2.0228138572768044E-4</v>
      </c>
      <c r="L19" s="341">
        <v>5.9784963987126332E-5</v>
      </c>
      <c r="M19" s="341">
        <v>6.15605026194248E-5</v>
      </c>
      <c r="N19" s="341">
        <v>1.435501820514703E-4</v>
      </c>
      <c r="O19" s="341">
        <v>5.8759309032621002E-4</v>
      </c>
      <c r="P19" s="341">
        <v>1.0171042951404026</v>
      </c>
      <c r="Q19" s="341">
        <v>3.7887776401019778E-4</v>
      </c>
      <c r="R19" s="341">
        <v>4.4323061222589587E-4</v>
      </c>
      <c r="S19" s="341">
        <v>4.0578482724955192E-4</v>
      </c>
      <c r="T19" s="341">
        <v>2.0431395640875882E-4</v>
      </c>
      <c r="U19" s="341">
        <v>1.9775392026838575E-4</v>
      </c>
      <c r="V19" s="341">
        <v>1.0804657333103076E-4</v>
      </c>
      <c r="W19" s="341">
        <v>1.8475662890198789E-4</v>
      </c>
      <c r="X19" s="341">
        <v>1.2700222828986591E-4</v>
      </c>
      <c r="Y19" s="341">
        <v>3.2878217976965989E-4</v>
      </c>
      <c r="Z19" s="341">
        <v>1.643919849675961E-4</v>
      </c>
      <c r="AA19" s="341">
        <v>1.3391534756972565E-4</v>
      </c>
      <c r="AB19" s="341">
        <v>2.1147828596703458E-4</v>
      </c>
      <c r="AC19" s="341">
        <v>6.4320867452002421E-5</v>
      </c>
      <c r="AD19" s="341">
        <v>2.2634962582657232E-4</v>
      </c>
      <c r="AE19" s="341">
        <v>2.6515217133405062E-4</v>
      </c>
      <c r="AF19" s="341">
        <v>1.5996387811403922E-4</v>
      </c>
      <c r="AG19" s="341">
        <v>1.8956520915963573E-4</v>
      </c>
      <c r="AH19" s="341">
        <v>8.9108711469946286E-5</v>
      </c>
      <c r="AI19" s="341">
        <v>1.3450522974467068E-4</v>
      </c>
      <c r="AJ19" s="341">
        <v>2.1926970421240325E-3</v>
      </c>
      <c r="AK19" s="341">
        <v>8.584778938224427E-5</v>
      </c>
      <c r="AL19" s="341">
        <v>3.902060657694359E-5</v>
      </c>
      <c r="AM19" s="341">
        <v>8.5058453612964259E-5</v>
      </c>
      <c r="AN19" s="355"/>
      <c r="AO19" s="343"/>
      <c r="AP19" s="344"/>
      <c r="AQ19" s="344"/>
      <c r="AR19" s="344"/>
      <c r="AS19" s="344"/>
      <c r="AT19" s="344"/>
      <c r="AU19" s="344"/>
      <c r="AV19" s="344"/>
      <c r="AW19" s="344"/>
      <c r="AX19" s="344"/>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343"/>
      <c r="BZ19" s="343"/>
      <c r="CA19" s="343"/>
      <c r="CB19" s="343"/>
      <c r="CC19" s="343"/>
      <c r="CD19" s="343"/>
      <c r="CE19" s="343"/>
      <c r="CF19" s="343"/>
      <c r="CG19" s="343"/>
      <c r="CH19" s="343"/>
      <c r="CI19" s="343"/>
      <c r="CJ19" s="343"/>
      <c r="CK19" s="343"/>
      <c r="CL19" s="343"/>
      <c r="CM19" s="343"/>
      <c r="CN19" s="343"/>
      <c r="CO19" s="343"/>
      <c r="CP19" s="343"/>
      <c r="CQ19" s="343"/>
      <c r="CR19" s="343"/>
      <c r="CS19" s="343"/>
      <c r="CT19" s="343"/>
      <c r="CU19" s="343"/>
      <c r="CV19" s="343"/>
    </row>
    <row r="20" spans="1:100" ht="19.899999999999999" customHeight="1" x14ac:dyDescent="0.15">
      <c r="A20" s="345" t="s">
        <v>34</v>
      </c>
      <c r="B20" s="346" t="s">
        <v>70</v>
      </c>
      <c r="C20" s="347">
        <v>3.1243379069926956E-5</v>
      </c>
      <c r="D20" s="341">
        <v>4.7409801689864612E-5</v>
      </c>
      <c r="E20" s="341">
        <v>4.404212197810349E-5</v>
      </c>
      <c r="F20" s="341">
        <v>4.137148587118614E-5</v>
      </c>
      <c r="G20" s="341">
        <v>3.6521578945036427E-5</v>
      </c>
      <c r="H20" s="341">
        <v>5.5377351461620693E-5</v>
      </c>
      <c r="I20" s="341">
        <v>6.6842882145970137E-6</v>
      </c>
      <c r="J20" s="341">
        <v>4.2125626023362781E-5</v>
      </c>
      <c r="K20" s="341">
        <v>6.3279535718253804E-5</v>
      </c>
      <c r="L20" s="341">
        <v>1.9991570311178073E-5</v>
      </c>
      <c r="M20" s="341">
        <v>2.5429724623543528E-5</v>
      </c>
      <c r="N20" s="341">
        <v>3.4121593842400249E-5</v>
      </c>
      <c r="O20" s="341">
        <v>3.906947424209121E-4</v>
      </c>
      <c r="P20" s="341">
        <v>8.8267276360464103E-4</v>
      </c>
      <c r="Q20" s="341">
        <v>1.01474787856716</v>
      </c>
      <c r="R20" s="341">
        <v>5.0047787199811667E-5</v>
      </c>
      <c r="S20" s="341">
        <v>1.7006271250670363E-4</v>
      </c>
      <c r="T20" s="341">
        <v>1.379515983578434E-4</v>
      </c>
      <c r="U20" s="341">
        <v>8.967533695598419E-5</v>
      </c>
      <c r="V20" s="341">
        <v>6.4330094754835016E-5</v>
      </c>
      <c r="W20" s="341">
        <v>1.2210336161598277E-4</v>
      </c>
      <c r="X20" s="341">
        <v>5.6698164105071171E-5</v>
      </c>
      <c r="Y20" s="341">
        <v>1.511465807764919E-4</v>
      </c>
      <c r="Z20" s="341">
        <v>9.5305396870983176E-5</v>
      </c>
      <c r="AA20" s="341">
        <v>1.929996832432433E-4</v>
      </c>
      <c r="AB20" s="341">
        <v>1.1132142792760927E-4</v>
      </c>
      <c r="AC20" s="341">
        <v>3.1462786211798977E-5</v>
      </c>
      <c r="AD20" s="341">
        <v>1.1280452565690795E-4</v>
      </c>
      <c r="AE20" s="341">
        <v>1.32387703600443E-4</v>
      </c>
      <c r="AF20" s="341">
        <v>7.3265956682388067E-4</v>
      </c>
      <c r="AG20" s="341">
        <v>1.068985292540273E-4</v>
      </c>
      <c r="AH20" s="341">
        <v>2.2119005776492064E-3</v>
      </c>
      <c r="AI20" s="341">
        <v>8.1357971039297677E-5</v>
      </c>
      <c r="AJ20" s="341">
        <v>9.3273671614027109E-4</v>
      </c>
      <c r="AK20" s="341">
        <v>2.2938615515724604E-4</v>
      </c>
      <c r="AL20" s="341">
        <v>4.4845597554324847E-3</v>
      </c>
      <c r="AM20" s="341">
        <v>1.0759884510831888E-4</v>
      </c>
      <c r="AN20" s="355"/>
      <c r="AO20" s="343"/>
      <c r="AP20" s="344"/>
      <c r="AQ20" s="344"/>
      <c r="AR20" s="344"/>
      <c r="AS20" s="344"/>
      <c r="AT20" s="344"/>
      <c r="AU20" s="344"/>
      <c r="AV20" s="344"/>
      <c r="AW20" s="344"/>
      <c r="AX20" s="344"/>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c r="CE20" s="343"/>
      <c r="CF20" s="343"/>
      <c r="CG20" s="343"/>
      <c r="CH20" s="343"/>
      <c r="CI20" s="343"/>
      <c r="CJ20" s="343"/>
      <c r="CK20" s="343"/>
      <c r="CL20" s="343"/>
      <c r="CM20" s="343"/>
      <c r="CN20" s="343"/>
      <c r="CO20" s="343"/>
      <c r="CP20" s="343"/>
      <c r="CQ20" s="343"/>
      <c r="CR20" s="343"/>
      <c r="CS20" s="343"/>
      <c r="CT20" s="343"/>
      <c r="CU20" s="343"/>
      <c r="CV20" s="343"/>
    </row>
    <row r="21" spans="1:100" ht="19.899999999999999" customHeight="1" x14ac:dyDescent="0.15">
      <c r="A21" s="345" t="s">
        <v>35</v>
      </c>
      <c r="B21" s="346" t="s">
        <v>71</v>
      </c>
      <c r="C21" s="347">
        <v>1.7940351065317219E-5</v>
      </c>
      <c r="D21" s="341">
        <v>3.1808390608839745E-5</v>
      </c>
      <c r="E21" s="341">
        <v>2.8180052666964622E-5</v>
      </c>
      <c r="F21" s="341">
        <v>2.4967372790348385E-5</v>
      </c>
      <c r="G21" s="341">
        <v>2.2378781790934841E-5</v>
      </c>
      <c r="H21" s="341">
        <v>3.8455850940184815E-5</v>
      </c>
      <c r="I21" s="341">
        <v>4.5202066154817817E-6</v>
      </c>
      <c r="J21" s="341">
        <v>2.8365371059966313E-5</v>
      </c>
      <c r="K21" s="341">
        <v>4.2189298776746303E-5</v>
      </c>
      <c r="L21" s="341">
        <v>1.3153011746269262E-5</v>
      </c>
      <c r="M21" s="341">
        <v>3.9447742039215613E-5</v>
      </c>
      <c r="N21" s="341">
        <v>3.0410069152130877E-4</v>
      </c>
      <c r="O21" s="341">
        <v>2.0669556231969134E-4</v>
      </c>
      <c r="P21" s="341">
        <v>3.9535470551469294E-4</v>
      </c>
      <c r="Q21" s="341">
        <v>5.2683249551154472E-3</v>
      </c>
      <c r="R21" s="341">
        <v>1.0113640352755511</v>
      </c>
      <c r="S21" s="341">
        <v>7.0754260220689761E-3</v>
      </c>
      <c r="T21" s="341">
        <v>1.2256314660252591E-2</v>
      </c>
      <c r="U21" s="341">
        <v>4.8525411552041248E-4</v>
      </c>
      <c r="V21" s="341">
        <v>1.2995636028288417E-4</v>
      </c>
      <c r="W21" s="341">
        <v>8.4363978253282001E-5</v>
      </c>
      <c r="X21" s="341">
        <v>4.1540899712705216E-5</v>
      </c>
      <c r="Y21" s="341">
        <v>9.4962575106865074E-5</v>
      </c>
      <c r="Z21" s="341">
        <v>5.7922678672999342E-5</v>
      </c>
      <c r="AA21" s="341">
        <v>4.8069286685559451E-5</v>
      </c>
      <c r="AB21" s="341">
        <v>7.5873027398656732E-5</v>
      </c>
      <c r="AC21" s="341">
        <v>2.2046922211761087E-5</v>
      </c>
      <c r="AD21" s="341">
        <v>7.5429013462595499E-5</v>
      </c>
      <c r="AE21" s="341">
        <v>1.1260244638466971E-4</v>
      </c>
      <c r="AF21" s="341">
        <v>1.3421764508358505E-4</v>
      </c>
      <c r="AG21" s="341">
        <v>1.4167334339320158E-4</v>
      </c>
      <c r="AH21" s="341">
        <v>4.3626188453682874E-5</v>
      </c>
      <c r="AI21" s="341">
        <v>5.0644871000695327E-5</v>
      </c>
      <c r="AJ21" s="341">
        <v>6.9810870159311533E-4</v>
      </c>
      <c r="AK21" s="341">
        <v>3.2321099949233268E-5</v>
      </c>
      <c r="AL21" s="341">
        <v>1.3926022381933786E-3</v>
      </c>
      <c r="AM21" s="341">
        <v>3.747020390423582E-5</v>
      </c>
      <c r="AN21" s="355"/>
      <c r="AO21" s="343"/>
      <c r="AP21" s="344"/>
      <c r="AQ21" s="344"/>
      <c r="AR21" s="344"/>
      <c r="AS21" s="344"/>
      <c r="AT21" s="344"/>
      <c r="AU21" s="344"/>
      <c r="AV21" s="344"/>
      <c r="AW21" s="344"/>
      <c r="AX21" s="344"/>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c r="CE21" s="343"/>
      <c r="CF21" s="343"/>
      <c r="CG21" s="343"/>
      <c r="CH21" s="343"/>
      <c r="CI21" s="343"/>
      <c r="CJ21" s="343"/>
      <c r="CK21" s="343"/>
      <c r="CL21" s="343"/>
      <c r="CM21" s="343"/>
      <c r="CN21" s="343"/>
      <c r="CO21" s="343"/>
      <c r="CP21" s="343"/>
      <c r="CQ21" s="343"/>
      <c r="CR21" s="343"/>
      <c r="CS21" s="343"/>
      <c r="CT21" s="343"/>
      <c r="CU21" s="343"/>
      <c r="CV21" s="343"/>
    </row>
    <row r="22" spans="1:100" ht="19.899999999999999" customHeight="1" x14ac:dyDescent="0.15">
      <c r="A22" s="345" t="s">
        <v>36</v>
      </c>
      <c r="B22" s="346" t="s">
        <v>72</v>
      </c>
      <c r="C22" s="347">
        <v>5.778377329430422E-5</v>
      </c>
      <c r="D22" s="341">
        <v>3.9387262606340781E-5</v>
      </c>
      <c r="E22" s="341">
        <v>2.9173217556954053E-5</v>
      </c>
      <c r="F22" s="341">
        <v>2.8678171372769561E-5</v>
      </c>
      <c r="G22" s="341">
        <v>3.8530844151360696E-5</v>
      </c>
      <c r="H22" s="341">
        <v>4.1873829862305573E-5</v>
      </c>
      <c r="I22" s="341">
        <v>5.3984321478855608E-6</v>
      </c>
      <c r="J22" s="341">
        <v>3.629455989645025E-5</v>
      </c>
      <c r="K22" s="341">
        <v>4.7881788193595648E-5</v>
      </c>
      <c r="L22" s="341">
        <v>1.9655575933991383E-5</v>
      </c>
      <c r="M22" s="341">
        <v>4.9729988961721161E-5</v>
      </c>
      <c r="N22" s="341">
        <v>9.0667988397512481E-5</v>
      </c>
      <c r="O22" s="341">
        <v>2.2763857496029315E-3</v>
      </c>
      <c r="P22" s="341">
        <v>1.5394420349413558E-3</v>
      </c>
      <c r="Q22" s="341">
        <v>1.91196951660996E-3</v>
      </c>
      <c r="R22" s="341">
        <v>8.2827956748913057E-4</v>
      </c>
      <c r="S22" s="341">
        <v>1.007125430792704</v>
      </c>
      <c r="T22" s="341">
        <v>1.7648476515977657E-3</v>
      </c>
      <c r="U22" s="341">
        <v>3.7062423368587252E-3</v>
      </c>
      <c r="V22" s="341">
        <v>7.5785076119897109E-5</v>
      </c>
      <c r="W22" s="341">
        <v>8.4367791877414892E-4</v>
      </c>
      <c r="X22" s="341">
        <v>6.3840095508367896E-5</v>
      </c>
      <c r="Y22" s="341">
        <v>1.5792190790465727E-4</v>
      </c>
      <c r="Z22" s="341">
        <v>5.9625315302678727E-5</v>
      </c>
      <c r="AA22" s="341">
        <v>6.3175065159159905E-5</v>
      </c>
      <c r="AB22" s="341">
        <v>7.0948251024585462E-5</v>
      </c>
      <c r="AC22" s="341">
        <v>3.4261377096328484E-5</v>
      </c>
      <c r="AD22" s="341">
        <v>1.0904451151935881E-4</v>
      </c>
      <c r="AE22" s="341">
        <v>9.4334565988712002E-5</v>
      </c>
      <c r="AF22" s="341">
        <v>2.1951254119602617E-4</v>
      </c>
      <c r="AG22" s="341">
        <v>1.1175839529176775E-4</v>
      </c>
      <c r="AH22" s="341">
        <v>4.2192634217041371E-5</v>
      </c>
      <c r="AI22" s="341">
        <v>4.5691662515858567E-5</v>
      </c>
      <c r="AJ22" s="341">
        <v>6.7940573279177984E-4</v>
      </c>
      <c r="AK22" s="341">
        <v>4.5252066743528964E-5</v>
      </c>
      <c r="AL22" s="341">
        <v>2.6031093775926289E-5</v>
      </c>
      <c r="AM22" s="341">
        <v>7.9591197932969024E-5</v>
      </c>
      <c r="AN22" s="355"/>
      <c r="AO22" s="343"/>
      <c r="AP22" s="344"/>
      <c r="AQ22" s="344"/>
      <c r="AR22" s="344"/>
      <c r="AS22" s="344"/>
      <c r="AT22" s="344"/>
      <c r="AU22" s="344"/>
      <c r="AV22" s="344"/>
      <c r="AW22" s="344"/>
      <c r="AX22" s="344"/>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3"/>
      <c r="BZ22" s="343"/>
      <c r="CA22" s="343"/>
      <c r="CB22" s="343"/>
      <c r="CC22" s="343"/>
      <c r="CD22" s="343"/>
      <c r="CE22" s="343"/>
      <c r="CF22" s="343"/>
      <c r="CG22" s="343"/>
      <c r="CH22" s="343"/>
      <c r="CI22" s="343"/>
      <c r="CJ22" s="343"/>
      <c r="CK22" s="343"/>
      <c r="CL22" s="343"/>
      <c r="CM22" s="343"/>
      <c r="CN22" s="343"/>
      <c r="CO22" s="343"/>
      <c r="CP22" s="343"/>
      <c r="CQ22" s="343"/>
      <c r="CR22" s="343"/>
      <c r="CS22" s="343"/>
      <c r="CT22" s="343"/>
      <c r="CU22" s="343"/>
      <c r="CV22" s="343"/>
    </row>
    <row r="23" spans="1:100" ht="19.899999999999999" customHeight="1" x14ac:dyDescent="0.15">
      <c r="A23" s="345" t="s">
        <v>37</v>
      </c>
      <c r="B23" s="346" t="s">
        <v>73</v>
      </c>
      <c r="C23" s="347">
        <v>7.9400835490272041E-6</v>
      </c>
      <c r="D23" s="341">
        <v>1.0588759867056053E-5</v>
      </c>
      <c r="E23" s="341">
        <v>9.1454020815388247E-6</v>
      </c>
      <c r="F23" s="341">
        <v>7.7121767389085002E-6</v>
      </c>
      <c r="G23" s="341">
        <v>7.3143128562584929E-6</v>
      </c>
      <c r="H23" s="341">
        <v>1.2976764973914514E-5</v>
      </c>
      <c r="I23" s="341">
        <v>2.4539521535084456E-6</v>
      </c>
      <c r="J23" s="341">
        <v>8.3917450907796239E-6</v>
      </c>
      <c r="K23" s="341">
        <v>1.8517978405908496E-5</v>
      </c>
      <c r="L23" s="341">
        <v>5.3392735013875076E-6</v>
      </c>
      <c r="M23" s="341">
        <v>5.3177469817557135E-6</v>
      </c>
      <c r="N23" s="341">
        <v>8.2444416628705397E-6</v>
      </c>
      <c r="O23" s="341">
        <v>4.7426857077470522E-5</v>
      </c>
      <c r="P23" s="341">
        <v>2.0190530458038692E-5</v>
      </c>
      <c r="Q23" s="341">
        <v>1.1901968859044677E-5</v>
      </c>
      <c r="R23" s="341">
        <v>1.2277614210094994E-5</v>
      </c>
      <c r="S23" s="341">
        <v>1.0817161128791499E-5</v>
      </c>
      <c r="T23" s="341">
        <v>1.0020092549475155</v>
      </c>
      <c r="U23" s="341">
        <v>5.2853675453163012E-4</v>
      </c>
      <c r="V23" s="341">
        <v>1.1439524031071632E-5</v>
      </c>
      <c r="W23" s="341">
        <v>1.7953761594052733E-4</v>
      </c>
      <c r="X23" s="341">
        <v>1.6415872378976232E-5</v>
      </c>
      <c r="Y23" s="341">
        <v>3.1787919630558851E-5</v>
      </c>
      <c r="Z23" s="341">
        <v>1.8552569871510015E-5</v>
      </c>
      <c r="AA23" s="341">
        <v>3.025404776664905E-5</v>
      </c>
      <c r="AB23" s="341">
        <v>2.9112037465214804E-5</v>
      </c>
      <c r="AC23" s="341">
        <v>1.4972671705017415E-5</v>
      </c>
      <c r="AD23" s="341">
        <v>3.167716348189261E-5</v>
      </c>
      <c r="AE23" s="341">
        <v>4.0427682536537249E-5</v>
      </c>
      <c r="AF23" s="341">
        <v>1.9153069677407055E-4</v>
      </c>
      <c r="AG23" s="341">
        <v>3.1292178769752397E-5</v>
      </c>
      <c r="AH23" s="341">
        <v>1.0153366198952432E-5</v>
      </c>
      <c r="AI23" s="341">
        <v>1.7009334868432242E-5</v>
      </c>
      <c r="AJ23" s="341">
        <v>1.6068989303791951E-4</v>
      </c>
      <c r="AK23" s="341">
        <v>1.8155836435840263E-5</v>
      </c>
      <c r="AL23" s="341">
        <v>5.7521295329405864E-6</v>
      </c>
      <c r="AM23" s="341">
        <v>2.8574328714079571E-5</v>
      </c>
      <c r="AN23" s="355"/>
      <c r="AO23" s="343"/>
      <c r="AP23" s="344"/>
      <c r="AQ23" s="344"/>
      <c r="AR23" s="344"/>
      <c r="AS23" s="344"/>
      <c r="AT23" s="344"/>
      <c r="AU23" s="344"/>
      <c r="AV23" s="344"/>
      <c r="AW23" s="344"/>
      <c r="AX23" s="344"/>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3"/>
      <c r="BV23" s="343"/>
      <c r="BW23" s="343"/>
      <c r="BX23" s="343"/>
      <c r="BY23" s="343"/>
      <c r="BZ23" s="343"/>
      <c r="CA23" s="343"/>
      <c r="CB23" s="343"/>
      <c r="CC23" s="343"/>
      <c r="CD23" s="343"/>
      <c r="CE23" s="343"/>
      <c r="CF23" s="343"/>
      <c r="CG23" s="343"/>
      <c r="CH23" s="343"/>
      <c r="CI23" s="343"/>
      <c r="CJ23" s="343"/>
      <c r="CK23" s="343"/>
      <c r="CL23" s="343"/>
      <c r="CM23" s="343"/>
      <c r="CN23" s="343"/>
      <c r="CO23" s="343"/>
      <c r="CP23" s="343"/>
      <c r="CQ23" s="343"/>
      <c r="CR23" s="343"/>
      <c r="CS23" s="343"/>
      <c r="CT23" s="343"/>
      <c r="CU23" s="343"/>
      <c r="CV23" s="343"/>
    </row>
    <row r="24" spans="1:100" ht="19.899999999999999" customHeight="1" x14ac:dyDescent="0.15">
      <c r="A24" s="345" t="s">
        <v>38</v>
      </c>
      <c r="B24" s="346" t="s">
        <v>74</v>
      </c>
      <c r="C24" s="347">
        <v>2.1172168300786008E-3</v>
      </c>
      <c r="D24" s="341">
        <v>7.7509108453876227E-4</v>
      </c>
      <c r="E24" s="341">
        <v>2.7516893651686835E-4</v>
      </c>
      <c r="F24" s="341">
        <v>2.0748537096898078E-4</v>
      </c>
      <c r="G24" s="341">
        <v>2.2423171285846185E-4</v>
      </c>
      <c r="H24" s="341">
        <v>2.7027094533110026E-4</v>
      </c>
      <c r="I24" s="341">
        <v>7.0691285007611863E-5</v>
      </c>
      <c r="J24" s="341">
        <v>2.0306211302856497E-4</v>
      </c>
      <c r="K24" s="341">
        <v>4.1143508819266094E-4</v>
      </c>
      <c r="L24" s="341">
        <v>1.4731386129003118E-4</v>
      </c>
      <c r="M24" s="341">
        <v>1.4454346428059071E-4</v>
      </c>
      <c r="N24" s="341">
        <v>1.8120457750499944E-4</v>
      </c>
      <c r="O24" s="341">
        <v>1.8253088651270708E-4</v>
      </c>
      <c r="P24" s="341">
        <v>2.310176596735578E-4</v>
      </c>
      <c r="Q24" s="341">
        <v>2.142484000711934E-4</v>
      </c>
      <c r="R24" s="341">
        <v>2.0847926791754331E-4</v>
      </c>
      <c r="S24" s="341">
        <v>1.9253485982324161E-4</v>
      </c>
      <c r="T24" s="341">
        <v>1.8737929987191264E-4</v>
      </c>
      <c r="U24" s="341">
        <v>1.0973169758098549</v>
      </c>
      <c r="V24" s="341">
        <v>5.4575503001072923E-4</v>
      </c>
      <c r="W24" s="341">
        <v>4.1567628257011994E-4</v>
      </c>
      <c r="X24" s="341">
        <v>3.2409246166651117E-4</v>
      </c>
      <c r="Y24" s="341">
        <v>5.6825274001403529E-4</v>
      </c>
      <c r="Z24" s="341">
        <v>5.227566200881517E-4</v>
      </c>
      <c r="AA24" s="341">
        <v>3.3394983877514959E-4</v>
      </c>
      <c r="AB24" s="341">
        <v>4.5949174893367514E-4</v>
      </c>
      <c r="AC24" s="341">
        <v>1.2779565736284866E-4</v>
      </c>
      <c r="AD24" s="341">
        <v>4.0055624732444096E-3</v>
      </c>
      <c r="AE24" s="341">
        <v>5.1992727088872594E-4</v>
      </c>
      <c r="AF24" s="341">
        <v>1.974609123100679E-3</v>
      </c>
      <c r="AG24" s="341">
        <v>4.4064993185595865E-4</v>
      </c>
      <c r="AH24" s="341">
        <v>2.0536171579497555E-4</v>
      </c>
      <c r="AI24" s="341">
        <v>3.3456517376848017E-4</v>
      </c>
      <c r="AJ24" s="341">
        <v>3.8602934085406326E-3</v>
      </c>
      <c r="AK24" s="341">
        <v>2.5801589071425913E-4</v>
      </c>
      <c r="AL24" s="341">
        <v>2.2451378778333501E-4</v>
      </c>
      <c r="AM24" s="341">
        <v>4.4441567248617312E-4</v>
      </c>
      <c r="AN24" s="355"/>
      <c r="AO24" s="343"/>
      <c r="AP24" s="344"/>
      <c r="AQ24" s="344"/>
      <c r="AR24" s="344"/>
      <c r="AS24" s="344"/>
      <c r="AT24" s="344"/>
      <c r="AU24" s="344"/>
      <c r="AV24" s="344"/>
      <c r="AW24" s="344"/>
      <c r="AX24" s="344"/>
      <c r="AY24" s="343"/>
      <c r="AZ24" s="343"/>
      <c r="BA24" s="343"/>
      <c r="BB24" s="343"/>
      <c r="BC24" s="343"/>
      <c r="BD24" s="343"/>
      <c r="BE24" s="343"/>
      <c r="BF24" s="343"/>
      <c r="BG24" s="343"/>
      <c r="BH24" s="343"/>
      <c r="BI24" s="343"/>
      <c r="BJ24" s="343"/>
      <c r="BK24" s="343"/>
      <c r="BL24" s="343"/>
      <c r="BM24" s="343"/>
      <c r="BN24" s="343"/>
      <c r="BO24" s="343"/>
      <c r="BP24" s="343"/>
      <c r="BQ24" s="343"/>
      <c r="BR24" s="343"/>
      <c r="BS24" s="343"/>
      <c r="BT24" s="343"/>
      <c r="BU24" s="343"/>
      <c r="BV24" s="343"/>
      <c r="BW24" s="343"/>
      <c r="BX24" s="343"/>
      <c r="BY24" s="343"/>
      <c r="BZ24" s="343"/>
      <c r="CA24" s="343"/>
      <c r="CB24" s="343"/>
      <c r="CC24" s="343"/>
      <c r="CD24" s="343"/>
      <c r="CE24" s="343"/>
      <c r="CF24" s="343"/>
      <c r="CG24" s="343"/>
      <c r="CH24" s="343"/>
      <c r="CI24" s="343"/>
      <c r="CJ24" s="343"/>
      <c r="CK24" s="343"/>
      <c r="CL24" s="343"/>
      <c r="CM24" s="343"/>
      <c r="CN24" s="343"/>
      <c r="CO24" s="343"/>
      <c r="CP24" s="343"/>
      <c r="CQ24" s="343"/>
      <c r="CR24" s="343"/>
      <c r="CS24" s="343"/>
      <c r="CT24" s="343"/>
      <c r="CU24" s="343"/>
      <c r="CV24" s="343"/>
    </row>
    <row r="25" spans="1:100" ht="19.899999999999999" customHeight="1" x14ac:dyDescent="0.15">
      <c r="A25" s="345" t="s">
        <v>39</v>
      </c>
      <c r="B25" s="346" t="s">
        <v>75</v>
      </c>
      <c r="C25" s="347">
        <v>4.3064035874856074E-4</v>
      </c>
      <c r="D25" s="341">
        <v>6.1452495911446566E-4</v>
      </c>
      <c r="E25" s="341">
        <v>1.0164616037323434E-3</v>
      </c>
      <c r="F25" s="341">
        <v>1.2437022638912317E-3</v>
      </c>
      <c r="G25" s="341">
        <v>8.3072933397172126E-4</v>
      </c>
      <c r="H25" s="341">
        <v>6.6061889804621234E-4</v>
      </c>
      <c r="I25" s="341">
        <v>8.8234408679290708E-5</v>
      </c>
      <c r="J25" s="341">
        <v>7.1946071218659811E-4</v>
      </c>
      <c r="K25" s="341">
        <v>1.4280030733855962E-3</v>
      </c>
      <c r="L25" s="341">
        <v>1.6009178717457967E-3</v>
      </c>
      <c r="M25" s="341">
        <v>4.0043621484476951E-3</v>
      </c>
      <c r="N25" s="341">
        <v>7.2483911362025027E-4</v>
      </c>
      <c r="O25" s="341">
        <v>2.9421958333689839E-4</v>
      </c>
      <c r="P25" s="341">
        <v>3.8247776840447432E-4</v>
      </c>
      <c r="Q25" s="341">
        <v>8.8695189210340046E-4</v>
      </c>
      <c r="R25" s="341">
        <v>6.0008974061917292E-4</v>
      </c>
      <c r="S25" s="341">
        <v>5.3475483140216513E-4</v>
      </c>
      <c r="T25" s="341">
        <v>6.683371836163943E-4</v>
      </c>
      <c r="U25" s="341">
        <v>3.0446745703795544E-4</v>
      </c>
      <c r="V25" s="341">
        <v>1.0038603825497738</v>
      </c>
      <c r="W25" s="341">
        <v>5.4827938019023892E-4</v>
      </c>
      <c r="X25" s="341">
        <v>1.3681195297250209E-3</v>
      </c>
      <c r="Y25" s="341">
        <v>7.6240315467265515E-4</v>
      </c>
      <c r="Z25" s="341">
        <v>1.1474528649217997E-3</v>
      </c>
      <c r="AA25" s="341">
        <v>7.9494201472849195E-4</v>
      </c>
      <c r="AB25" s="341">
        <v>1.9513159130158031E-3</v>
      </c>
      <c r="AC25" s="341">
        <v>1.5634271189442895E-4</v>
      </c>
      <c r="AD25" s="341">
        <v>4.3496724547717496E-4</v>
      </c>
      <c r="AE25" s="341">
        <v>2.0368430083607496E-3</v>
      </c>
      <c r="AF25" s="341">
        <v>9.9306405442571707E-4</v>
      </c>
      <c r="AG25" s="341">
        <v>2.9171101296617779E-3</v>
      </c>
      <c r="AH25" s="341">
        <v>5.9043813350851749E-4</v>
      </c>
      <c r="AI25" s="341">
        <v>4.9324106825666915E-3</v>
      </c>
      <c r="AJ25" s="341">
        <v>8.1273709085748105E-4</v>
      </c>
      <c r="AK25" s="341">
        <v>8.2570640896741576E-4</v>
      </c>
      <c r="AL25" s="341">
        <v>1.5275492832490656E-2</v>
      </c>
      <c r="AM25" s="341">
        <v>3.5282905174895238E-4</v>
      </c>
      <c r="AN25" s="355"/>
      <c r="AO25" s="343"/>
      <c r="AP25" s="344"/>
      <c r="AQ25" s="344"/>
      <c r="AR25" s="344"/>
      <c r="AS25" s="344"/>
      <c r="AT25" s="344"/>
      <c r="AU25" s="344"/>
      <c r="AV25" s="344"/>
      <c r="AW25" s="344"/>
      <c r="AX25" s="344"/>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3"/>
      <c r="BW25" s="343"/>
      <c r="BX25" s="343"/>
      <c r="BY25" s="343"/>
      <c r="BZ25" s="343"/>
      <c r="CA25" s="343"/>
      <c r="CB25" s="343"/>
      <c r="CC25" s="343"/>
      <c r="CD25" s="343"/>
      <c r="CE25" s="343"/>
      <c r="CF25" s="343"/>
      <c r="CG25" s="343"/>
      <c r="CH25" s="343"/>
      <c r="CI25" s="343"/>
      <c r="CJ25" s="343"/>
      <c r="CK25" s="343"/>
      <c r="CL25" s="343"/>
      <c r="CM25" s="343"/>
      <c r="CN25" s="343"/>
      <c r="CO25" s="343"/>
      <c r="CP25" s="343"/>
      <c r="CQ25" s="343"/>
      <c r="CR25" s="343"/>
      <c r="CS25" s="343"/>
      <c r="CT25" s="343"/>
      <c r="CU25" s="343"/>
      <c r="CV25" s="343"/>
    </row>
    <row r="26" spans="1:100" ht="19.899999999999999" customHeight="1" x14ac:dyDescent="0.15">
      <c r="A26" s="345" t="s">
        <v>40</v>
      </c>
      <c r="B26" s="346" t="s">
        <v>76</v>
      </c>
      <c r="C26" s="347">
        <v>4.9588108128216183E-3</v>
      </c>
      <c r="D26" s="341">
        <v>6.5403797541776039E-3</v>
      </c>
      <c r="E26" s="341">
        <v>2.234169226480251E-3</v>
      </c>
      <c r="F26" s="341">
        <v>6.4491549937855186E-3</v>
      </c>
      <c r="G26" s="341">
        <v>6.5199409898868237E-3</v>
      </c>
      <c r="H26" s="341">
        <v>6.2843121490135604E-3</v>
      </c>
      <c r="I26" s="341">
        <v>9.3638680799413871E-4</v>
      </c>
      <c r="J26" s="341">
        <v>6.7168675065946981E-3</v>
      </c>
      <c r="K26" s="341">
        <v>8.1314091261298661E-3</v>
      </c>
      <c r="L26" s="341">
        <v>8.438735814321455E-3</v>
      </c>
      <c r="M26" s="341">
        <v>4.8641034664951054E-3</v>
      </c>
      <c r="N26" s="341">
        <v>5.9873285847577146E-3</v>
      </c>
      <c r="O26" s="341">
        <v>3.5589281169042027E-3</v>
      </c>
      <c r="P26" s="341">
        <v>3.4355199853323341E-3</v>
      </c>
      <c r="Q26" s="341">
        <v>3.4176403869525017E-3</v>
      </c>
      <c r="R26" s="341">
        <v>5.6522902291138571E-3</v>
      </c>
      <c r="S26" s="341">
        <v>3.5298710319951031E-3</v>
      </c>
      <c r="T26" s="341">
        <v>3.703890428987187E-3</v>
      </c>
      <c r="U26" s="341">
        <v>2.6310045600909295E-3</v>
      </c>
      <c r="V26" s="341">
        <v>4.1990518654989265E-3</v>
      </c>
      <c r="W26" s="341">
        <v>1.0024064333519389</v>
      </c>
      <c r="X26" s="341">
        <v>3.0207868950110028E-2</v>
      </c>
      <c r="Y26" s="341">
        <v>5.5174799827575047E-2</v>
      </c>
      <c r="Z26" s="341">
        <v>8.4994556161250897E-3</v>
      </c>
      <c r="AA26" s="341">
        <v>5.632340514333564E-3</v>
      </c>
      <c r="AB26" s="341">
        <v>4.9646142101547486E-3</v>
      </c>
      <c r="AC26" s="341">
        <v>1.5059177449824226E-2</v>
      </c>
      <c r="AD26" s="341">
        <v>1.3824228891425375E-2</v>
      </c>
      <c r="AE26" s="341">
        <v>4.6397757704744417E-3</v>
      </c>
      <c r="AF26" s="341">
        <v>9.8832167209503691E-3</v>
      </c>
      <c r="AG26" s="341">
        <v>9.3719461590610637E-3</v>
      </c>
      <c r="AH26" s="341">
        <v>4.8364030278351469E-3</v>
      </c>
      <c r="AI26" s="341">
        <v>2.8317216956562571E-3</v>
      </c>
      <c r="AJ26" s="341">
        <v>2.7393813772386968E-3</v>
      </c>
      <c r="AK26" s="341">
        <v>5.7122057929764958E-3</v>
      </c>
      <c r="AL26" s="341">
        <v>1.925567258734045E-3</v>
      </c>
      <c r="AM26" s="341">
        <v>1.6932603369054645E-2</v>
      </c>
      <c r="AN26" s="355"/>
      <c r="AO26" s="343"/>
      <c r="AP26" s="344"/>
      <c r="AQ26" s="344"/>
      <c r="AR26" s="344"/>
      <c r="AS26" s="344"/>
      <c r="AT26" s="344"/>
      <c r="AU26" s="344"/>
      <c r="AV26" s="344"/>
      <c r="AW26" s="344"/>
      <c r="AX26" s="344"/>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3"/>
      <c r="BU26" s="343"/>
      <c r="BV26" s="343"/>
      <c r="BW26" s="343"/>
      <c r="BX26" s="343"/>
      <c r="BY26" s="343"/>
      <c r="BZ26" s="343"/>
      <c r="CA26" s="343"/>
      <c r="CB26" s="343"/>
      <c r="CC26" s="343"/>
      <c r="CD26" s="343"/>
      <c r="CE26" s="343"/>
      <c r="CF26" s="343"/>
      <c r="CG26" s="343"/>
      <c r="CH26" s="343"/>
      <c r="CI26" s="343"/>
      <c r="CJ26" s="343"/>
      <c r="CK26" s="343"/>
      <c r="CL26" s="343"/>
      <c r="CM26" s="343"/>
      <c r="CN26" s="343"/>
      <c r="CO26" s="343"/>
      <c r="CP26" s="343"/>
      <c r="CQ26" s="343"/>
      <c r="CR26" s="343"/>
      <c r="CS26" s="343"/>
      <c r="CT26" s="343"/>
      <c r="CU26" s="343"/>
      <c r="CV26" s="343"/>
    </row>
    <row r="27" spans="1:100" ht="19.899999999999999" customHeight="1" x14ac:dyDescent="0.15">
      <c r="A27" s="345" t="s">
        <v>41</v>
      </c>
      <c r="B27" s="346" t="s">
        <v>1080</v>
      </c>
      <c r="C27" s="347">
        <v>1.4681968777139091E-2</v>
      </c>
      <c r="D27" s="341">
        <v>2.2437790141207004E-2</v>
      </c>
      <c r="E27" s="341">
        <v>1.8812606710350052E-2</v>
      </c>
      <c r="F27" s="341">
        <v>3.6801227785498061E-2</v>
      </c>
      <c r="G27" s="341">
        <v>2.5801518432154547E-2</v>
      </c>
      <c r="H27" s="341">
        <v>3.6622246942067636E-2</v>
      </c>
      <c r="I27" s="341">
        <v>7.642661125360964E-3</v>
      </c>
      <c r="J27" s="341">
        <v>3.3910152523736165E-2</v>
      </c>
      <c r="K27" s="341">
        <v>6.2221957462220374E-2</v>
      </c>
      <c r="L27" s="341">
        <v>5.5708753891134825E-2</v>
      </c>
      <c r="M27" s="341">
        <v>3.229207016769052E-2</v>
      </c>
      <c r="N27" s="341">
        <v>2.5916708466965595E-2</v>
      </c>
      <c r="O27" s="341">
        <v>1.7773145008431784E-2</v>
      </c>
      <c r="P27" s="341">
        <v>1.5714437560445309E-2</v>
      </c>
      <c r="Q27" s="341">
        <v>1.572291546542218E-2</v>
      </c>
      <c r="R27" s="341">
        <v>3.4140554485362455E-2</v>
      </c>
      <c r="S27" s="341">
        <v>1.4187593899330882E-2</v>
      </c>
      <c r="T27" s="341">
        <v>9.0160868558482876E-3</v>
      </c>
      <c r="U27" s="341">
        <v>1.8187206044823465E-2</v>
      </c>
      <c r="V27" s="341">
        <v>2.6586120489165293E-2</v>
      </c>
      <c r="W27" s="341">
        <v>7.9057579246432121E-3</v>
      </c>
      <c r="X27" s="341">
        <v>1.1027549854071683</v>
      </c>
      <c r="Y27" s="341">
        <v>6.7185127099987141E-2</v>
      </c>
      <c r="Z27" s="341">
        <v>0.10122857209426991</v>
      </c>
      <c r="AA27" s="341">
        <v>3.032666206045969E-2</v>
      </c>
      <c r="AB27" s="341">
        <v>8.4870142802785983E-3</v>
      </c>
      <c r="AC27" s="341">
        <v>6.5965153973175485E-3</v>
      </c>
      <c r="AD27" s="341">
        <v>2.1557273119155763E-2</v>
      </c>
      <c r="AE27" s="341">
        <v>8.059238223461225E-3</v>
      </c>
      <c r="AF27" s="341">
        <v>1.6522155160916287E-2</v>
      </c>
      <c r="AG27" s="341">
        <v>1.616454181829171E-2</v>
      </c>
      <c r="AH27" s="341">
        <v>1.7646456748809547E-2</v>
      </c>
      <c r="AI27" s="341">
        <v>7.0864991298949572E-3</v>
      </c>
      <c r="AJ27" s="341">
        <v>9.4748453545974772E-3</v>
      </c>
      <c r="AK27" s="341">
        <v>3.6424290108030076E-2</v>
      </c>
      <c r="AL27" s="341">
        <v>7.5598906921974414E-3</v>
      </c>
      <c r="AM27" s="341">
        <v>7.7634990411853295E-3</v>
      </c>
      <c r="AN27" s="355"/>
      <c r="AO27" s="343"/>
      <c r="AP27" s="344"/>
      <c r="AQ27" s="344"/>
      <c r="AR27" s="344"/>
      <c r="AS27" s="344"/>
      <c r="AT27" s="344"/>
      <c r="AU27" s="344"/>
      <c r="AV27" s="344"/>
      <c r="AW27" s="344"/>
      <c r="AX27" s="344"/>
      <c r="AY27" s="343"/>
      <c r="AZ27" s="343"/>
      <c r="BA27" s="343"/>
      <c r="BB27" s="343"/>
      <c r="BC27" s="343"/>
      <c r="BD27" s="343"/>
      <c r="BE27" s="343"/>
      <c r="BF27" s="343"/>
      <c r="BG27" s="343"/>
      <c r="BH27" s="343"/>
      <c r="BI27" s="343"/>
      <c r="BJ27" s="343"/>
      <c r="BK27" s="343"/>
      <c r="BL27" s="343"/>
      <c r="BM27" s="343"/>
      <c r="BN27" s="343"/>
      <c r="BO27" s="343"/>
      <c r="BP27" s="343"/>
      <c r="BQ27" s="343"/>
      <c r="BR27" s="343"/>
      <c r="BS27" s="343"/>
      <c r="BT27" s="343"/>
      <c r="BU27" s="343"/>
      <c r="BV27" s="343"/>
      <c r="BW27" s="343"/>
      <c r="BX27" s="343"/>
      <c r="BY27" s="343"/>
      <c r="BZ27" s="343"/>
      <c r="CA27" s="343"/>
      <c r="CB27" s="343"/>
      <c r="CC27" s="343"/>
      <c r="CD27" s="343"/>
      <c r="CE27" s="343"/>
      <c r="CF27" s="343"/>
      <c r="CG27" s="343"/>
      <c r="CH27" s="343"/>
      <c r="CI27" s="343"/>
      <c r="CJ27" s="343"/>
      <c r="CK27" s="343"/>
      <c r="CL27" s="343"/>
      <c r="CM27" s="343"/>
      <c r="CN27" s="343"/>
      <c r="CO27" s="343"/>
      <c r="CP27" s="343"/>
      <c r="CQ27" s="343"/>
      <c r="CR27" s="343"/>
      <c r="CS27" s="343"/>
      <c r="CT27" s="343"/>
      <c r="CU27" s="343"/>
      <c r="CV27" s="343"/>
    </row>
    <row r="28" spans="1:100" ht="19.899999999999999" customHeight="1" x14ac:dyDescent="0.15">
      <c r="A28" s="345" t="s">
        <v>42</v>
      </c>
      <c r="B28" s="346" t="s">
        <v>77</v>
      </c>
      <c r="C28" s="347">
        <v>9.6930991552587333E-4</v>
      </c>
      <c r="D28" s="341">
        <v>1.6911423180484394E-3</v>
      </c>
      <c r="E28" s="341">
        <v>2.5003081351158362E-3</v>
      </c>
      <c r="F28" s="341">
        <v>2.9509346647685962E-3</v>
      </c>
      <c r="G28" s="341">
        <v>2.2878835714165518E-3</v>
      </c>
      <c r="H28" s="341">
        <v>3.9918479226515678E-3</v>
      </c>
      <c r="I28" s="341">
        <v>1.1267930452929112E-3</v>
      </c>
      <c r="J28" s="341">
        <v>1.314901830516224E-3</v>
      </c>
      <c r="K28" s="341">
        <v>2.2253707464205737E-3</v>
      </c>
      <c r="L28" s="341">
        <v>4.2202378965843336E-3</v>
      </c>
      <c r="M28" s="341">
        <v>1.1939778233633273E-3</v>
      </c>
      <c r="N28" s="341">
        <v>1.2990368156227444E-3</v>
      </c>
      <c r="O28" s="341">
        <v>1.0394428649528381E-3</v>
      </c>
      <c r="P28" s="341">
        <v>9.6229294424595823E-4</v>
      </c>
      <c r="Q28" s="341">
        <v>1.3397242939535323E-3</v>
      </c>
      <c r="R28" s="341">
        <v>1.7913543269268048E-3</v>
      </c>
      <c r="S28" s="341">
        <v>9.6497707204369057E-4</v>
      </c>
      <c r="T28" s="341">
        <v>6.2572737375462325E-4</v>
      </c>
      <c r="U28" s="341">
        <v>1.065869565316169E-3</v>
      </c>
      <c r="V28" s="341">
        <v>1.4038463578497141E-3</v>
      </c>
      <c r="W28" s="341">
        <v>1.5073624745675326E-3</v>
      </c>
      <c r="X28" s="341">
        <v>1.76905499913522E-3</v>
      </c>
      <c r="Y28" s="341">
        <v>1.0891517638540278</v>
      </c>
      <c r="Z28" s="341">
        <v>1.2107778263294035E-2</v>
      </c>
      <c r="AA28" s="341">
        <v>3.2420866022837788E-3</v>
      </c>
      <c r="AB28" s="341">
        <v>1.7909550141274411E-3</v>
      </c>
      <c r="AC28" s="341">
        <v>7.6427251943579611E-4</v>
      </c>
      <c r="AD28" s="341">
        <v>6.0523843402605915E-3</v>
      </c>
      <c r="AE28" s="341">
        <v>1.8932369621376709E-3</v>
      </c>
      <c r="AF28" s="341">
        <v>4.7650743320212874E-3</v>
      </c>
      <c r="AG28" s="341">
        <v>9.5056547662041059E-3</v>
      </c>
      <c r="AH28" s="341">
        <v>5.4009680157559702E-3</v>
      </c>
      <c r="AI28" s="341">
        <v>2.7837764799088184E-3</v>
      </c>
      <c r="AJ28" s="341">
        <v>1.2971964901101318E-3</v>
      </c>
      <c r="AK28" s="341">
        <v>9.4250486206405842E-3</v>
      </c>
      <c r="AL28" s="341">
        <v>8.6352401276552275E-4</v>
      </c>
      <c r="AM28" s="341">
        <v>1.8884473484174027E-3</v>
      </c>
      <c r="AN28" s="355"/>
      <c r="AO28" s="343"/>
      <c r="AP28" s="344"/>
      <c r="AQ28" s="344"/>
      <c r="AR28" s="344"/>
      <c r="AS28" s="344"/>
      <c r="AT28" s="344"/>
      <c r="AU28" s="344"/>
      <c r="AV28" s="344"/>
      <c r="AW28" s="344"/>
      <c r="AX28" s="344"/>
      <c r="AY28" s="343"/>
      <c r="AZ28" s="343"/>
      <c r="BA28" s="343"/>
      <c r="BB28" s="343"/>
      <c r="BC28" s="343"/>
      <c r="BD28" s="343"/>
      <c r="BE28" s="343"/>
      <c r="BF28" s="343"/>
      <c r="BG28" s="343"/>
      <c r="BH28" s="343"/>
      <c r="BI28" s="343"/>
      <c r="BJ28" s="343"/>
      <c r="BK28" s="343"/>
      <c r="BL28" s="343"/>
      <c r="BM28" s="343"/>
      <c r="BN28" s="343"/>
      <c r="BO28" s="343"/>
      <c r="BP28" s="343"/>
      <c r="BQ28" s="343"/>
      <c r="BR28" s="343"/>
      <c r="BS28" s="343"/>
      <c r="BT28" s="343"/>
      <c r="BU28" s="343"/>
      <c r="BV28" s="343"/>
      <c r="BW28" s="343"/>
      <c r="BX28" s="343"/>
      <c r="BY28" s="343"/>
      <c r="BZ28" s="343"/>
      <c r="CA28" s="343"/>
      <c r="CB28" s="343"/>
      <c r="CC28" s="343"/>
      <c r="CD28" s="343"/>
      <c r="CE28" s="343"/>
      <c r="CF28" s="343"/>
      <c r="CG28" s="343"/>
      <c r="CH28" s="343"/>
      <c r="CI28" s="343"/>
      <c r="CJ28" s="343"/>
      <c r="CK28" s="343"/>
      <c r="CL28" s="343"/>
      <c r="CM28" s="343"/>
      <c r="CN28" s="343"/>
      <c r="CO28" s="343"/>
      <c r="CP28" s="343"/>
      <c r="CQ28" s="343"/>
      <c r="CR28" s="343"/>
      <c r="CS28" s="343"/>
      <c r="CT28" s="343"/>
      <c r="CU28" s="343"/>
      <c r="CV28" s="343"/>
    </row>
    <row r="29" spans="1:100" ht="19.899999999999999" customHeight="1" x14ac:dyDescent="0.15">
      <c r="A29" s="345" t="s">
        <v>43</v>
      </c>
      <c r="B29" s="346" t="s">
        <v>78</v>
      </c>
      <c r="C29" s="347">
        <v>1.0625319716241152E-3</v>
      </c>
      <c r="D29" s="341">
        <v>3.0946772719887806E-3</v>
      </c>
      <c r="E29" s="341">
        <v>1.8078049521367083E-3</v>
      </c>
      <c r="F29" s="341">
        <v>1.1303865856771157E-3</v>
      </c>
      <c r="G29" s="341">
        <v>1.5323317320554727E-3</v>
      </c>
      <c r="H29" s="341">
        <v>3.7905173664544807E-3</v>
      </c>
      <c r="I29" s="341">
        <v>2.7913670934484749E-4</v>
      </c>
      <c r="J29" s="341">
        <v>9.0892406519064886E-4</v>
      </c>
      <c r="K29" s="341">
        <v>4.3862680869366033E-3</v>
      </c>
      <c r="L29" s="341">
        <v>1.3506490617062146E-3</v>
      </c>
      <c r="M29" s="341">
        <v>1.1896278273427531E-3</v>
      </c>
      <c r="N29" s="341">
        <v>8.4650155812214273E-4</v>
      </c>
      <c r="O29" s="341">
        <v>8.529871075446837E-4</v>
      </c>
      <c r="P29" s="341">
        <v>5.722104233855177E-4</v>
      </c>
      <c r="Q29" s="341">
        <v>1.6601964263539301E-3</v>
      </c>
      <c r="R29" s="341">
        <v>2.0472470812703939E-3</v>
      </c>
      <c r="S29" s="341">
        <v>9.0541349532226496E-4</v>
      </c>
      <c r="T29" s="341">
        <v>7.3028021533937961E-4</v>
      </c>
      <c r="U29" s="341">
        <v>1.4034407184559698E-3</v>
      </c>
      <c r="V29" s="341">
        <v>1.9588270769894576E-3</v>
      </c>
      <c r="W29" s="341">
        <v>2.6902649553421989E-3</v>
      </c>
      <c r="X29" s="341">
        <v>1.3810594683256256E-2</v>
      </c>
      <c r="Y29" s="341">
        <v>4.074303052480713E-3</v>
      </c>
      <c r="Z29" s="341">
        <v>1.002336764043614</v>
      </c>
      <c r="AA29" s="341">
        <v>2.0977468105678023E-3</v>
      </c>
      <c r="AB29" s="341">
        <v>4.6897972200888862E-3</v>
      </c>
      <c r="AC29" s="341">
        <v>4.9607733356000225E-4</v>
      </c>
      <c r="AD29" s="341">
        <v>1.1315226775263308E-2</v>
      </c>
      <c r="AE29" s="341">
        <v>3.8906811566876863E-3</v>
      </c>
      <c r="AF29" s="341">
        <v>2.6038517956625026E-2</v>
      </c>
      <c r="AG29" s="341">
        <v>6.032739264687329E-3</v>
      </c>
      <c r="AH29" s="341">
        <v>4.9215418440758168E-3</v>
      </c>
      <c r="AI29" s="341">
        <v>8.9476769570628173E-4</v>
      </c>
      <c r="AJ29" s="341">
        <v>1.7892309379101935E-3</v>
      </c>
      <c r="AK29" s="341">
        <v>1.6773667034395288E-2</v>
      </c>
      <c r="AL29" s="341">
        <v>8.7870117111889224E-4</v>
      </c>
      <c r="AM29" s="341">
        <v>1.3537789692452694E-2</v>
      </c>
      <c r="AN29" s="355"/>
      <c r="AO29" s="343"/>
      <c r="AP29" s="344"/>
      <c r="AQ29" s="344"/>
      <c r="AR29" s="344"/>
      <c r="AS29" s="344"/>
      <c r="AT29" s="344"/>
      <c r="AU29" s="344"/>
      <c r="AV29" s="344"/>
      <c r="AW29" s="344"/>
      <c r="AX29" s="344"/>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c r="CE29" s="343"/>
      <c r="CF29" s="343"/>
      <c r="CG29" s="343"/>
      <c r="CH29" s="343"/>
      <c r="CI29" s="343"/>
      <c r="CJ29" s="343"/>
      <c r="CK29" s="343"/>
      <c r="CL29" s="343"/>
      <c r="CM29" s="343"/>
      <c r="CN29" s="343"/>
      <c r="CO29" s="343"/>
      <c r="CP29" s="343"/>
      <c r="CQ29" s="343"/>
      <c r="CR29" s="343"/>
      <c r="CS29" s="343"/>
      <c r="CT29" s="343"/>
      <c r="CU29" s="343"/>
      <c r="CV29" s="343"/>
    </row>
    <row r="30" spans="1:100" ht="19.899999999999999" customHeight="1" x14ac:dyDescent="0.15">
      <c r="A30" s="345" t="s">
        <v>44</v>
      </c>
      <c r="B30" s="346" t="s">
        <v>79</v>
      </c>
      <c r="C30" s="347">
        <v>3.273399440040891E-2</v>
      </c>
      <c r="D30" s="341">
        <v>9.1156984915080792E-3</v>
      </c>
      <c r="E30" s="341">
        <v>3.4277915597761589E-2</v>
      </c>
      <c r="F30" s="341">
        <v>3.9181143306106156E-2</v>
      </c>
      <c r="G30" s="341">
        <v>4.2785163818637194E-2</v>
      </c>
      <c r="H30" s="341">
        <v>2.2390311072180133E-2</v>
      </c>
      <c r="I30" s="341">
        <v>3.6504216166857897E-3</v>
      </c>
      <c r="J30" s="341">
        <v>2.9631715306350937E-2</v>
      </c>
      <c r="K30" s="341">
        <v>2.2401137069929866E-2</v>
      </c>
      <c r="L30" s="341">
        <v>1.1272625071759891E-2</v>
      </c>
      <c r="M30" s="341">
        <v>1.757662846735877E-2</v>
      </c>
      <c r="N30" s="341">
        <v>1.6298515007218014E-2</v>
      </c>
      <c r="O30" s="341">
        <v>2.018766040670638E-2</v>
      </c>
      <c r="P30" s="341">
        <v>2.0000429125863001E-2</v>
      </c>
      <c r="Q30" s="341">
        <v>2.8502587239271356E-2</v>
      </c>
      <c r="R30" s="341">
        <v>2.3435203741835515E-2</v>
      </c>
      <c r="S30" s="341">
        <v>2.5917318846257042E-2</v>
      </c>
      <c r="T30" s="341">
        <v>2.4508614810302181E-2</v>
      </c>
      <c r="U30" s="341">
        <v>2.0678950466674971E-2</v>
      </c>
      <c r="V30" s="341">
        <v>2.4678775358282966E-2</v>
      </c>
      <c r="W30" s="341">
        <v>2.7284245546484353E-2</v>
      </c>
      <c r="X30" s="341">
        <v>5.5425702628213004E-3</v>
      </c>
      <c r="Y30" s="341">
        <v>1.3965403741122075E-2</v>
      </c>
      <c r="Z30" s="341">
        <v>1.4298435106894198E-2</v>
      </c>
      <c r="AA30" s="341">
        <v>1.005995353548564</v>
      </c>
      <c r="AB30" s="341">
        <v>5.1425149669628535E-3</v>
      </c>
      <c r="AC30" s="341">
        <v>1.9682643476998996E-3</v>
      </c>
      <c r="AD30" s="341">
        <v>1.3941335923300205E-2</v>
      </c>
      <c r="AE30" s="341">
        <v>6.7194184975253876E-3</v>
      </c>
      <c r="AF30" s="341">
        <v>6.8262493011401948E-3</v>
      </c>
      <c r="AG30" s="341">
        <v>1.4525054352567394E-2</v>
      </c>
      <c r="AH30" s="341">
        <v>2.4583802066708352E-2</v>
      </c>
      <c r="AI30" s="341">
        <v>1.9175298718701262E-2</v>
      </c>
      <c r="AJ30" s="341">
        <v>1.1875130728626934E-2</v>
      </c>
      <c r="AK30" s="341">
        <v>3.3382854020246558E-2</v>
      </c>
      <c r="AL30" s="341">
        <v>0.12249447527494345</v>
      </c>
      <c r="AM30" s="341">
        <v>4.4942376067717074E-3</v>
      </c>
      <c r="AN30" s="355"/>
      <c r="AO30" s="343"/>
      <c r="AP30" s="344"/>
      <c r="AQ30" s="344"/>
      <c r="AR30" s="344"/>
      <c r="AS30" s="344"/>
      <c r="AT30" s="344"/>
      <c r="AU30" s="344"/>
      <c r="AV30" s="344"/>
      <c r="AW30" s="344"/>
      <c r="AX30" s="344"/>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c r="CE30" s="343"/>
      <c r="CF30" s="343"/>
      <c r="CG30" s="343"/>
      <c r="CH30" s="343"/>
      <c r="CI30" s="343"/>
      <c r="CJ30" s="343"/>
      <c r="CK30" s="343"/>
      <c r="CL30" s="343"/>
      <c r="CM30" s="343"/>
      <c r="CN30" s="343"/>
      <c r="CO30" s="343"/>
      <c r="CP30" s="343"/>
      <c r="CQ30" s="343"/>
      <c r="CR30" s="343"/>
      <c r="CS30" s="343"/>
      <c r="CT30" s="343"/>
      <c r="CU30" s="343"/>
      <c r="CV30" s="343"/>
    </row>
    <row r="31" spans="1:100" ht="19.899999999999999" customHeight="1" x14ac:dyDescent="0.15">
      <c r="A31" s="345" t="s">
        <v>45</v>
      </c>
      <c r="B31" s="346" t="s">
        <v>80</v>
      </c>
      <c r="C31" s="347">
        <v>6.0549296697079025E-3</v>
      </c>
      <c r="D31" s="341">
        <v>4.3291924732062663E-2</v>
      </c>
      <c r="E31" s="341">
        <v>6.6200254014611793E-3</v>
      </c>
      <c r="F31" s="341">
        <v>1.3327526958929687E-2</v>
      </c>
      <c r="G31" s="341">
        <v>9.5709168843453544E-3</v>
      </c>
      <c r="H31" s="341">
        <v>7.4591500290703211E-3</v>
      </c>
      <c r="I31" s="341">
        <v>3.120371497627897E-3</v>
      </c>
      <c r="J31" s="341">
        <v>5.0286632834724244E-3</v>
      </c>
      <c r="K31" s="341">
        <v>9.885219177111753E-3</v>
      </c>
      <c r="L31" s="341">
        <v>6.3456864358495645E-3</v>
      </c>
      <c r="M31" s="341">
        <v>8.4525882820550048E-3</v>
      </c>
      <c r="N31" s="341">
        <v>9.6573123317755128E-3</v>
      </c>
      <c r="O31" s="341">
        <v>5.4873590741562591E-3</v>
      </c>
      <c r="P31" s="341">
        <v>6.569394534339741E-3</v>
      </c>
      <c r="Q31" s="341">
        <v>1.0797748625473514E-2</v>
      </c>
      <c r="R31" s="341">
        <v>5.9777198442954576E-3</v>
      </c>
      <c r="S31" s="341">
        <v>6.3521655131930218E-3</v>
      </c>
      <c r="T31" s="341">
        <v>6.8824815327640787E-3</v>
      </c>
      <c r="U31" s="341">
        <v>5.0700221496001478E-3</v>
      </c>
      <c r="V31" s="341">
        <v>1.3662227473496089E-2</v>
      </c>
      <c r="W31" s="341">
        <v>9.3652751460360055E-3</v>
      </c>
      <c r="X31" s="341">
        <v>1.4517157353853654E-2</v>
      </c>
      <c r="Y31" s="341">
        <v>1.5829690974893881E-2</v>
      </c>
      <c r="Z31" s="341">
        <v>2.4797498717398836E-2</v>
      </c>
      <c r="AA31" s="341">
        <v>1.3687165933315959E-2</v>
      </c>
      <c r="AB31" s="341">
        <v>1.0519781009845812</v>
      </c>
      <c r="AC31" s="341">
        <v>5.4055935621792714E-2</v>
      </c>
      <c r="AD31" s="341">
        <v>2.3083471699793835E-2</v>
      </c>
      <c r="AE31" s="341">
        <v>6.5079103360079771E-3</v>
      </c>
      <c r="AF31" s="341">
        <v>1.3069299578148974E-2</v>
      </c>
      <c r="AG31" s="341">
        <v>7.4958715242560295E-3</v>
      </c>
      <c r="AH31" s="341">
        <v>7.9115613906109005E-3</v>
      </c>
      <c r="AI31" s="341">
        <v>1.9626320018851687E-2</v>
      </c>
      <c r="AJ31" s="341">
        <v>8.3194166798363587E-3</v>
      </c>
      <c r="AK31" s="341">
        <v>1.1999230987826464E-2</v>
      </c>
      <c r="AL31" s="341">
        <v>3.6632631785533045E-3</v>
      </c>
      <c r="AM31" s="341">
        <v>2.5951591060897242E-2</v>
      </c>
      <c r="AN31" s="355"/>
      <c r="AO31" s="343"/>
      <c r="AP31" s="344"/>
      <c r="AQ31" s="344"/>
      <c r="AR31" s="344"/>
      <c r="AS31" s="344"/>
      <c r="AT31" s="344"/>
      <c r="AU31" s="344"/>
      <c r="AV31" s="344"/>
      <c r="AW31" s="344"/>
      <c r="AX31" s="344"/>
      <c r="AY31" s="343"/>
      <c r="AZ31" s="343"/>
      <c r="BA31" s="343"/>
      <c r="BB31" s="343"/>
      <c r="BC31" s="343"/>
      <c r="BD31" s="343"/>
      <c r="BE31" s="343"/>
      <c r="BF31" s="343"/>
      <c r="BG31" s="343"/>
      <c r="BH31" s="343"/>
      <c r="BI31" s="343"/>
      <c r="BJ31" s="343"/>
      <c r="BK31" s="343"/>
      <c r="BL31" s="343"/>
      <c r="BM31" s="343"/>
      <c r="BN31" s="343"/>
      <c r="BO31" s="343"/>
      <c r="BP31" s="343"/>
      <c r="BQ31" s="343"/>
      <c r="BR31" s="343"/>
      <c r="BS31" s="343"/>
      <c r="BT31" s="343"/>
      <c r="BU31" s="343"/>
      <c r="BV31" s="343"/>
      <c r="BW31" s="343"/>
      <c r="BX31" s="343"/>
      <c r="BY31" s="343"/>
      <c r="BZ31" s="343"/>
      <c r="CA31" s="343"/>
      <c r="CB31" s="343"/>
      <c r="CC31" s="343"/>
      <c r="CD31" s="343"/>
      <c r="CE31" s="343"/>
      <c r="CF31" s="343"/>
      <c r="CG31" s="343"/>
      <c r="CH31" s="343"/>
      <c r="CI31" s="343"/>
      <c r="CJ31" s="343"/>
      <c r="CK31" s="343"/>
      <c r="CL31" s="343"/>
      <c r="CM31" s="343"/>
      <c r="CN31" s="343"/>
      <c r="CO31" s="343"/>
      <c r="CP31" s="343"/>
      <c r="CQ31" s="343"/>
      <c r="CR31" s="343"/>
      <c r="CS31" s="343"/>
      <c r="CT31" s="343"/>
      <c r="CU31" s="343"/>
      <c r="CV31" s="343"/>
    </row>
    <row r="32" spans="1:100" ht="19.899999999999999" customHeight="1" x14ac:dyDescent="0.15">
      <c r="A32" s="345" t="s">
        <v>46</v>
      </c>
      <c r="B32" s="346" t="s">
        <v>81</v>
      </c>
      <c r="C32" s="347">
        <v>4.3260012812879299E-3</v>
      </c>
      <c r="D32" s="341">
        <v>1.4530681995997906E-2</v>
      </c>
      <c r="E32" s="341">
        <v>7.7761908986165385E-3</v>
      </c>
      <c r="F32" s="341">
        <v>8.1921574981728869E-3</v>
      </c>
      <c r="G32" s="341">
        <v>7.6475799610487534E-3</v>
      </c>
      <c r="H32" s="341">
        <v>6.3860903186356557E-3</v>
      </c>
      <c r="I32" s="341">
        <v>1.425198951519688E-3</v>
      </c>
      <c r="J32" s="341">
        <v>7.7942948542815121E-3</v>
      </c>
      <c r="K32" s="341">
        <v>1.0599026421867977E-2</v>
      </c>
      <c r="L32" s="341">
        <v>4.4103969380933127E-3</v>
      </c>
      <c r="M32" s="341">
        <v>3.9803862837165856E-3</v>
      </c>
      <c r="N32" s="341">
        <v>7.0359618858777352E-3</v>
      </c>
      <c r="O32" s="341">
        <v>6.1412023740523725E-3</v>
      </c>
      <c r="P32" s="341">
        <v>5.8552991269859769E-3</v>
      </c>
      <c r="Q32" s="341">
        <v>6.3389867333524435E-3</v>
      </c>
      <c r="R32" s="341">
        <v>4.9720714979824016E-3</v>
      </c>
      <c r="S32" s="341">
        <v>5.408669997888158E-3</v>
      </c>
      <c r="T32" s="341">
        <v>5.707139005309534E-3</v>
      </c>
      <c r="U32" s="341">
        <v>3.1997681104611428E-3</v>
      </c>
      <c r="V32" s="341">
        <v>9.4173626794827707E-3</v>
      </c>
      <c r="W32" s="341">
        <v>1.051257640326418E-2</v>
      </c>
      <c r="X32" s="341">
        <v>1.2994922111757869E-2</v>
      </c>
      <c r="Y32" s="341">
        <v>6.8060051587557485E-3</v>
      </c>
      <c r="Z32" s="341">
        <v>7.8863263659842298E-3</v>
      </c>
      <c r="AA32" s="341">
        <v>3.9237363936910817E-2</v>
      </c>
      <c r="AB32" s="341">
        <v>2.4096281169200349E-2</v>
      </c>
      <c r="AC32" s="341">
        <v>1.0659759777288667</v>
      </c>
      <c r="AD32" s="341">
        <v>3.5850004467026554E-2</v>
      </c>
      <c r="AE32" s="341">
        <v>3.6430295548295556E-2</v>
      </c>
      <c r="AF32" s="341">
        <v>7.1043354590911191E-3</v>
      </c>
      <c r="AG32" s="341">
        <v>1.9786572546973805E-2</v>
      </c>
      <c r="AH32" s="341">
        <v>2.5155980940797421E-2</v>
      </c>
      <c r="AI32" s="341">
        <v>2.2459281008405715E-2</v>
      </c>
      <c r="AJ32" s="341">
        <v>1.4362393086241727E-2</v>
      </c>
      <c r="AK32" s="341">
        <v>4.4091134032004854E-2</v>
      </c>
      <c r="AL32" s="341">
        <v>6.8948780214316673E-3</v>
      </c>
      <c r="AM32" s="341">
        <v>2.5412655340048582E-2</v>
      </c>
      <c r="AN32" s="355"/>
      <c r="AO32" s="343"/>
      <c r="AP32" s="344"/>
      <c r="AQ32" s="344"/>
      <c r="AR32" s="344"/>
      <c r="AS32" s="344"/>
      <c r="AT32" s="344"/>
      <c r="AU32" s="344"/>
      <c r="AV32" s="344"/>
      <c r="AW32" s="344"/>
      <c r="AX32" s="344"/>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3"/>
      <c r="BV32" s="343"/>
      <c r="BW32" s="343"/>
      <c r="BX32" s="343"/>
      <c r="BY32" s="343"/>
      <c r="BZ32" s="343"/>
      <c r="CA32" s="343"/>
      <c r="CB32" s="343"/>
      <c r="CC32" s="343"/>
      <c r="CD32" s="343"/>
      <c r="CE32" s="343"/>
      <c r="CF32" s="343"/>
      <c r="CG32" s="343"/>
      <c r="CH32" s="343"/>
      <c r="CI32" s="343"/>
      <c r="CJ32" s="343"/>
      <c r="CK32" s="343"/>
      <c r="CL32" s="343"/>
      <c r="CM32" s="343"/>
      <c r="CN32" s="343"/>
      <c r="CO32" s="343"/>
      <c r="CP32" s="343"/>
      <c r="CQ32" s="343"/>
      <c r="CR32" s="343"/>
      <c r="CS32" s="343"/>
      <c r="CT32" s="343"/>
      <c r="CU32" s="343"/>
      <c r="CV32" s="343"/>
    </row>
    <row r="33" spans="1:100" ht="19.899999999999999" customHeight="1" x14ac:dyDescent="0.15">
      <c r="A33" s="345" t="s">
        <v>47</v>
      </c>
      <c r="B33" s="346" t="s">
        <v>82</v>
      </c>
      <c r="C33" s="347">
        <v>5.2014639109429842E-2</v>
      </c>
      <c r="D33" s="341">
        <v>0.16950972188387528</v>
      </c>
      <c r="E33" s="341">
        <v>3.4865158787502001E-2</v>
      </c>
      <c r="F33" s="341">
        <v>2.4943876623034326E-2</v>
      </c>
      <c r="G33" s="341">
        <v>3.5754846762920234E-2</v>
      </c>
      <c r="H33" s="341">
        <v>2.1656116734011927E-2</v>
      </c>
      <c r="I33" s="341">
        <v>1.4297253027872679E-2</v>
      </c>
      <c r="J33" s="341">
        <v>1.6608608911550232E-2</v>
      </c>
      <c r="K33" s="341">
        <v>5.9608921907684326E-2</v>
      </c>
      <c r="L33" s="341">
        <v>2.4418942915180153E-2</v>
      </c>
      <c r="M33" s="341">
        <v>1.9949573172789427E-2</v>
      </c>
      <c r="N33" s="341">
        <v>2.3199685289619437E-2</v>
      </c>
      <c r="O33" s="341">
        <v>1.7259990801904091E-2</v>
      </c>
      <c r="P33" s="341">
        <v>1.5889344477950988E-2</v>
      </c>
      <c r="Q33" s="341">
        <v>2.2496913589777744E-2</v>
      </c>
      <c r="R33" s="341">
        <v>1.5791654225220716E-2</v>
      </c>
      <c r="S33" s="341">
        <v>1.644106746281862E-2</v>
      </c>
      <c r="T33" s="341">
        <v>1.6277164751596879E-2</v>
      </c>
      <c r="U33" s="341">
        <v>1.7488924804822489E-2</v>
      </c>
      <c r="V33" s="341">
        <v>0.1119291967212859</v>
      </c>
      <c r="W33" s="341">
        <v>3.4308239733731476E-2</v>
      </c>
      <c r="X33" s="341">
        <v>3.238934974825828E-2</v>
      </c>
      <c r="Y33" s="341">
        <v>2.4078137815067461E-2</v>
      </c>
      <c r="Z33" s="341">
        <v>7.2723598196903716E-2</v>
      </c>
      <c r="AA33" s="341">
        <v>3.1038204101513703E-2</v>
      </c>
      <c r="AB33" s="341">
        <v>2.7642201881416018E-2</v>
      </c>
      <c r="AC33" s="341">
        <v>4.806855656074794E-3</v>
      </c>
      <c r="AD33" s="341">
        <v>1.0957081150882368</v>
      </c>
      <c r="AE33" s="341">
        <v>1.8116814750975554E-2</v>
      </c>
      <c r="AF33" s="341">
        <v>2.6998294097415613E-2</v>
      </c>
      <c r="AG33" s="341">
        <v>2.4987121735644473E-2</v>
      </c>
      <c r="AH33" s="341">
        <v>1.5693531501497267E-2</v>
      </c>
      <c r="AI33" s="341">
        <v>3.0393656713631551E-2</v>
      </c>
      <c r="AJ33" s="341">
        <v>1.4092135029183704E-2</v>
      </c>
      <c r="AK33" s="341">
        <v>2.9142908300325277E-2</v>
      </c>
      <c r="AL33" s="341">
        <v>5.0863670286932568E-2</v>
      </c>
      <c r="AM33" s="341">
        <v>4.0673825740633184E-2</v>
      </c>
      <c r="AN33" s="355"/>
      <c r="AO33" s="343"/>
      <c r="AP33" s="344"/>
      <c r="AQ33" s="344"/>
      <c r="AR33" s="344"/>
      <c r="AS33" s="344"/>
      <c r="AT33" s="344"/>
      <c r="AU33" s="344"/>
      <c r="AV33" s="344"/>
      <c r="AW33" s="344"/>
      <c r="AX33" s="344"/>
      <c r="AY33" s="343"/>
      <c r="AZ33" s="343"/>
      <c r="BA33" s="343"/>
      <c r="BB33" s="343"/>
      <c r="BC33" s="343"/>
      <c r="BD33" s="343"/>
      <c r="BE33" s="343"/>
      <c r="BF33" s="343"/>
      <c r="BG33" s="343"/>
      <c r="BH33" s="343"/>
      <c r="BI33" s="343"/>
      <c r="BJ33" s="343"/>
      <c r="BK33" s="343"/>
      <c r="BL33" s="343"/>
      <c r="BM33" s="343"/>
      <c r="BN33" s="343"/>
      <c r="BO33" s="343"/>
      <c r="BP33" s="343"/>
      <c r="BQ33" s="343"/>
      <c r="BR33" s="343"/>
      <c r="BS33" s="343"/>
      <c r="BT33" s="343"/>
      <c r="BU33" s="343"/>
      <c r="BV33" s="343"/>
      <c r="BW33" s="343"/>
      <c r="BX33" s="343"/>
      <c r="BY33" s="343"/>
      <c r="BZ33" s="343"/>
      <c r="CA33" s="343"/>
      <c r="CB33" s="343"/>
      <c r="CC33" s="343"/>
      <c r="CD33" s="343"/>
      <c r="CE33" s="343"/>
      <c r="CF33" s="343"/>
      <c r="CG33" s="343"/>
      <c r="CH33" s="343"/>
      <c r="CI33" s="343"/>
      <c r="CJ33" s="343"/>
      <c r="CK33" s="343"/>
      <c r="CL33" s="343"/>
      <c r="CM33" s="343"/>
      <c r="CN33" s="343"/>
      <c r="CO33" s="343"/>
      <c r="CP33" s="343"/>
      <c r="CQ33" s="343"/>
      <c r="CR33" s="343"/>
      <c r="CS33" s="343"/>
      <c r="CT33" s="343"/>
      <c r="CU33" s="343"/>
      <c r="CV33" s="343"/>
    </row>
    <row r="34" spans="1:100" ht="19.899999999999999" customHeight="1" x14ac:dyDescent="0.15">
      <c r="A34" s="345" t="s">
        <v>48</v>
      </c>
      <c r="B34" s="346" t="s">
        <v>83</v>
      </c>
      <c r="C34" s="347">
        <v>5.3875709542384057E-3</v>
      </c>
      <c r="D34" s="341">
        <v>6.0625423444804118E-3</v>
      </c>
      <c r="E34" s="341">
        <v>5.4813779396000384E-3</v>
      </c>
      <c r="F34" s="341">
        <v>5.2511508795443571E-3</v>
      </c>
      <c r="G34" s="341">
        <v>5.1348640565649483E-3</v>
      </c>
      <c r="H34" s="341">
        <v>8.2785459714353159E-3</v>
      </c>
      <c r="I34" s="341">
        <v>1.0076790755823106E-3</v>
      </c>
      <c r="J34" s="341">
        <v>4.9160670190717933E-3</v>
      </c>
      <c r="K34" s="341">
        <v>6.837061955963993E-3</v>
      </c>
      <c r="L34" s="341">
        <v>3.7026202852864765E-3</v>
      </c>
      <c r="M34" s="341">
        <v>3.129970515868575E-3</v>
      </c>
      <c r="N34" s="341">
        <v>5.5559858787296119E-3</v>
      </c>
      <c r="O34" s="341">
        <v>6.1358186154769692E-3</v>
      </c>
      <c r="P34" s="341">
        <v>7.3441725405808097E-3</v>
      </c>
      <c r="Q34" s="341">
        <v>6.8239162506573891E-3</v>
      </c>
      <c r="R34" s="341">
        <v>6.3184870868338086E-3</v>
      </c>
      <c r="S34" s="341">
        <v>8.1624752773491096E-3</v>
      </c>
      <c r="T34" s="341">
        <v>1.1830483294312678E-2</v>
      </c>
      <c r="U34" s="341">
        <v>3.7019055076595903E-3</v>
      </c>
      <c r="V34" s="341">
        <v>6.1900738663941248E-3</v>
      </c>
      <c r="W34" s="341">
        <v>9.0398104823429509E-3</v>
      </c>
      <c r="X34" s="341">
        <v>1.0722836100851662E-2</v>
      </c>
      <c r="Y34" s="341">
        <v>2.836294709065695E-2</v>
      </c>
      <c r="Z34" s="341">
        <v>1.2447686337311969E-2</v>
      </c>
      <c r="AA34" s="341">
        <v>2.5180431731253693E-2</v>
      </c>
      <c r="AB34" s="341">
        <v>3.7836133463873482E-2</v>
      </c>
      <c r="AC34" s="341">
        <v>5.223335345982026E-3</v>
      </c>
      <c r="AD34" s="341">
        <v>1.0493737925611884E-2</v>
      </c>
      <c r="AE34" s="341">
        <v>1.0778533758743682</v>
      </c>
      <c r="AF34" s="341">
        <v>2.0141313736073065E-2</v>
      </c>
      <c r="AG34" s="341">
        <v>2.9878239182268236E-2</v>
      </c>
      <c r="AH34" s="341">
        <v>1.0100077225693629E-2</v>
      </c>
      <c r="AI34" s="341">
        <v>3.9489586098326541E-2</v>
      </c>
      <c r="AJ34" s="341">
        <v>3.022189848612316E-2</v>
      </c>
      <c r="AK34" s="341">
        <v>1.650297342772342E-2</v>
      </c>
      <c r="AL34" s="341">
        <v>3.9968043597433649E-3</v>
      </c>
      <c r="AM34" s="341">
        <v>2.9970106343285386E-2</v>
      </c>
      <c r="AN34" s="355"/>
      <c r="AO34" s="343"/>
      <c r="AP34" s="344"/>
      <c r="AQ34" s="344"/>
      <c r="AR34" s="344"/>
      <c r="AS34" s="344"/>
      <c r="AT34" s="344"/>
      <c r="AU34" s="344"/>
      <c r="AV34" s="344"/>
      <c r="AW34" s="344"/>
      <c r="AX34" s="344"/>
      <c r="AY34" s="343"/>
      <c r="AZ34" s="343"/>
      <c r="BA34" s="343"/>
      <c r="BB34" s="343"/>
      <c r="BC34" s="343"/>
      <c r="BD34" s="343"/>
      <c r="BE34" s="343"/>
      <c r="BF34" s="343"/>
      <c r="BG34" s="343"/>
      <c r="BH34" s="343"/>
      <c r="BI34" s="343"/>
      <c r="BJ34" s="343"/>
      <c r="BK34" s="343"/>
      <c r="BL34" s="343"/>
      <c r="BM34" s="343"/>
      <c r="BN34" s="343"/>
      <c r="BO34" s="343"/>
      <c r="BP34" s="343"/>
      <c r="BQ34" s="343"/>
      <c r="BR34" s="343"/>
      <c r="BS34" s="343"/>
      <c r="BT34" s="343"/>
      <c r="BU34" s="343"/>
      <c r="BV34" s="343"/>
      <c r="BW34" s="343"/>
      <c r="BX34" s="343"/>
      <c r="BY34" s="343"/>
      <c r="BZ34" s="343"/>
      <c r="CA34" s="343"/>
      <c r="CB34" s="343"/>
      <c r="CC34" s="343"/>
      <c r="CD34" s="343"/>
      <c r="CE34" s="343"/>
      <c r="CF34" s="343"/>
      <c r="CG34" s="343"/>
      <c r="CH34" s="343"/>
      <c r="CI34" s="343"/>
      <c r="CJ34" s="343"/>
      <c r="CK34" s="343"/>
      <c r="CL34" s="343"/>
      <c r="CM34" s="343"/>
      <c r="CN34" s="343"/>
      <c r="CO34" s="343"/>
      <c r="CP34" s="343"/>
      <c r="CQ34" s="343"/>
      <c r="CR34" s="343"/>
      <c r="CS34" s="343"/>
      <c r="CT34" s="343"/>
      <c r="CU34" s="343"/>
      <c r="CV34" s="343"/>
    </row>
    <row r="35" spans="1:100" ht="19.899999999999999" customHeight="1" x14ac:dyDescent="0.15">
      <c r="A35" s="345" t="s">
        <v>49</v>
      </c>
      <c r="B35" s="346" t="s">
        <v>84</v>
      </c>
      <c r="C35" s="347">
        <v>5.940955690316432E-4</v>
      </c>
      <c r="D35" s="341">
        <v>4.3781849997149105E-4</v>
      </c>
      <c r="E35" s="341">
        <v>3.8562103302301358E-4</v>
      </c>
      <c r="F35" s="341">
        <v>2.4274106049972587E-4</v>
      </c>
      <c r="G35" s="341">
        <v>2.6001167699673904E-4</v>
      </c>
      <c r="H35" s="341">
        <v>1.1540972889236538E-4</v>
      </c>
      <c r="I35" s="341">
        <v>5.8902239084018655E-5</v>
      </c>
      <c r="J35" s="341">
        <v>2.0381008805993162E-4</v>
      </c>
      <c r="K35" s="341">
        <v>1.0510316818791415E-3</v>
      </c>
      <c r="L35" s="341">
        <v>5.5765009198064676E-4</v>
      </c>
      <c r="M35" s="341">
        <v>3.8117000971339254E-4</v>
      </c>
      <c r="N35" s="341">
        <v>4.9755943884130396E-4</v>
      </c>
      <c r="O35" s="341">
        <v>5.485505703427771E-4</v>
      </c>
      <c r="P35" s="341">
        <v>4.4725071022620478E-4</v>
      </c>
      <c r="Q35" s="341">
        <v>2.4053727652100524E-4</v>
      </c>
      <c r="R35" s="341">
        <v>1.0885589061981687E-4</v>
      </c>
      <c r="S35" s="341">
        <v>2.4851787877577959E-4</v>
      </c>
      <c r="T35" s="341">
        <v>2.9146381072064594E-4</v>
      </c>
      <c r="U35" s="341">
        <v>1.8829465373727846E-4</v>
      </c>
      <c r="V35" s="341">
        <v>2.2161430293870328E-4</v>
      </c>
      <c r="W35" s="341">
        <v>1.1625657815329538E-3</v>
      </c>
      <c r="X35" s="341">
        <v>3.3608855189648035E-4</v>
      </c>
      <c r="Y35" s="341">
        <v>7.0982858772289609E-4</v>
      </c>
      <c r="Z35" s="341">
        <v>8.1760317203587239E-4</v>
      </c>
      <c r="AA35" s="341">
        <v>3.2566407662568928E-4</v>
      </c>
      <c r="AB35" s="341">
        <v>7.810935863510703E-4</v>
      </c>
      <c r="AC35" s="341">
        <v>3.6865742529843502E-4</v>
      </c>
      <c r="AD35" s="341">
        <v>4.0463490837397371E-4</v>
      </c>
      <c r="AE35" s="341">
        <v>2.9004745256094394E-4</v>
      </c>
      <c r="AF35" s="341">
        <v>1.0001053414296079</v>
      </c>
      <c r="AG35" s="341">
        <v>3.5047704951616718E-4</v>
      </c>
      <c r="AH35" s="341">
        <v>2.7730987714616381E-4</v>
      </c>
      <c r="AI35" s="341">
        <v>9.6130730186405589E-4</v>
      </c>
      <c r="AJ35" s="341">
        <v>3.0726941847299409E-4</v>
      </c>
      <c r="AK35" s="341">
        <v>3.8523791164902306E-4</v>
      </c>
      <c r="AL35" s="341">
        <v>1.196548207859813E-4</v>
      </c>
      <c r="AM35" s="341">
        <v>0.10158587401917871</v>
      </c>
      <c r="AN35" s="355"/>
      <c r="AO35" s="343"/>
      <c r="AP35" s="344"/>
      <c r="AQ35" s="344"/>
      <c r="AR35" s="344"/>
      <c r="AS35" s="344"/>
      <c r="AT35" s="344"/>
      <c r="AU35" s="344"/>
      <c r="AV35" s="344"/>
      <c r="AW35" s="344"/>
      <c r="AX35" s="344"/>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3"/>
      <c r="BU35" s="343"/>
      <c r="BV35" s="343"/>
      <c r="BW35" s="343"/>
      <c r="BX35" s="343"/>
      <c r="BY35" s="343"/>
      <c r="BZ35" s="343"/>
      <c r="CA35" s="343"/>
      <c r="CB35" s="343"/>
      <c r="CC35" s="343"/>
      <c r="CD35" s="343"/>
      <c r="CE35" s="343"/>
      <c r="CF35" s="343"/>
      <c r="CG35" s="343"/>
      <c r="CH35" s="343"/>
      <c r="CI35" s="343"/>
      <c r="CJ35" s="343"/>
      <c r="CK35" s="343"/>
      <c r="CL35" s="343"/>
      <c r="CM35" s="343"/>
      <c r="CN35" s="343"/>
      <c r="CO35" s="343"/>
      <c r="CP35" s="343"/>
      <c r="CQ35" s="343"/>
      <c r="CR35" s="343"/>
      <c r="CS35" s="343"/>
      <c r="CT35" s="343"/>
      <c r="CU35" s="343"/>
      <c r="CV35" s="343"/>
    </row>
    <row r="36" spans="1:100" ht="19.899999999999999" customHeight="1" x14ac:dyDescent="0.15">
      <c r="A36" s="345" t="s">
        <v>50</v>
      </c>
      <c r="B36" s="346" t="s">
        <v>85</v>
      </c>
      <c r="C36" s="347">
        <v>1.1630531954519347E-4</v>
      </c>
      <c r="D36" s="341">
        <v>2.2583462246206703E-4</v>
      </c>
      <c r="E36" s="341">
        <v>2.4202691003279137E-4</v>
      </c>
      <c r="F36" s="341">
        <v>9.7497178970608399E-5</v>
      </c>
      <c r="G36" s="341">
        <v>1.9467161772329872E-4</v>
      </c>
      <c r="H36" s="341">
        <v>3.7420032707026501E-4</v>
      </c>
      <c r="I36" s="341">
        <v>3.2359165260980959E-5</v>
      </c>
      <c r="J36" s="341">
        <v>2.0908356018842472E-4</v>
      </c>
      <c r="K36" s="341">
        <v>3.0306780210591588E-4</v>
      </c>
      <c r="L36" s="341">
        <v>1.3718923813222717E-4</v>
      </c>
      <c r="M36" s="341">
        <v>7.3433511267418646E-5</v>
      </c>
      <c r="N36" s="341">
        <v>3.3481642455564892E-4</v>
      </c>
      <c r="O36" s="341">
        <v>4.4745557090766915E-4</v>
      </c>
      <c r="P36" s="341">
        <v>3.4315907126039564E-4</v>
      </c>
      <c r="Q36" s="341">
        <v>3.7977412711115281E-4</v>
      </c>
      <c r="R36" s="341">
        <v>1.0881421943754015E-3</v>
      </c>
      <c r="S36" s="341">
        <v>8.2333854307134089E-4</v>
      </c>
      <c r="T36" s="341">
        <v>1.743646158980593E-3</v>
      </c>
      <c r="U36" s="341">
        <v>2.3661538198923879E-4</v>
      </c>
      <c r="V36" s="341">
        <v>2.0030926854585065E-4</v>
      </c>
      <c r="W36" s="341">
        <v>2.6997271619085803E-4</v>
      </c>
      <c r="X36" s="341">
        <v>5.893987271159499E-4</v>
      </c>
      <c r="Y36" s="341">
        <v>3.3021463112321088E-4</v>
      </c>
      <c r="Z36" s="341">
        <v>4.364354972863217E-4</v>
      </c>
      <c r="AA36" s="341">
        <v>3.1442094125598688E-4</v>
      </c>
      <c r="AB36" s="341">
        <v>3.9021098133715779E-4</v>
      </c>
      <c r="AC36" s="341">
        <v>5.9910704779300784E-5</v>
      </c>
      <c r="AD36" s="341">
        <v>1.1166062196995659E-3</v>
      </c>
      <c r="AE36" s="341">
        <v>3.7510892448735862E-3</v>
      </c>
      <c r="AF36" s="341">
        <v>2.4483493914715813E-4</v>
      </c>
      <c r="AG36" s="341">
        <v>1.0001968682045723</v>
      </c>
      <c r="AH36" s="341">
        <v>1.7227400600196795E-4</v>
      </c>
      <c r="AI36" s="341">
        <v>2.2345470892094592E-4</v>
      </c>
      <c r="AJ36" s="341">
        <v>6.8971915460290154E-4</v>
      </c>
      <c r="AK36" s="341">
        <v>5.3999405879761057E-4</v>
      </c>
      <c r="AL36" s="341">
        <v>1.0613942000809237E-4</v>
      </c>
      <c r="AM36" s="341">
        <v>1.8914640361785691E-3</v>
      </c>
      <c r="AN36" s="355"/>
      <c r="AO36" s="343"/>
      <c r="AP36" s="344"/>
      <c r="AQ36" s="344"/>
      <c r="AR36" s="344"/>
      <c r="AS36" s="344"/>
      <c r="AT36" s="344"/>
      <c r="AU36" s="344"/>
      <c r="AV36" s="344"/>
      <c r="AW36" s="344"/>
      <c r="AX36" s="344"/>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3"/>
      <c r="BU36" s="343"/>
      <c r="BV36" s="343"/>
      <c r="BW36" s="343"/>
      <c r="BX36" s="343"/>
      <c r="BY36" s="343"/>
      <c r="BZ36" s="343"/>
      <c r="CA36" s="343"/>
      <c r="CB36" s="343"/>
      <c r="CC36" s="343"/>
      <c r="CD36" s="343"/>
      <c r="CE36" s="343"/>
      <c r="CF36" s="343"/>
      <c r="CG36" s="343"/>
      <c r="CH36" s="343"/>
      <c r="CI36" s="343"/>
      <c r="CJ36" s="343"/>
      <c r="CK36" s="343"/>
      <c r="CL36" s="343"/>
      <c r="CM36" s="343"/>
      <c r="CN36" s="343"/>
      <c r="CO36" s="343"/>
      <c r="CP36" s="343"/>
      <c r="CQ36" s="343"/>
      <c r="CR36" s="343"/>
      <c r="CS36" s="343"/>
      <c r="CT36" s="343"/>
      <c r="CU36" s="343"/>
      <c r="CV36" s="343"/>
    </row>
    <row r="37" spans="1:100" ht="19.899999999999999" customHeight="1" x14ac:dyDescent="0.15">
      <c r="A37" s="345" t="s">
        <v>51</v>
      </c>
      <c r="B37" s="346" t="s">
        <v>86</v>
      </c>
      <c r="C37" s="347">
        <v>5.8791205744502307E-5</v>
      </c>
      <c r="D37" s="341">
        <v>1.8566485959235925E-4</v>
      </c>
      <c r="E37" s="341">
        <v>4.1207746212086948E-5</v>
      </c>
      <c r="F37" s="341">
        <v>3.1398578136754629E-5</v>
      </c>
      <c r="G37" s="341">
        <v>4.2020690786892044E-5</v>
      </c>
      <c r="H37" s="341">
        <v>3.1184336411472083E-5</v>
      </c>
      <c r="I37" s="341">
        <v>1.6014894928433063E-5</v>
      </c>
      <c r="J37" s="341">
        <v>2.1527202333282479E-5</v>
      </c>
      <c r="K37" s="341">
        <v>6.9027123767028908E-5</v>
      </c>
      <c r="L37" s="341">
        <v>3.0820885850093305E-5</v>
      </c>
      <c r="M37" s="341">
        <v>2.4230454974567752E-5</v>
      </c>
      <c r="N37" s="341">
        <v>2.8847697094037019E-5</v>
      </c>
      <c r="O37" s="341">
        <v>2.2512049478089866E-5</v>
      </c>
      <c r="P37" s="341">
        <v>2.133831135314672E-5</v>
      </c>
      <c r="Q37" s="341">
        <v>2.8593920472070641E-5</v>
      </c>
      <c r="R37" s="341">
        <v>2.092633577056498E-5</v>
      </c>
      <c r="S37" s="341">
        <v>2.1974712339303117E-5</v>
      </c>
      <c r="T37" s="341">
        <v>2.260773640590042E-5</v>
      </c>
      <c r="U37" s="341">
        <v>2.149179999524204E-5</v>
      </c>
      <c r="V37" s="341">
        <v>1.2568469169548736E-4</v>
      </c>
      <c r="W37" s="341">
        <v>4.4413456386078651E-5</v>
      </c>
      <c r="X37" s="341">
        <v>4.1671982157611941E-5</v>
      </c>
      <c r="Y37" s="341">
        <v>1.6415708894097918E-4</v>
      </c>
      <c r="Z37" s="341">
        <v>8.6885417268161002E-5</v>
      </c>
      <c r="AA37" s="341">
        <v>6.0882122132936086E-5</v>
      </c>
      <c r="AB37" s="341">
        <v>1.5782112341129111E-4</v>
      </c>
      <c r="AC37" s="341">
        <v>2.646598359055932E-5</v>
      </c>
      <c r="AD37" s="341">
        <v>1.1544818178037374E-3</v>
      </c>
      <c r="AE37" s="341">
        <v>2.6209394169158487E-4</v>
      </c>
      <c r="AF37" s="341">
        <v>5.4713649601588811E-5</v>
      </c>
      <c r="AG37" s="341">
        <v>5.6111968566048544E-5</v>
      </c>
      <c r="AH37" s="341">
        <v>1.0136879749100356</v>
      </c>
      <c r="AI37" s="341">
        <v>5.1369603416339731E-5</v>
      </c>
      <c r="AJ37" s="341">
        <v>5.7855517305799272E-5</v>
      </c>
      <c r="AK37" s="341">
        <v>3.2749208305135917E-4</v>
      </c>
      <c r="AL37" s="341">
        <v>5.7510512323096127E-5</v>
      </c>
      <c r="AM37" s="341">
        <v>1.8180231386232931E-4</v>
      </c>
      <c r="AN37" s="355"/>
      <c r="AO37" s="343"/>
      <c r="AP37" s="344"/>
      <c r="AQ37" s="344"/>
      <c r="AR37" s="344"/>
      <c r="AS37" s="344"/>
      <c r="AT37" s="344"/>
      <c r="AU37" s="344"/>
      <c r="AV37" s="344"/>
      <c r="AW37" s="344"/>
      <c r="AX37" s="344"/>
      <c r="AY37" s="343"/>
      <c r="AZ37" s="343"/>
      <c r="BA37" s="343"/>
      <c r="BB37" s="343"/>
      <c r="BC37" s="343"/>
      <c r="BD37" s="343"/>
      <c r="BE37" s="343"/>
      <c r="BF37" s="343"/>
      <c r="BG37" s="343"/>
      <c r="BH37" s="343"/>
      <c r="BI37" s="343"/>
      <c r="BJ37" s="343"/>
      <c r="BK37" s="343"/>
      <c r="BL37" s="343"/>
      <c r="BM37" s="343"/>
      <c r="BN37" s="343"/>
      <c r="BO37" s="343"/>
      <c r="BP37" s="343"/>
      <c r="BQ37" s="343"/>
      <c r="BR37" s="343"/>
      <c r="BS37" s="343"/>
      <c r="BT37" s="343"/>
      <c r="BU37" s="343"/>
      <c r="BV37" s="343"/>
      <c r="BW37" s="343"/>
      <c r="BX37" s="343"/>
      <c r="BY37" s="343"/>
      <c r="BZ37" s="343"/>
      <c r="CA37" s="343"/>
      <c r="CB37" s="343"/>
      <c r="CC37" s="343"/>
      <c r="CD37" s="343"/>
      <c r="CE37" s="343"/>
      <c r="CF37" s="343"/>
      <c r="CG37" s="343"/>
      <c r="CH37" s="343"/>
      <c r="CI37" s="343"/>
      <c r="CJ37" s="343"/>
      <c r="CK37" s="343"/>
      <c r="CL37" s="343"/>
      <c r="CM37" s="343"/>
      <c r="CN37" s="343"/>
      <c r="CO37" s="343"/>
      <c r="CP37" s="343"/>
      <c r="CQ37" s="343"/>
      <c r="CR37" s="343"/>
      <c r="CS37" s="343"/>
      <c r="CT37" s="343"/>
      <c r="CU37" s="343"/>
      <c r="CV37" s="343"/>
    </row>
    <row r="38" spans="1:100" ht="19.899999999999999" customHeight="1" x14ac:dyDescent="0.15">
      <c r="A38" s="345" t="s">
        <v>52</v>
      </c>
      <c r="B38" s="346" t="s">
        <v>87</v>
      </c>
      <c r="C38" s="347">
        <v>3.5378754854906362E-3</v>
      </c>
      <c r="D38" s="341">
        <v>1.9496872927043237E-3</v>
      </c>
      <c r="E38" s="341">
        <v>1.0617972797327027E-3</v>
      </c>
      <c r="F38" s="341">
        <v>1.0072256111664584E-3</v>
      </c>
      <c r="G38" s="341">
        <v>6.7051557050318864E-4</v>
      </c>
      <c r="H38" s="341">
        <v>1.0300349045749893E-3</v>
      </c>
      <c r="I38" s="341">
        <v>2.0844095895514628E-4</v>
      </c>
      <c r="J38" s="341">
        <v>5.9241584497438332E-4</v>
      </c>
      <c r="K38" s="341">
        <v>1.2537585760177214E-3</v>
      </c>
      <c r="L38" s="341">
        <v>1.0808439072867849E-3</v>
      </c>
      <c r="M38" s="341">
        <v>1.8775005480396235E-3</v>
      </c>
      <c r="N38" s="341">
        <v>4.6978366311175234E-4</v>
      </c>
      <c r="O38" s="341">
        <v>1.6790229899803653E-3</v>
      </c>
      <c r="P38" s="341">
        <v>6.1010108696780952E-4</v>
      </c>
      <c r="Q38" s="341">
        <v>7.2631906690306307E-4</v>
      </c>
      <c r="R38" s="341">
        <v>5.4273034718532211E-4</v>
      </c>
      <c r="S38" s="341">
        <v>5.7893812179786181E-4</v>
      </c>
      <c r="T38" s="341">
        <v>3.1417868014715412E-4</v>
      </c>
      <c r="U38" s="341">
        <v>3.149825251708274E-4</v>
      </c>
      <c r="V38" s="341">
        <v>1.040949633755947E-3</v>
      </c>
      <c r="W38" s="341">
        <v>1.0242049617120172E-3</v>
      </c>
      <c r="X38" s="341">
        <v>2.2719157354076009E-3</v>
      </c>
      <c r="Y38" s="341">
        <v>7.8108738092687539E-3</v>
      </c>
      <c r="Z38" s="341">
        <v>2.5234872722556265E-3</v>
      </c>
      <c r="AA38" s="341">
        <v>7.618431743760518E-4</v>
      </c>
      <c r="AB38" s="341">
        <v>2.8330215577656525E-3</v>
      </c>
      <c r="AC38" s="341">
        <v>4.5454419501421791E-4</v>
      </c>
      <c r="AD38" s="341">
        <v>1.6420718496991439E-3</v>
      </c>
      <c r="AE38" s="341">
        <v>8.0184771016506094E-4</v>
      </c>
      <c r="AF38" s="341">
        <v>3.3573512484806584E-4</v>
      </c>
      <c r="AG38" s="341">
        <v>3.1436798551035066E-3</v>
      </c>
      <c r="AH38" s="341">
        <v>1.1587586240933692E-3</v>
      </c>
      <c r="AI38" s="341">
        <v>1.0002763983954703</v>
      </c>
      <c r="AJ38" s="341">
        <v>1.9528479096963874E-3</v>
      </c>
      <c r="AK38" s="341">
        <v>2.3065288143406934E-3</v>
      </c>
      <c r="AL38" s="341">
        <v>2.39016949238352E-4</v>
      </c>
      <c r="AM38" s="341">
        <v>4.7592191509156126E-4</v>
      </c>
      <c r="AN38" s="355"/>
      <c r="AO38" s="343"/>
      <c r="AP38" s="344"/>
      <c r="AQ38" s="344"/>
      <c r="AR38" s="344"/>
      <c r="AS38" s="344"/>
      <c r="AT38" s="344"/>
      <c r="AU38" s="344"/>
      <c r="AV38" s="344"/>
      <c r="AW38" s="344"/>
      <c r="AX38" s="344"/>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3"/>
      <c r="BU38" s="343"/>
      <c r="BV38" s="343"/>
      <c r="BW38" s="343"/>
      <c r="BX38" s="343"/>
      <c r="BY38" s="343"/>
      <c r="BZ38" s="343"/>
      <c r="CA38" s="343"/>
      <c r="CB38" s="343"/>
      <c r="CC38" s="343"/>
      <c r="CD38" s="343"/>
      <c r="CE38" s="343"/>
      <c r="CF38" s="343"/>
      <c r="CG38" s="343"/>
      <c r="CH38" s="343"/>
      <c r="CI38" s="343"/>
      <c r="CJ38" s="343"/>
      <c r="CK38" s="343"/>
      <c r="CL38" s="343"/>
      <c r="CM38" s="343"/>
      <c r="CN38" s="343"/>
      <c r="CO38" s="343"/>
      <c r="CP38" s="343"/>
      <c r="CQ38" s="343"/>
      <c r="CR38" s="343"/>
      <c r="CS38" s="343"/>
      <c r="CT38" s="343"/>
      <c r="CU38" s="343"/>
      <c r="CV38" s="343"/>
    </row>
    <row r="39" spans="1:100" ht="19.899999999999999" customHeight="1" x14ac:dyDescent="0.15">
      <c r="A39" s="345" t="s">
        <v>53</v>
      </c>
      <c r="B39" s="346" t="s">
        <v>88</v>
      </c>
      <c r="C39" s="347">
        <v>2.5333897638153455E-2</v>
      </c>
      <c r="D39" s="341">
        <v>4.759867515056531E-2</v>
      </c>
      <c r="E39" s="341">
        <v>4.293765435546671E-2</v>
      </c>
      <c r="F39" s="341">
        <v>3.7568247283716834E-2</v>
      </c>
      <c r="G39" s="341">
        <v>3.1923016643446142E-2</v>
      </c>
      <c r="H39" s="341">
        <v>6.029386942422843E-2</v>
      </c>
      <c r="I39" s="341">
        <v>7.0750189043190716E-3</v>
      </c>
      <c r="J39" s="341">
        <v>4.4871102312008596E-2</v>
      </c>
      <c r="K39" s="341">
        <v>6.4578432185689316E-2</v>
      </c>
      <c r="L39" s="341">
        <v>1.9939281603610123E-2</v>
      </c>
      <c r="M39" s="341">
        <v>2.3683752327980329E-2</v>
      </c>
      <c r="N39" s="341">
        <v>3.1501726278988201E-2</v>
      </c>
      <c r="O39" s="341">
        <v>3.7854560087655982E-2</v>
      </c>
      <c r="P39" s="341">
        <v>3.8947388088238256E-2</v>
      </c>
      <c r="Q39" s="341">
        <v>4.238218238416451E-2</v>
      </c>
      <c r="R39" s="341">
        <v>4.7437074257000257E-2</v>
      </c>
      <c r="S39" s="341">
        <v>4.1868317224905638E-2</v>
      </c>
      <c r="T39" s="341">
        <v>4.043860608909728E-2</v>
      </c>
      <c r="U39" s="341">
        <v>3.2252035536928757E-2</v>
      </c>
      <c r="V39" s="341">
        <v>5.3083320947892192E-2</v>
      </c>
      <c r="W39" s="341">
        <v>9.1280815988569894E-2</v>
      </c>
      <c r="X39" s="341">
        <v>6.5786624412083966E-2</v>
      </c>
      <c r="Y39" s="341">
        <v>0.14823621900047282</v>
      </c>
      <c r="Z39" s="341">
        <v>8.5356452562258836E-2</v>
      </c>
      <c r="AA39" s="341">
        <v>7.0147190163710238E-2</v>
      </c>
      <c r="AB39" s="341">
        <v>0.11153311487531488</v>
      </c>
      <c r="AC39" s="341">
        <v>3.3844458831822161E-2</v>
      </c>
      <c r="AD39" s="341">
        <v>0.11464538091093662</v>
      </c>
      <c r="AE39" s="341">
        <v>0.13970754218602724</v>
      </c>
      <c r="AF39" s="341">
        <v>8.2529729202279759E-2</v>
      </c>
      <c r="AG39" s="341">
        <v>9.9549397476594081E-2</v>
      </c>
      <c r="AH39" s="341">
        <v>4.6376625788593362E-2</v>
      </c>
      <c r="AI39" s="341">
        <v>7.0608903126554046E-2</v>
      </c>
      <c r="AJ39" s="341">
        <v>1.159814547926427</v>
      </c>
      <c r="AK39" s="341">
        <v>4.416996324762551E-2</v>
      </c>
      <c r="AL39" s="341">
        <v>1.6989049919571904E-2</v>
      </c>
      <c r="AM39" s="341">
        <v>4.4315855878203851E-2</v>
      </c>
      <c r="AN39" s="355"/>
      <c r="AO39" s="343"/>
      <c r="AP39" s="344"/>
      <c r="AQ39" s="344"/>
      <c r="AR39" s="344"/>
      <c r="AS39" s="344"/>
      <c r="AT39" s="344"/>
      <c r="AU39" s="344"/>
      <c r="AV39" s="344"/>
      <c r="AW39" s="344"/>
      <c r="AX39" s="344"/>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3"/>
      <c r="BU39" s="343"/>
      <c r="BV39" s="343"/>
      <c r="BW39" s="343"/>
      <c r="BX39" s="343"/>
      <c r="BY39" s="343"/>
      <c r="BZ39" s="343"/>
      <c r="CA39" s="343"/>
      <c r="CB39" s="343"/>
      <c r="CC39" s="343"/>
      <c r="CD39" s="343"/>
      <c r="CE39" s="343"/>
      <c r="CF39" s="343"/>
      <c r="CG39" s="343"/>
      <c r="CH39" s="343"/>
      <c r="CI39" s="343"/>
      <c r="CJ39" s="343"/>
      <c r="CK39" s="343"/>
      <c r="CL39" s="343"/>
      <c r="CM39" s="343"/>
      <c r="CN39" s="343"/>
      <c r="CO39" s="343"/>
      <c r="CP39" s="343"/>
      <c r="CQ39" s="343"/>
      <c r="CR39" s="343"/>
      <c r="CS39" s="343"/>
      <c r="CT39" s="343"/>
      <c r="CU39" s="343"/>
      <c r="CV39" s="343"/>
    </row>
    <row r="40" spans="1:100" ht="19.899999999999999" customHeight="1" x14ac:dyDescent="0.15">
      <c r="A40" s="345" t="s">
        <v>54</v>
      </c>
      <c r="B40" s="346" t="s">
        <v>89</v>
      </c>
      <c r="C40" s="347">
        <v>1.1706228873848269E-3</v>
      </c>
      <c r="D40" s="341">
        <v>2.1639342155338801E-4</v>
      </c>
      <c r="E40" s="341">
        <v>3.4493562129089416E-4</v>
      </c>
      <c r="F40" s="341">
        <v>1.6423117634361959E-4</v>
      </c>
      <c r="G40" s="341">
        <v>1.9403049159338339E-4</v>
      </c>
      <c r="H40" s="341">
        <v>3.237367861495673E-4</v>
      </c>
      <c r="I40" s="341">
        <v>6.4244957162044343E-5</v>
      </c>
      <c r="J40" s="341">
        <v>1.8725633976424358E-4</v>
      </c>
      <c r="K40" s="341">
        <v>3.5389696710757629E-4</v>
      </c>
      <c r="L40" s="341">
        <v>1.4342248098602177E-4</v>
      </c>
      <c r="M40" s="341">
        <v>1.5211569577711033E-4</v>
      </c>
      <c r="N40" s="341">
        <v>1.8816281190460365E-4</v>
      </c>
      <c r="O40" s="341">
        <v>2.1933793105971636E-4</v>
      </c>
      <c r="P40" s="341">
        <v>2.4269118802647553E-4</v>
      </c>
      <c r="Q40" s="341">
        <v>2.3706931769064058E-4</v>
      </c>
      <c r="R40" s="341">
        <v>3.6731217539006815E-4</v>
      </c>
      <c r="S40" s="341">
        <v>2.233808952669426E-4</v>
      </c>
      <c r="T40" s="341">
        <v>2.5028572843674592E-4</v>
      </c>
      <c r="U40" s="341">
        <v>1.9964964886225658E-4</v>
      </c>
      <c r="V40" s="341">
        <v>6.3722025085514024E-4</v>
      </c>
      <c r="W40" s="341">
        <v>4.6766889350305163E-4</v>
      </c>
      <c r="X40" s="341">
        <v>2.4972321708318528E-4</v>
      </c>
      <c r="Y40" s="341">
        <v>6.6560920451269644E-4</v>
      </c>
      <c r="Z40" s="341">
        <v>3.0668404840154513E-4</v>
      </c>
      <c r="AA40" s="341">
        <v>6.3654220280728283E-4</v>
      </c>
      <c r="AB40" s="341">
        <v>5.1436121956374681E-4</v>
      </c>
      <c r="AC40" s="341">
        <v>7.5302285992566713E-4</v>
      </c>
      <c r="AD40" s="341">
        <v>8.6648981030552723E-4</v>
      </c>
      <c r="AE40" s="341">
        <v>2.9762136947492981E-3</v>
      </c>
      <c r="AF40" s="341">
        <v>5.258459101862721E-4</v>
      </c>
      <c r="AG40" s="341">
        <v>6.091514129527761E-3</v>
      </c>
      <c r="AH40" s="341">
        <v>1.7764243695958401E-2</v>
      </c>
      <c r="AI40" s="341">
        <v>2.065324256896762E-3</v>
      </c>
      <c r="AJ40" s="341">
        <v>1.575346100543199E-3</v>
      </c>
      <c r="AK40" s="341">
        <v>1.0098411463891153</v>
      </c>
      <c r="AL40" s="341">
        <v>1.3919671599668646E-4</v>
      </c>
      <c r="AM40" s="341">
        <v>2.8286136602360835E-3</v>
      </c>
      <c r="AN40" s="355"/>
      <c r="AO40" s="343"/>
      <c r="AP40" s="344"/>
      <c r="AQ40" s="344"/>
      <c r="AR40" s="344"/>
      <c r="AS40" s="344"/>
      <c r="AT40" s="344"/>
      <c r="AU40" s="344"/>
      <c r="AV40" s="344"/>
      <c r="AW40" s="344"/>
      <c r="AX40" s="344"/>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343"/>
      <c r="BU40" s="343"/>
      <c r="BV40" s="343"/>
      <c r="BW40" s="343"/>
      <c r="BX40" s="343"/>
      <c r="BY40" s="343"/>
      <c r="BZ40" s="343"/>
      <c r="CA40" s="343"/>
      <c r="CB40" s="343"/>
      <c r="CC40" s="343"/>
      <c r="CD40" s="343"/>
      <c r="CE40" s="343"/>
      <c r="CF40" s="343"/>
      <c r="CG40" s="343"/>
      <c r="CH40" s="343"/>
      <c r="CI40" s="343"/>
      <c r="CJ40" s="343"/>
      <c r="CK40" s="343"/>
      <c r="CL40" s="343"/>
      <c r="CM40" s="343"/>
      <c r="CN40" s="343"/>
      <c r="CO40" s="343"/>
      <c r="CP40" s="343"/>
      <c r="CQ40" s="343"/>
      <c r="CR40" s="343"/>
      <c r="CS40" s="343"/>
      <c r="CT40" s="343"/>
      <c r="CU40" s="343"/>
      <c r="CV40" s="343"/>
    </row>
    <row r="41" spans="1:100" ht="19.899999999999999" customHeight="1" x14ac:dyDescent="0.15">
      <c r="A41" s="345" t="s">
        <v>55</v>
      </c>
      <c r="B41" s="346" t="s">
        <v>90</v>
      </c>
      <c r="C41" s="347">
        <v>7.7752160668090992E-4</v>
      </c>
      <c r="D41" s="341">
        <v>1.4399158274929526E-3</v>
      </c>
      <c r="E41" s="341">
        <v>1.0864321509479191E-3</v>
      </c>
      <c r="F41" s="341">
        <v>1.3084126497699303E-3</v>
      </c>
      <c r="G41" s="341">
        <v>1.1060820106415434E-3</v>
      </c>
      <c r="H41" s="341">
        <v>8.401499631965968E-4</v>
      </c>
      <c r="I41" s="341">
        <v>8.6818679182716721E-5</v>
      </c>
      <c r="J41" s="341">
        <v>3.9659688715053222E-4</v>
      </c>
      <c r="K41" s="341">
        <v>1.6621323147737279E-3</v>
      </c>
      <c r="L41" s="341">
        <v>3.751717392563394E-4</v>
      </c>
      <c r="M41" s="341">
        <v>8.2265037201879453E-4</v>
      </c>
      <c r="N41" s="341">
        <v>6.5041649474512596E-4</v>
      </c>
      <c r="O41" s="341">
        <v>8.1916627357794976E-4</v>
      </c>
      <c r="P41" s="341">
        <v>1.0734377118909483E-3</v>
      </c>
      <c r="Q41" s="341">
        <v>1.0860053672402084E-3</v>
      </c>
      <c r="R41" s="341">
        <v>1.8787607422820706E-3</v>
      </c>
      <c r="S41" s="341">
        <v>1.0243046419771351E-3</v>
      </c>
      <c r="T41" s="341">
        <v>1.2007824548588464E-3</v>
      </c>
      <c r="U41" s="341">
        <v>5.5648283858756361E-4</v>
      </c>
      <c r="V41" s="341">
        <v>1.3539900532830375E-3</v>
      </c>
      <c r="W41" s="341">
        <v>1.0811317003754707E-3</v>
      </c>
      <c r="X41" s="341">
        <v>4.0589341316188605E-4</v>
      </c>
      <c r="Y41" s="341">
        <v>1.5192355053620299E-3</v>
      </c>
      <c r="Z41" s="341">
        <v>4.1611310779415727E-3</v>
      </c>
      <c r="AA41" s="341">
        <v>2.1122221380686151E-3</v>
      </c>
      <c r="AB41" s="341">
        <v>4.0115529330233043E-3</v>
      </c>
      <c r="AC41" s="341">
        <v>6.931463101452663E-4</v>
      </c>
      <c r="AD41" s="341">
        <v>2.7121855643639659E-3</v>
      </c>
      <c r="AE41" s="341">
        <v>1.6839885223176706E-3</v>
      </c>
      <c r="AF41" s="341">
        <v>3.0925157941527831E-3</v>
      </c>
      <c r="AG41" s="341">
        <v>5.2856813895513811E-3</v>
      </c>
      <c r="AH41" s="341">
        <v>2.8745477170310403E-3</v>
      </c>
      <c r="AI41" s="341">
        <v>4.7082542150234464E-3</v>
      </c>
      <c r="AJ41" s="341">
        <v>2.0768705202258587E-3</v>
      </c>
      <c r="AK41" s="341">
        <v>2.1758356324561453E-3</v>
      </c>
      <c r="AL41" s="341">
        <v>1.0004829982020873</v>
      </c>
      <c r="AM41" s="341">
        <v>7.7953931778068847E-4</v>
      </c>
      <c r="AN41" s="355"/>
      <c r="AO41" s="343"/>
      <c r="AP41" s="344"/>
      <c r="AQ41" s="344"/>
      <c r="AR41" s="344"/>
      <c r="AS41" s="344"/>
      <c r="AT41" s="344"/>
      <c r="AU41" s="344"/>
      <c r="AV41" s="344"/>
      <c r="AW41" s="344"/>
      <c r="AX41" s="344"/>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3"/>
      <c r="BV41" s="343"/>
      <c r="BW41" s="343"/>
      <c r="BX41" s="343"/>
      <c r="BY41" s="343"/>
      <c r="BZ41" s="343"/>
      <c r="CA41" s="343"/>
      <c r="CB41" s="343"/>
      <c r="CC41" s="343"/>
      <c r="CD41" s="343"/>
      <c r="CE41" s="343"/>
      <c r="CF41" s="343"/>
      <c r="CG41" s="343"/>
      <c r="CH41" s="343"/>
      <c r="CI41" s="343"/>
      <c r="CJ41" s="343"/>
      <c r="CK41" s="343"/>
      <c r="CL41" s="343"/>
      <c r="CM41" s="343"/>
      <c r="CN41" s="343"/>
      <c r="CO41" s="343"/>
      <c r="CP41" s="343"/>
      <c r="CQ41" s="343"/>
      <c r="CR41" s="343"/>
      <c r="CS41" s="343"/>
      <c r="CT41" s="343"/>
      <c r="CU41" s="343"/>
      <c r="CV41" s="343"/>
    </row>
    <row r="42" spans="1:100" ht="19.899999999999999" customHeight="1" x14ac:dyDescent="0.15">
      <c r="A42" s="348" t="s">
        <v>56</v>
      </c>
      <c r="B42" s="349" t="s">
        <v>91</v>
      </c>
      <c r="C42" s="350">
        <v>5.8535040958942941E-3</v>
      </c>
      <c r="D42" s="351">
        <v>4.3137375810067997E-3</v>
      </c>
      <c r="E42" s="351">
        <v>3.7994464425015299E-3</v>
      </c>
      <c r="F42" s="351">
        <v>2.3916788239859597E-3</v>
      </c>
      <c r="G42" s="351">
        <v>2.5618427330833891E-3</v>
      </c>
      <c r="H42" s="351">
        <v>1.1371088356687087E-3</v>
      </c>
      <c r="I42" s="351">
        <v>5.8035190920147051E-4</v>
      </c>
      <c r="J42" s="351">
        <v>2.0080997863490945E-3</v>
      </c>
      <c r="K42" s="351">
        <v>1.0355603669662344E-2</v>
      </c>
      <c r="L42" s="351">
        <v>5.4944141441840731E-3</v>
      </c>
      <c r="M42" s="351">
        <v>3.7555914054807097E-3</v>
      </c>
      <c r="N42" s="351">
        <v>4.9023530304318982E-3</v>
      </c>
      <c r="O42" s="351">
        <v>5.404758388520438E-3</v>
      </c>
      <c r="P42" s="351">
        <v>4.406671250667551E-3</v>
      </c>
      <c r="Q42" s="351">
        <v>2.3699653838959523E-3</v>
      </c>
      <c r="R42" s="351">
        <v>1.0725351859531894E-3</v>
      </c>
      <c r="S42" s="351">
        <v>2.4485966520304174E-3</v>
      </c>
      <c r="T42" s="351">
        <v>2.871734277768009E-3</v>
      </c>
      <c r="U42" s="351">
        <v>1.85522933403237E-3</v>
      </c>
      <c r="V42" s="351">
        <v>2.1835211329296498E-3</v>
      </c>
      <c r="W42" s="351">
        <v>1.1454526710309866E-2</v>
      </c>
      <c r="X42" s="351">
        <v>3.3114128730430676E-3</v>
      </c>
      <c r="Y42" s="351">
        <v>6.9937982408980531E-3</v>
      </c>
      <c r="Z42" s="351">
        <v>8.0556795333937906E-3</v>
      </c>
      <c r="AA42" s="351">
        <v>3.2087026158455858E-3</v>
      </c>
      <c r="AB42" s="351">
        <v>7.6959579322148225E-3</v>
      </c>
      <c r="AC42" s="351">
        <v>3.63230742906163E-3</v>
      </c>
      <c r="AD42" s="351">
        <v>3.9867863303028822E-3</v>
      </c>
      <c r="AE42" s="351">
        <v>2.8577791858244981E-3</v>
      </c>
      <c r="AF42" s="351">
        <v>1.0379079087931816E-3</v>
      </c>
      <c r="AG42" s="351">
        <v>3.4531798447912042E-3</v>
      </c>
      <c r="AH42" s="351">
        <v>2.7322784183575611E-3</v>
      </c>
      <c r="AI42" s="351">
        <v>9.47156740799498E-3</v>
      </c>
      <c r="AJ42" s="351">
        <v>3.0274637504979105E-3</v>
      </c>
      <c r="AK42" s="351">
        <v>3.795671624696486E-3</v>
      </c>
      <c r="AL42" s="351">
        <v>1.1789348718857957E-3</v>
      </c>
      <c r="AM42" s="351">
        <v>1.000905175282653</v>
      </c>
      <c r="AN42" s="355"/>
      <c r="AO42" s="343"/>
      <c r="AP42" s="344"/>
      <c r="AQ42" s="344"/>
      <c r="AR42" s="344"/>
      <c r="AS42" s="344"/>
      <c r="AT42" s="344"/>
      <c r="AU42" s="344"/>
      <c r="AV42" s="344"/>
      <c r="AW42" s="344"/>
      <c r="AX42" s="344"/>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3"/>
      <c r="BU42" s="343"/>
      <c r="BV42" s="343"/>
      <c r="BW42" s="343"/>
      <c r="BX42" s="343"/>
      <c r="BY42" s="343"/>
      <c r="BZ42" s="343"/>
      <c r="CA42" s="343"/>
      <c r="CB42" s="343"/>
      <c r="CC42" s="343"/>
      <c r="CD42" s="343"/>
      <c r="CE42" s="343"/>
      <c r="CF42" s="343"/>
      <c r="CG42" s="343"/>
      <c r="CH42" s="343"/>
      <c r="CI42" s="343"/>
      <c r="CJ42" s="343"/>
      <c r="CK42" s="343"/>
      <c r="CL42" s="343"/>
      <c r="CM42" s="343"/>
      <c r="CN42" s="343"/>
      <c r="CO42" s="343"/>
      <c r="CP42" s="343"/>
      <c r="CQ42" s="343"/>
      <c r="CR42" s="343"/>
      <c r="CS42" s="343"/>
      <c r="CT42" s="343"/>
      <c r="CU42" s="343"/>
      <c r="CV42" s="343"/>
    </row>
    <row r="43" spans="1:100" ht="19.899999999999999" customHeight="1" x14ac:dyDescent="0.15">
      <c r="A43" s="344"/>
      <c r="B43" s="356"/>
      <c r="C43" s="357"/>
      <c r="D43" s="357"/>
      <c r="E43" s="357"/>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8"/>
      <c r="AP43" s="344"/>
      <c r="AQ43" s="344"/>
      <c r="AR43" s="344"/>
      <c r="AS43" s="344"/>
      <c r="AT43" s="344"/>
      <c r="AU43" s="344"/>
      <c r="AV43" s="344"/>
      <c r="AW43" s="344"/>
      <c r="AX43" s="344"/>
      <c r="AY43" s="358"/>
      <c r="AZ43" s="358"/>
      <c r="BA43" s="358"/>
      <c r="BB43" s="358"/>
      <c r="BC43" s="358"/>
      <c r="BD43" s="358"/>
      <c r="BE43" s="358"/>
      <c r="BF43" s="358"/>
      <c r="BG43" s="358"/>
      <c r="BH43" s="358"/>
      <c r="BI43" s="358"/>
      <c r="BJ43" s="358"/>
      <c r="BK43" s="358"/>
      <c r="BL43" s="358"/>
      <c r="BM43" s="358"/>
      <c r="BN43" s="358"/>
    </row>
  </sheetData>
  <mergeCells count="2">
    <mergeCell ref="C2:G2"/>
    <mergeCell ref="H2:N2"/>
  </mergeCells>
  <phoneticPr fontId="48" alignment="center"/>
  <pageMargins left="0.70866141732283472" right="0.70866141732283472" top="0.74803149606299213" bottom="0.74803149606299213" header="0.31496062992125984" footer="0.31496062992125984"/>
  <pageSetup paperSize="9" scale="2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pageSetUpPr fitToPage="1"/>
  </sheetPr>
  <dimension ref="A2:X47"/>
  <sheetViews>
    <sheetView showGridLines="0" view="pageBreakPreview" zoomScaleNormal="100" zoomScaleSheetLayoutView="100" workbookViewId="0">
      <pane xSplit="2" ySplit="5" topLeftCell="C6" activePane="bottomRight" state="frozen"/>
      <selection pane="topRight"/>
      <selection pane="bottomLeft"/>
      <selection pane="bottomRight"/>
    </sheetView>
  </sheetViews>
  <sheetFormatPr defaultColWidth="8.875" defaultRowHeight="12" x14ac:dyDescent="0.15"/>
  <cols>
    <col min="1" max="1" width="4" style="420" bestFit="1" customWidth="1"/>
    <col min="2" max="2" width="30.75" style="346" customWidth="1"/>
    <col min="3" max="19" width="15.75" style="28" customWidth="1"/>
    <col min="20" max="20" width="8.875" style="407"/>
    <col min="21" max="21" width="15.625" style="407" customWidth="1"/>
    <col min="22" max="24" width="28.625" style="407" customWidth="1"/>
    <col min="25" max="25" width="11.625" style="407" bestFit="1" customWidth="1"/>
    <col min="26" max="26" width="4.625" style="407" customWidth="1"/>
    <col min="27" max="27" width="5.875" style="407" customWidth="1"/>
    <col min="28" max="16384" width="8.875" style="407"/>
  </cols>
  <sheetData>
    <row r="2" spans="1:24" x14ac:dyDescent="0.15">
      <c r="A2" s="406"/>
      <c r="B2" s="632" t="s">
        <v>119</v>
      </c>
    </row>
    <row r="3" spans="1:24" x14ac:dyDescent="0.15">
      <c r="A3" s="406"/>
      <c r="B3" s="633"/>
    </row>
    <row r="4" spans="1:24" x14ac:dyDescent="0.15">
      <c r="A4" s="361"/>
      <c r="B4" s="332"/>
      <c r="C4" s="638" t="s">
        <v>92</v>
      </c>
      <c r="D4" s="639"/>
      <c r="E4" s="638" t="s">
        <v>1461</v>
      </c>
      <c r="F4" s="640"/>
      <c r="G4" s="640"/>
      <c r="H4" s="640"/>
      <c r="I4" s="640"/>
      <c r="J4" s="640"/>
      <c r="K4" s="639"/>
      <c r="L4" s="634" t="s">
        <v>93</v>
      </c>
      <c r="M4" s="636" t="s">
        <v>1464</v>
      </c>
      <c r="N4" s="636" t="s">
        <v>94</v>
      </c>
      <c r="O4" s="634" t="s">
        <v>95</v>
      </c>
      <c r="P4" s="641" t="s">
        <v>1096</v>
      </c>
      <c r="Q4" s="636" t="s">
        <v>98</v>
      </c>
      <c r="R4" s="634" t="s">
        <v>96</v>
      </c>
      <c r="S4" s="634" t="s">
        <v>97</v>
      </c>
    </row>
    <row r="5" spans="1:24" x14ac:dyDescent="0.15">
      <c r="A5" s="335"/>
      <c r="B5" s="336"/>
      <c r="C5" s="408" t="s">
        <v>472</v>
      </c>
      <c r="D5" s="408" t="s">
        <v>475</v>
      </c>
      <c r="E5" s="408" t="s">
        <v>1050</v>
      </c>
      <c r="F5" s="408" t="s">
        <v>1051</v>
      </c>
      <c r="G5" s="408" t="s">
        <v>1052</v>
      </c>
      <c r="H5" s="408" t="s">
        <v>1053</v>
      </c>
      <c r="I5" s="408" t="s">
        <v>1054</v>
      </c>
      <c r="J5" s="408" t="s">
        <v>1055</v>
      </c>
      <c r="K5" s="408" t="s">
        <v>517</v>
      </c>
      <c r="L5" s="635"/>
      <c r="M5" s="635"/>
      <c r="N5" s="635"/>
      <c r="O5" s="635"/>
      <c r="P5" s="642"/>
      <c r="Q5" s="637"/>
      <c r="R5" s="635"/>
      <c r="S5" s="635"/>
    </row>
    <row r="6" spans="1:24" x14ac:dyDescent="0.15">
      <c r="A6" s="339" t="s">
        <v>21</v>
      </c>
      <c r="B6" s="340" t="s">
        <v>57</v>
      </c>
      <c r="C6" s="421">
        <v>0.12910337890476634</v>
      </c>
      <c r="D6" s="421">
        <v>0.10897046183518165</v>
      </c>
      <c r="E6" s="421">
        <v>5.4728906240581669E-4</v>
      </c>
      <c r="F6" s="421">
        <v>2.9970951170864041E-2</v>
      </c>
      <c r="G6" s="421">
        <v>1.0143051890836748E-3</v>
      </c>
      <c r="H6" s="421">
        <v>1.6953179236732197E-3</v>
      </c>
      <c r="I6" s="421">
        <v>1.1987683284826628E-4</v>
      </c>
      <c r="J6" s="421">
        <v>2.5339231828674122E-3</v>
      </c>
      <c r="K6" s="421">
        <v>1.5163935200084166E-2</v>
      </c>
      <c r="L6" s="421">
        <v>0.95662138342756275</v>
      </c>
      <c r="M6" s="421">
        <f t="shared" ref="M6:M42" si="0">1-L6</f>
        <v>4.3378616572437245E-2</v>
      </c>
      <c r="N6" s="421">
        <v>0.53196248616531716</v>
      </c>
      <c r="O6" s="421">
        <v>0.20158443525368439</v>
      </c>
      <c r="P6" s="421">
        <v>0.9392590880194186</v>
      </c>
      <c r="Q6" s="421">
        <v>1.4796099923574566E-2</v>
      </c>
      <c r="R6" s="460">
        <v>0.53094891361332786</v>
      </c>
      <c r="S6" s="460">
        <v>0.23890021552979554</v>
      </c>
      <c r="U6" s="409" t="s">
        <v>620</v>
      </c>
    </row>
    <row r="7" spans="1:24" x14ac:dyDescent="0.15">
      <c r="A7" s="345" t="s">
        <v>912</v>
      </c>
      <c r="B7" s="346" t="s">
        <v>913</v>
      </c>
      <c r="C7" s="421">
        <v>1.274671712921828E-2</v>
      </c>
      <c r="D7" s="421">
        <v>2.3455173370399673E-5</v>
      </c>
      <c r="E7" s="421">
        <v>1.2878217831672272E-4</v>
      </c>
      <c r="F7" s="421">
        <v>2.602556955293428E-2</v>
      </c>
      <c r="G7" s="421">
        <v>5.8752996540646424E-3</v>
      </c>
      <c r="H7" s="421">
        <v>1.3229160331346366E-2</v>
      </c>
      <c r="I7" s="421">
        <v>0</v>
      </c>
      <c r="J7" s="421">
        <v>2.1571805136695612E-3</v>
      </c>
      <c r="K7" s="421">
        <v>2.7841670119613797E-2</v>
      </c>
      <c r="L7" s="421">
        <v>1.000193126188113</v>
      </c>
      <c r="M7" s="421">
        <f t="shared" si="0"/>
        <v>-1.9312618811295756E-4</v>
      </c>
      <c r="N7" s="421">
        <v>0.56447368421052635</v>
      </c>
      <c r="O7" s="421">
        <v>0.2781578947368421</v>
      </c>
      <c r="P7" s="421">
        <v>0.86376537369914852</v>
      </c>
      <c r="Q7" s="421">
        <v>-2.0341767846044716E-5</v>
      </c>
      <c r="R7" s="460">
        <v>7.2894736842105262E-2</v>
      </c>
      <c r="S7" s="460">
        <v>6.7631578947368418E-2</v>
      </c>
      <c r="U7" s="407" t="s">
        <v>1085</v>
      </c>
    </row>
    <row r="8" spans="1:24" x14ac:dyDescent="0.15">
      <c r="A8" s="345" t="s">
        <v>22</v>
      </c>
      <c r="B8" s="346" t="s">
        <v>58</v>
      </c>
      <c r="C8" s="421">
        <v>0.10479316044522215</v>
      </c>
      <c r="D8" s="421">
        <v>0.21418021080395802</v>
      </c>
      <c r="E8" s="421">
        <v>2.8326052042748433E-4</v>
      </c>
      <c r="F8" s="421">
        <v>2.638818365528129E-2</v>
      </c>
      <c r="G8" s="421">
        <v>3.4095309835155299E-4</v>
      </c>
      <c r="H8" s="421">
        <v>3.7560257360073023E-4</v>
      </c>
      <c r="I8" s="421">
        <v>2.909368423615126E-5</v>
      </c>
      <c r="J8" s="421">
        <v>1.7178138253583324E-3</v>
      </c>
      <c r="K8" s="421">
        <v>5.8390656703262598E-3</v>
      </c>
      <c r="L8" s="421">
        <v>0.78502613955670719</v>
      </c>
      <c r="M8" s="421">
        <f t="shared" si="0"/>
        <v>0.21497386044329281</v>
      </c>
      <c r="N8" s="421">
        <v>0.32433242164471204</v>
      </c>
      <c r="O8" s="421">
        <v>0.12906783328447369</v>
      </c>
      <c r="P8" s="421">
        <v>0.84477049412195382</v>
      </c>
      <c r="Q8" s="421">
        <v>0.11568687587312071</v>
      </c>
      <c r="R8" s="460">
        <v>3.4674235078213003E-2</v>
      </c>
      <c r="S8" s="460">
        <v>3.3081196126880423E-2</v>
      </c>
      <c r="U8" s="407" t="s">
        <v>1086</v>
      </c>
    </row>
    <row r="9" spans="1:24" x14ac:dyDescent="0.15">
      <c r="A9" s="345" t="s">
        <v>23</v>
      </c>
      <c r="B9" s="346" t="s">
        <v>59</v>
      </c>
      <c r="C9" s="421">
        <v>0.14621245622538356</v>
      </c>
      <c r="D9" s="421">
        <v>0.28667665492027899</v>
      </c>
      <c r="E9" s="421">
        <v>3.9974866426228412E-5</v>
      </c>
      <c r="F9" s="421">
        <v>2.4976025768611222E-2</v>
      </c>
      <c r="G9" s="421">
        <v>1.1465162224563551E-4</v>
      </c>
      <c r="H9" s="421">
        <v>3.396082235069601E-4</v>
      </c>
      <c r="I9" s="421">
        <v>5.6862644221266087E-5</v>
      </c>
      <c r="J9" s="421">
        <v>1.5223227207307377E-3</v>
      </c>
      <c r="K9" s="421">
        <v>4.7781010128533806E-3</v>
      </c>
      <c r="L9" s="421">
        <v>0.98838100159017916</v>
      </c>
      <c r="M9" s="421">
        <f t="shared" si="0"/>
        <v>1.1618998409820835E-2</v>
      </c>
      <c r="N9" s="421">
        <v>0.42075835840381448</v>
      </c>
      <c r="O9" s="421">
        <v>0.30260543792927286</v>
      </c>
      <c r="P9" s="421">
        <v>0.84477583942975054</v>
      </c>
      <c r="Q9" s="421">
        <v>1.6013468446597498E-2</v>
      </c>
      <c r="R9" s="460">
        <v>0.19262644037009707</v>
      </c>
      <c r="S9" s="460">
        <v>0.11991258443548845</v>
      </c>
      <c r="U9" s="407" t="s">
        <v>1087</v>
      </c>
    </row>
    <row r="10" spans="1:24" x14ac:dyDescent="0.15">
      <c r="A10" s="345" t="s">
        <v>24</v>
      </c>
      <c r="B10" s="346" t="s">
        <v>60</v>
      </c>
      <c r="C10" s="421">
        <v>0.16201670028836238</v>
      </c>
      <c r="D10" s="421">
        <v>6.5757340214443391E-2</v>
      </c>
      <c r="E10" s="421">
        <v>8.4699700755626534E-4</v>
      </c>
      <c r="F10" s="421">
        <v>5.1434399663226715E-2</v>
      </c>
      <c r="G10" s="421">
        <v>1.0523390102422463E-3</v>
      </c>
      <c r="H10" s="421">
        <v>1.9255850709853455E-3</v>
      </c>
      <c r="I10" s="421">
        <v>9.4041883464641473E-6</v>
      </c>
      <c r="J10" s="421">
        <v>3.4643066356521359E-3</v>
      </c>
      <c r="K10" s="421">
        <v>1.0000114193715636E-2</v>
      </c>
      <c r="L10" s="421">
        <v>0.79613558914668792</v>
      </c>
      <c r="M10" s="421">
        <f t="shared" si="0"/>
        <v>0.20386441085331208</v>
      </c>
      <c r="N10" s="421">
        <v>0.39895584683892404</v>
      </c>
      <c r="O10" s="421">
        <v>0.18804528386169159</v>
      </c>
      <c r="P10" s="421">
        <v>0.83806695865191894</v>
      </c>
      <c r="Q10" s="421">
        <v>1.4203678617847469E-3</v>
      </c>
      <c r="R10" s="460">
        <v>4.0077055153063361E-2</v>
      </c>
      <c r="S10" s="460">
        <v>3.3831679160210508E-2</v>
      </c>
      <c r="U10" s="407" t="s">
        <v>1088</v>
      </c>
      <c r="V10" s="413" t="s">
        <v>1089</v>
      </c>
      <c r="W10" s="413" t="s">
        <v>1089</v>
      </c>
      <c r="X10" s="413" t="s">
        <v>1090</v>
      </c>
    </row>
    <row r="11" spans="1:24" x14ac:dyDescent="0.15">
      <c r="A11" s="345" t="s">
        <v>25</v>
      </c>
      <c r="B11" s="346" t="s">
        <v>61</v>
      </c>
      <c r="C11" s="421">
        <v>0.14152671926518634</v>
      </c>
      <c r="D11" s="421">
        <v>6.8678398431553336E-2</v>
      </c>
      <c r="E11" s="421">
        <v>3.5837961072765359E-4</v>
      </c>
      <c r="F11" s="421">
        <v>2.225240802671816E-2</v>
      </c>
      <c r="G11" s="421">
        <v>1.1779086885234749E-3</v>
      </c>
      <c r="H11" s="421">
        <v>6.0240584150208284E-4</v>
      </c>
      <c r="I11" s="421">
        <v>1.5069016303381624E-5</v>
      </c>
      <c r="J11" s="421">
        <v>1.6238221695785279E-3</v>
      </c>
      <c r="K11" s="421">
        <v>3.8291372245151107E-3</v>
      </c>
      <c r="L11" s="421">
        <v>0.7658580234639093</v>
      </c>
      <c r="M11" s="421">
        <f t="shared" si="0"/>
        <v>0.2341419765360907</v>
      </c>
      <c r="N11" s="421">
        <v>0.35259989655852375</v>
      </c>
      <c r="O11" s="421">
        <v>0.1094253633040657</v>
      </c>
      <c r="P11" s="421">
        <v>0.82965830161494958</v>
      </c>
      <c r="Q11" s="421">
        <v>1.09098810006581E-2</v>
      </c>
      <c r="R11" s="460">
        <v>1.3870946640105079E-2</v>
      </c>
      <c r="S11" s="460">
        <v>1.3750939467911729E-2</v>
      </c>
      <c r="U11" s="410"/>
      <c r="V11" s="405" t="s">
        <v>1081</v>
      </c>
      <c r="W11" s="405" t="s">
        <v>618</v>
      </c>
      <c r="X11" s="405" t="s">
        <v>1082</v>
      </c>
    </row>
    <row r="12" spans="1:24" x14ac:dyDescent="0.15">
      <c r="A12" s="345" t="s">
        <v>26</v>
      </c>
      <c r="B12" s="346" t="s">
        <v>62</v>
      </c>
      <c r="C12" s="421">
        <v>4.6827399651493691E-2</v>
      </c>
      <c r="D12" s="421">
        <v>0.13567601352832556</v>
      </c>
      <c r="E12" s="421">
        <v>5.6410507393778479E-4</v>
      </c>
      <c r="F12" s="421">
        <v>1.1863285197046771E-2</v>
      </c>
      <c r="G12" s="421">
        <v>5.6404389670428046E-3</v>
      </c>
      <c r="H12" s="421">
        <v>8.7896390237337076E-4</v>
      </c>
      <c r="I12" s="421">
        <v>3.0588616752161852E-7</v>
      </c>
      <c r="J12" s="421">
        <v>1.7222410852025527E-3</v>
      </c>
      <c r="K12" s="421">
        <v>2.5771419423975561E-3</v>
      </c>
      <c r="L12" s="421">
        <v>0.55823775450553537</v>
      </c>
      <c r="M12" s="421">
        <f t="shared" si="0"/>
        <v>0.44176224549446463</v>
      </c>
      <c r="N12" s="421">
        <v>0.40812537843382773</v>
      </c>
      <c r="O12" s="421">
        <v>1.393753416926794E-2</v>
      </c>
      <c r="P12" s="421">
        <v>0.79699692100046393</v>
      </c>
      <c r="Q12" s="421">
        <v>7.6012323241672489E-3</v>
      </c>
      <c r="R12" s="460">
        <v>2.3573120763745598E-3</v>
      </c>
      <c r="S12" s="460">
        <v>2.3573120763745598E-3</v>
      </c>
      <c r="U12" s="410" t="s">
        <v>615</v>
      </c>
      <c r="V12" s="411">
        <v>538588</v>
      </c>
      <c r="W12" s="411">
        <v>273383</v>
      </c>
      <c r="X12" s="411">
        <v>339</v>
      </c>
    </row>
    <row r="13" spans="1:24" x14ac:dyDescent="0.15">
      <c r="A13" s="345" t="s">
        <v>27</v>
      </c>
      <c r="B13" s="346" t="s">
        <v>63</v>
      </c>
      <c r="C13" s="421">
        <v>0.14027005174368506</v>
      </c>
      <c r="D13" s="421">
        <v>4.4807431382970775E-2</v>
      </c>
      <c r="E13" s="421">
        <v>1.0913045793968717E-4</v>
      </c>
      <c r="F13" s="421">
        <v>2.4016373982055059E-2</v>
      </c>
      <c r="G13" s="421">
        <v>4.074839020036573E-4</v>
      </c>
      <c r="H13" s="421">
        <v>3.6390193143858921E-4</v>
      </c>
      <c r="I13" s="421">
        <v>1.103341026963749E-5</v>
      </c>
      <c r="J13" s="421">
        <v>1.3895577197311178E-3</v>
      </c>
      <c r="K13" s="421">
        <v>5.9633576432796152E-3</v>
      </c>
      <c r="L13" s="421">
        <v>0.85501259243919225</v>
      </c>
      <c r="M13" s="421">
        <f t="shared" si="0"/>
        <v>0.14498740756080775</v>
      </c>
      <c r="N13" s="421">
        <v>0.44738225337637733</v>
      </c>
      <c r="O13" s="421">
        <v>0.23116662024924195</v>
      </c>
      <c r="P13" s="421">
        <v>0.85337337948822367</v>
      </c>
      <c r="Q13" s="421">
        <v>3.4340982936185154E-3</v>
      </c>
      <c r="R13" s="460">
        <v>4.8702992550983981E-2</v>
      </c>
      <c r="S13" s="460">
        <v>4.7126107643969198E-2</v>
      </c>
      <c r="U13" s="410" t="s">
        <v>616</v>
      </c>
      <c r="V13" s="411">
        <v>578437</v>
      </c>
      <c r="W13" s="411">
        <v>318026</v>
      </c>
      <c r="X13" s="411">
        <v>181</v>
      </c>
    </row>
    <row r="14" spans="1:24" x14ac:dyDescent="0.15">
      <c r="A14" s="345" t="s">
        <v>28</v>
      </c>
      <c r="B14" s="346" t="s">
        <v>64</v>
      </c>
      <c r="C14" s="421">
        <v>0.15529929901805326</v>
      </c>
      <c r="D14" s="421">
        <v>2.3536795874023457E-2</v>
      </c>
      <c r="E14" s="421">
        <v>2.0809481468520586E-4</v>
      </c>
      <c r="F14" s="421">
        <v>5.007913701744926E-2</v>
      </c>
      <c r="G14" s="421">
        <v>4.015630559885461E-3</v>
      </c>
      <c r="H14" s="421">
        <v>2.1625457093562119E-3</v>
      </c>
      <c r="I14" s="421">
        <v>3.3648479383156074E-6</v>
      </c>
      <c r="J14" s="421">
        <v>2.8190065118219726E-3</v>
      </c>
      <c r="K14" s="421">
        <v>6.9834264414798267E-3</v>
      </c>
      <c r="L14" s="421">
        <v>0.75072367853935118</v>
      </c>
      <c r="M14" s="421">
        <f t="shared" si="0"/>
        <v>0.24927632146064882</v>
      </c>
      <c r="N14" s="421">
        <v>0.4383816635582663</v>
      </c>
      <c r="O14" s="421">
        <v>0.19007208128406938</v>
      </c>
      <c r="P14" s="421">
        <v>0.84438635373453808</v>
      </c>
      <c r="Q14" s="421">
        <v>4.319880313012221E-4</v>
      </c>
      <c r="R14" s="460">
        <v>3.8276530017066199E-2</v>
      </c>
      <c r="S14" s="460">
        <v>3.6224265685420282E-2</v>
      </c>
      <c r="U14" s="410" t="s">
        <v>617</v>
      </c>
      <c r="V14" s="411">
        <v>440656</v>
      </c>
      <c r="W14" s="411">
        <v>263716</v>
      </c>
      <c r="X14" s="411">
        <v>118</v>
      </c>
    </row>
    <row r="15" spans="1:24" x14ac:dyDescent="0.15">
      <c r="A15" s="345" t="s">
        <v>29</v>
      </c>
      <c r="B15" s="346" t="s">
        <v>65</v>
      </c>
      <c r="C15" s="421">
        <v>4.4135841575617105E-2</v>
      </c>
      <c r="D15" s="421">
        <v>8.4245345360423488E-7</v>
      </c>
      <c r="E15" s="421">
        <v>2.3925678082360273E-5</v>
      </c>
      <c r="F15" s="421">
        <v>2.1144528618649291E-2</v>
      </c>
      <c r="G15" s="421">
        <v>1.3113630458803521E-3</v>
      </c>
      <c r="H15" s="421">
        <v>4.1389738175576065E-3</v>
      </c>
      <c r="I15" s="421">
        <v>0</v>
      </c>
      <c r="J15" s="421">
        <v>1.2444301189914956E-3</v>
      </c>
      <c r="K15" s="421">
        <v>4.3965118383244208E-3</v>
      </c>
      <c r="L15" s="421">
        <v>0.45900192545922042</v>
      </c>
      <c r="M15" s="421">
        <f t="shared" si="0"/>
        <v>0.54099807454077964</v>
      </c>
      <c r="N15" s="421">
        <v>0.20336683070663775</v>
      </c>
      <c r="O15" s="421">
        <v>4.9890485480104156E-2</v>
      </c>
      <c r="P15" s="421">
        <v>0.83813725727861144</v>
      </c>
      <c r="Q15" s="421">
        <v>-1.3151554275784693E-4</v>
      </c>
      <c r="R15" s="460">
        <v>1.1904488341632087E-2</v>
      </c>
      <c r="S15" s="460">
        <v>1.184038818089791E-2</v>
      </c>
      <c r="U15" s="410" t="s">
        <v>619</v>
      </c>
      <c r="V15" s="411">
        <v>531780.30877742951</v>
      </c>
      <c r="W15" s="411">
        <v>284260.23667711602</v>
      </c>
      <c r="X15" s="411">
        <v>638</v>
      </c>
    </row>
    <row r="16" spans="1:24" x14ac:dyDescent="0.15">
      <c r="A16" s="345" t="s">
        <v>30</v>
      </c>
      <c r="B16" s="346" t="s">
        <v>66</v>
      </c>
      <c r="C16" s="421">
        <v>6.559119311612531E-2</v>
      </c>
      <c r="D16" s="421">
        <v>1.8116484459995197E-2</v>
      </c>
      <c r="E16" s="421">
        <v>6.008856792389112E-5</v>
      </c>
      <c r="F16" s="421">
        <v>1.938162592226654E-2</v>
      </c>
      <c r="G16" s="421">
        <v>1.247712860652642E-4</v>
      </c>
      <c r="H16" s="421">
        <v>9.9678475115493655E-4</v>
      </c>
      <c r="I16" s="421">
        <v>4.3024581401815243E-6</v>
      </c>
      <c r="J16" s="421">
        <v>1.0691973093447714E-3</v>
      </c>
      <c r="K16" s="421">
        <v>1.1213956065776855E-2</v>
      </c>
      <c r="L16" s="421">
        <v>0.91393016606655852</v>
      </c>
      <c r="M16" s="421">
        <f t="shared" si="0"/>
        <v>8.6069833933441475E-2</v>
      </c>
      <c r="N16" s="421">
        <v>0.25469059726658072</v>
      </c>
      <c r="O16" s="421">
        <v>0.15394245751959534</v>
      </c>
      <c r="P16" s="421">
        <v>0.80746360019238339</v>
      </c>
      <c r="Q16" s="421">
        <v>7.3857873793710946E-4</v>
      </c>
      <c r="R16" s="460">
        <v>2.8380847891713249E-2</v>
      </c>
      <c r="S16" s="460">
        <v>2.7976993777281186E-2</v>
      </c>
      <c r="V16" s="412"/>
      <c r="W16" s="412"/>
      <c r="X16" s="412"/>
    </row>
    <row r="17" spans="1:24" x14ac:dyDescent="0.15">
      <c r="A17" s="345" t="s">
        <v>31</v>
      </c>
      <c r="B17" s="346" t="s">
        <v>67</v>
      </c>
      <c r="C17" s="421">
        <v>7.7911785333248634E-2</v>
      </c>
      <c r="D17" s="421">
        <v>2.2540125565374759E-2</v>
      </c>
      <c r="E17" s="421">
        <v>1.2257078446598418E-4</v>
      </c>
      <c r="F17" s="421">
        <v>3.9023659856026321E-2</v>
      </c>
      <c r="G17" s="421">
        <v>8.7802424451413098E-4</v>
      </c>
      <c r="H17" s="421">
        <v>3.5727665995584601E-4</v>
      </c>
      <c r="I17" s="421">
        <v>2.0741750940832858E-6</v>
      </c>
      <c r="J17" s="421">
        <v>2.1842360100130802E-3</v>
      </c>
      <c r="K17" s="421">
        <v>2.8351380817250916E-3</v>
      </c>
      <c r="L17" s="421">
        <v>0.87971532279343079</v>
      </c>
      <c r="M17" s="421">
        <f t="shared" si="0"/>
        <v>0.12028467720656921</v>
      </c>
      <c r="N17" s="421">
        <v>0.50388928062825777</v>
      </c>
      <c r="O17" s="421">
        <v>0.35789124393380067</v>
      </c>
      <c r="P17" s="421">
        <v>0.8496438119079629</v>
      </c>
      <c r="Q17" s="421">
        <v>9.6474363751074287E-4</v>
      </c>
      <c r="R17" s="460">
        <v>9.655591964273369E-2</v>
      </c>
      <c r="S17" s="460">
        <v>8.83432189915246E-2</v>
      </c>
      <c r="W17" s="413" t="s">
        <v>695</v>
      </c>
      <c r="X17" s="414">
        <f>W15/V15</f>
        <v>0.53454449513302649</v>
      </c>
    </row>
    <row r="18" spans="1:24" x14ac:dyDescent="0.15">
      <c r="A18" s="345" t="s">
        <v>32</v>
      </c>
      <c r="B18" s="346" t="s">
        <v>68</v>
      </c>
      <c r="C18" s="421">
        <v>0.12284493804145899</v>
      </c>
      <c r="D18" s="421">
        <v>7.7413289902440697E-4</v>
      </c>
      <c r="E18" s="421">
        <v>1.870271448153357E-5</v>
      </c>
      <c r="F18" s="421">
        <v>1.2118996528326747E-2</v>
      </c>
      <c r="G18" s="421">
        <v>4.5089489951604192E-5</v>
      </c>
      <c r="H18" s="421">
        <v>3.5752630939117662E-4</v>
      </c>
      <c r="I18" s="421">
        <v>1.1018653492996523E-5</v>
      </c>
      <c r="J18" s="421">
        <v>6.6546867806386895E-4</v>
      </c>
      <c r="K18" s="421">
        <v>2.0238076856412953E-3</v>
      </c>
      <c r="L18" s="421">
        <v>0.91183151217020819</v>
      </c>
      <c r="M18" s="421">
        <f t="shared" si="0"/>
        <v>8.8168487829791808E-2</v>
      </c>
      <c r="N18" s="421">
        <v>0.5065671890339658</v>
      </c>
      <c r="O18" s="421">
        <v>0.27248170617178286</v>
      </c>
      <c r="P18" s="421">
        <v>0.84990548472832195</v>
      </c>
      <c r="Q18" s="421">
        <v>5.4593330671647003E-5</v>
      </c>
      <c r="R18" s="460">
        <v>5.6383137340709599E-2</v>
      </c>
      <c r="S18" s="460">
        <v>5.4603615971930419E-2</v>
      </c>
      <c r="W18" s="413" t="s">
        <v>658</v>
      </c>
      <c r="X18" s="414">
        <f>IF(ISNUMBER(基本設定!F34),基本設定!F34,X17)</f>
        <v>0.53454449513302649</v>
      </c>
    </row>
    <row r="19" spans="1:24" x14ac:dyDescent="0.15">
      <c r="A19" s="345" t="s">
        <v>33</v>
      </c>
      <c r="B19" s="346" t="s">
        <v>69</v>
      </c>
      <c r="C19" s="421">
        <v>0.11929472608025894</v>
      </c>
      <c r="D19" s="421">
        <v>1.378032889557957E-2</v>
      </c>
      <c r="E19" s="421">
        <v>1.6006146360202318E-5</v>
      </c>
      <c r="F19" s="421">
        <v>1.0349510028469844E-2</v>
      </c>
      <c r="G19" s="421">
        <v>5.4301654127448551E-5</v>
      </c>
      <c r="H19" s="421">
        <v>2.7953427525912068E-4</v>
      </c>
      <c r="I19" s="421">
        <v>2.2014184105722384E-6</v>
      </c>
      <c r="J19" s="421">
        <v>5.448969195001826E-4</v>
      </c>
      <c r="K19" s="421">
        <v>1.7561815370340033E-3</v>
      </c>
      <c r="L19" s="421">
        <v>0.86289890190442198</v>
      </c>
      <c r="M19" s="421">
        <f t="shared" si="0"/>
        <v>0.13710109809557802</v>
      </c>
      <c r="N19" s="421">
        <v>0.52067563951976958</v>
      </c>
      <c r="O19" s="421">
        <v>0.27071121846993434</v>
      </c>
      <c r="P19" s="421">
        <v>0.84995163460999268</v>
      </c>
      <c r="Q19" s="421">
        <v>1.6210663322040777E-5</v>
      </c>
      <c r="R19" s="460">
        <v>4.2054319094795609E-2</v>
      </c>
      <c r="S19" s="460">
        <v>4.0714653024590271E-2</v>
      </c>
    </row>
    <row r="20" spans="1:24" ht="12.75" thickBot="1" x14ac:dyDescent="0.2">
      <c r="A20" s="345" t="s">
        <v>34</v>
      </c>
      <c r="B20" s="346" t="s">
        <v>70</v>
      </c>
      <c r="C20" s="421">
        <v>0.16461410255738479</v>
      </c>
      <c r="D20" s="421">
        <v>4.2319793070454456E-2</v>
      </c>
      <c r="E20" s="421">
        <v>4.5478151850955837E-6</v>
      </c>
      <c r="F20" s="421">
        <v>1.2815644326051853E-2</v>
      </c>
      <c r="G20" s="421">
        <v>4.0732605570856097E-5</v>
      </c>
      <c r="H20" s="421">
        <v>2.8631462556601763E-4</v>
      </c>
      <c r="I20" s="421">
        <v>2.0168571690423893E-5</v>
      </c>
      <c r="J20" s="421">
        <v>7.7243652263373473E-4</v>
      </c>
      <c r="K20" s="421">
        <v>1.5564403143252124E-3</v>
      </c>
      <c r="L20" s="421">
        <v>0.81286771908784883</v>
      </c>
      <c r="M20" s="421">
        <f t="shared" si="0"/>
        <v>0.18713228091215117</v>
      </c>
      <c r="N20" s="421">
        <v>0.41860763424744468</v>
      </c>
      <c r="O20" s="421">
        <v>0.2651035407749468</v>
      </c>
      <c r="P20" s="421">
        <v>0.83670195156320293</v>
      </c>
      <c r="Q20" s="421">
        <v>3.8157809761590818E-4</v>
      </c>
      <c r="R20" s="460">
        <v>5.6694256536278652E-2</v>
      </c>
      <c r="S20" s="460">
        <v>5.6203669947745775E-2</v>
      </c>
      <c r="U20" s="409" t="s">
        <v>621</v>
      </c>
    </row>
    <row r="21" spans="1:24" ht="12.75" thickBot="1" x14ac:dyDescent="0.2">
      <c r="A21" s="345" t="s">
        <v>35</v>
      </c>
      <c r="B21" s="346" t="s">
        <v>71</v>
      </c>
      <c r="C21" s="421">
        <v>6.5824321210876793E-2</v>
      </c>
      <c r="D21" s="421">
        <v>2.1525076545782567E-3</v>
      </c>
      <c r="E21" s="421">
        <v>5.6315125751399745E-6</v>
      </c>
      <c r="F21" s="421">
        <v>8.1381429910608576E-3</v>
      </c>
      <c r="G21" s="421">
        <v>4.0083118917172762E-5</v>
      </c>
      <c r="H21" s="421">
        <v>2.8267984690898699E-4</v>
      </c>
      <c r="I21" s="421">
        <v>9.1208419354227828E-5</v>
      </c>
      <c r="J21" s="421">
        <v>6.4088821541396894E-4</v>
      </c>
      <c r="K21" s="421">
        <v>1.7952378715024649E-3</v>
      </c>
      <c r="L21" s="421">
        <v>0.95814880150892923</v>
      </c>
      <c r="M21" s="421">
        <f t="shared" si="0"/>
        <v>4.1851198491070773E-2</v>
      </c>
      <c r="N21" s="421">
        <v>0.38563025710552223</v>
      </c>
      <c r="O21" s="421">
        <v>0.29065640907068563</v>
      </c>
      <c r="P21" s="421">
        <v>0.83548880880350018</v>
      </c>
      <c r="Q21" s="421">
        <v>2.0279016891249719E-4</v>
      </c>
      <c r="R21" s="460">
        <v>0.10169663720410443</v>
      </c>
      <c r="S21" s="460">
        <v>0.10014468535314787</v>
      </c>
      <c r="U21" s="415" t="s">
        <v>109</v>
      </c>
      <c r="V21" s="416" t="s">
        <v>102</v>
      </c>
      <c r="W21" s="410">
        <v>100</v>
      </c>
    </row>
    <row r="22" spans="1:24" ht="12.75" thickBot="1" x14ac:dyDescent="0.2">
      <c r="A22" s="345" t="s">
        <v>36</v>
      </c>
      <c r="B22" s="346" t="s">
        <v>72</v>
      </c>
      <c r="C22" s="421">
        <v>0.12681411726944142</v>
      </c>
      <c r="D22" s="421">
        <v>6.1249207823696743E-2</v>
      </c>
      <c r="E22" s="421">
        <v>3.3274708182611119E-5</v>
      </c>
      <c r="F22" s="421">
        <v>8.6134645325846478E-3</v>
      </c>
      <c r="G22" s="421">
        <v>3.5316838287681111E-5</v>
      </c>
      <c r="H22" s="421">
        <v>2.7168338750784167E-4</v>
      </c>
      <c r="I22" s="421">
        <v>3.0712035109582105E-5</v>
      </c>
      <c r="J22" s="421">
        <v>5.3031315904994187E-4</v>
      </c>
      <c r="K22" s="421">
        <v>1.5345606695431871E-3</v>
      </c>
      <c r="L22" s="421">
        <v>0.90439173161640118</v>
      </c>
      <c r="M22" s="421">
        <f t="shared" si="0"/>
        <v>9.5608268383598816E-2</v>
      </c>
      <c r="N22" s="421">
        <v>0.40249744982750518</v>
      </c>
      <c r="O22" s="421">
        <v>0.24382944217125699</v>
      </c>
      <c r="P22" s="421">
        <v>0.8340570300427167</v>
      </c>
      <c r="Q22" s="421">
        <v>1.0320963289907057E-2</v>
      </c>
      <c r="R22" s="460">
        <v>4.9079359075748716E-2</v>
      </c>
      <c r="S22" s="460">
        <v>4.8272759573175623E-2</v>
      </c>
      <c r="U22" s="415" t="e">
        <f>VLOOKUP(基本設定!D29,V21:W27,1,FALSE)</f>
        <v>#N/A</v>
      </c>
      <c r="V22" s="416" t="s">
        <v>103</v>
      </c>
      <c r="W22" s="410">
        <v>10</v>
      </c>
    </row>
    <row r="23" spans="1:24" ht="12.75" thickBot="1" x14ac:dyDescent="0.2">
      <c r="A23" s="345" t="s">
        <v>37</v>
      </c>
      <c r="B23" s="346" t="s">
        <v>73</v>
      </c>
      <c r="C23" s="421">
        <v>0.12365196644212284</v>
      </c>
      <c r="D23" s="421">
        <v>6.9810778292233075E-2</v>
      </c>
      <c r="E23" s="421">
        <v>1.5613573741091682E-5</v>
      </c>
      <c r="F23" s="421">
        <v>6.6511132141577967E-3</v>
      </c>
      <c r="G23" s="421">
        <v>3.3919142954785377E-5</v>
      </c>
      <c r="H23" s="421">
        <v>2.790253307351988E-4</v>
      </c>
      <c r="I23" s="421">
        <v>1.6084672948797036E-5</v>
      </c>
      <c r="J23" s="421">
        <v>4.1497110210160048E-4</v>
      </c>
      <c r="K23" s="421">
        <v>1.3282978660686489E-3</v>
      </c>
      <c r="L23" s="421">
        <v>0.90188971600853929</v>
      </c>
      <c r="M23" s="421">
        <f t="shared" si="0"/>
        <v>9.8110283991460712E-2</v>
      </c>
      <c r="N23" s="421">
        <v>0.36410882941280731</v>
      </c>
      <c r="O23" s="421">
        <v>0.1988010533512268</v>
      </c>
      <c r="P23" s="421">
        <v>0.8345884413309983</v>
      </c>
      <c r="Q23" s="421">
        <v>1.9803155484054327E-2</v>
      </c>
      <c r="R23" s="460">
        <v>3.6979654622338133E-2</v>
      </c>
      <c r="S23" s="460">
        <v>3.6696376573063579E-2</v>
      </c>
      <c r="U23" s="417" t="e">
        <f>VLOOKUP(基本設定!D29,V21:W27,2,FALSE)</f>
        <v>#N/A</v>
      </c>
      <c r="V23" s="410" t="s">
        <v>104</v>
      </c>
      <c r="W23" s="410">
        <v>1</v>
      </c>
    </row>
    <row r="24" spans="1:24" x14ac:dyDescent="0.15">
      <c r="A24" s="345" t="s">
        <v>38</v>
      </c>
      <c r="B24" s="346" t="s">
        <v>74</v>
      </c>
      <c r="C24" s="421">
        <v>4.1839144704248245E-2</v>
      </c>
      <c r="D24" s="421">
        <v>5.3966577978153414E-2</v>
      </c>
      <c r="E24" s="421">
        <v>5.5554119870036528E-5</v>
      </c>
      <c r="F24" s="421">
        <v>1.3197938361736643E-2</v>
      </c>
      <c r="G24" s="421">
        <v>5.6357374401739483E-4</v>
      </c>
      <c r="H24" s="421">
        <v>1.8440305647159201E-3</v>
      </c>
      <c r="I24" s="421">
        <v>1.4665873062705538E-5</v>
      </c>
      <c r="J24" s="421">
        <v>8.924589704494923E-4</v>
      </c>
      <c r="K24" s="421">
        <v>1.8252879589761846E-3</v>
      </c>
      <c r="L24" s="421">
        <v>0.80387780769089634</v>
      </c>
      <c r="M24" s="421">
        <f t="shared" si="0"/>
        <v>0.19612219230910366</v>
      </c>
      <c r="N24" s="421">
        <v>0.22670041656417808</v>
      </c>
      <c r="O24" s="421">
        <v>0.13768433949131709</v>
      </c>
      <c r="P24" s="421">
        <v>0.84078144142206179</v>
      </c>
      <c r="Q24" s="421">
        <v>1.9479988066860097E-2</v>
      </c>
      <c r="R24" s="460">
        <v>2.7266478629459426E-2</v>
      </c>
      <c r="S24" s="460">
        <v>2.7040010460156593E-2</v>
      </c>
      <c r="V24" s="410" t="s">
        <v>105</v>
      </c>
      <c r="W24" s="410">
        <v>0.1</v>
      </c>
    </row>
    <row r="25" spans="1:24" x14ac:dyDescent="0.15">
      <c r="A25" s="345" t="s">
        <v>39</v>
      </c>
      <c r="B25" s="346" t="s">
        <v>75</v>
      </c>
      <c r="C25" s="421">
        <v>9.6793565127537576E-2</v>
      </c>
      <c r="D25" s="421">
        <v>0.21343423386616431</v>
      </c>
      <c r="E25" s="421">
        <v>6.1756093577242536E-5</v>
      </c>
      <c r="F25" s="421">
        <v>4.029500739667019E-2</v>
      </c>
      <c r="G25" s="421">
        <v>2.3465065792737327E-4</v>
      </c>
      <c r="H25" s="421">
        <v>3.8364145199487371E-4</v>
      </c>
      <c r="I25" s="421">
        <v>4.6907633919326296E-5</v>
      </c>
      <c r="J25" s="421">
        <v>2.2215882879849753E-3</v>
      </c>
      <c r="K25" s="421">
        <v>5.4244122850305816E-3</v>
      </c>
      <c r="L25" s="421">
        <v>0.88348841199736416</v>
      </c>
      <c r="M25" s="421">
        <f t="shared" si="0"/>
        <v>0.11651158800263584</v>
      </c>
      <c r="N25" s="421">
        <v>0.50642219729848348</v>
      </c>
      <c r="O25" s="421">
        <v>0.29818435981209668</v>
      </c>
      <c r="P25" s="421">
        <v>0.8520218483913522</v>
      </c>
      <c r="Q25" s="421">
        <v>1.1315409046020766E-2</v>
      </c>
      <c r="R25" s="460">
        <v>0.10201394645730726</v>
      </c>
      <c r="S25" s="460">
        <v>7.9355016986069796E-2</v>
      </c>
      <c r="V25" s="410" t="s">
        <v>106</v>
      </c>
      <c r="W25" s="410">
        <v>0.01</v>
      </c>
    </row>
    <row r="26" spans="1:24" x14ac:dyDescent="0.15">
      <c r="A26" s="345" t="s">
        <v>40</v>
      </c>
      <c r="B26" s="346" t="s">
        <v>76</v>
      </c>
      <c r="C26" s="421">
        <v>0</v>
      </c>
      <c r="D26" s="421">
        <v>0</v>
      </c>
      <c r="E26" s="421">
        <v>0</v>
      </c>
      <c r="F26" s="421">
        <v>0</v>
      </c>
      <c r="G26" s="421">
        <v>0</v>
      </c>
      <c r="H26" s="421">
        <v>0</v>
      </c>
      <c r="I26" s="421">
        <v>0</v>
      </c>
      <c r="J26" s="421">
        <v>0</v>
      </c>
      <c r="K26" s="421">
        <v>0</v>
      </c>
      <c r="L26" s="421">
        <v>0</v>
      </c>
      <c r="M26" s="421">
        <f t="shared" si="0"/>
        <v>1</v>
      </c>
      <c r="N26" s="421">
        <v>0.48154619858726111</v>
      </c>
      <c r="O26" s="421">
        <v>0.34132637374702007</v>
      </c>
      <c r="P26" s="421">
        <v>0.86958977617736355</v>
      </c>
      <c r="Q26" s="421">
        <v>0</v>
      </c>
      <c r="R26" s="460">
        <v>6.8394927149032336E-2</v>
      </c>
      <c r="S26" s="460">
        <v>5.6511503303263683E-2</v>
      </c>
      <c r="V26" s="410" t="s">
        <v>107</v>
      </c>
      <c r="W26" s="410">
        <v>1E-3</v>
      </c>
    </row>
    <row r="27" spans="1:24" ht="13.15" customHeight="1" x14ac:dyDescent="0.15">
      <c r="A27" s="345" t="s">
        <v>41</v>
      </c>
      <c r="B27" s="346" t="s">
        <v>1080</v>
      </c>
      <c r="C27" s="421">
        <v>0</v>
      </c>
      <c r="D27" s="421">
        <v>0</v>
      </c>
      <c r="E27" s="421">
        <v>0</v>
      </c>
      <c r="F27" s="421">
        <v>0</v>
      </c>
      <c r="G27" s="421">
        <v>0</v>
      </c>
      <c r="H27" s="421">
        <v>0</v>
      </c>
      <c r="I27" s="421">
        <v>0</v>
      </c>
      <c r="J27" s="421">
        <v>0</v>
      </c>
      <c r="K27" s="421">
        <v>0</v>
      </c>
      <c r="L27" s="421">
        <v>2.0651518157424153E-4</v>
      </c>
      <c r="M27" s="421">
        <f t="shared" si="0"/>
        <v>0.99979348481842578</v>
      </c>
      <c r="N27" s="421">
        <v>0.39877385251488112</v>
      </c>
      <c r="O27" s="421">
        <v>6.9076213921302337E-2</v>
      </c>
      <c r="P27" s="421">
        <v>0.68873996416959726</v>
      </c>
      <c r="Q27" s="421">
        <v>2.684569514069679E-2</v>
      </c>
      <c r="R27" s="460">
        <v>6.0771118066654355E-3</v>
      </c>
      <c r="S27" s="460">
        <v>6.0761951294187851E-3</v>
      </c>
      <c r="V27" s="410" t="s">
        <v>108</v>
      </c>
      <c r="W27" s="410">
        <v>9.9999999999999995E-7</v>
      </c>
    </row>
    <row r="28" spans="1:24" x14ac:dyDescent="0.15">
      <c r="A28" s="345" t="s">
        <v>42</v>
      </c>
      <c r="B28" s="346" t="s">
        <v>77</v>
      </c>
      <c r="C28" s="421">
        <v>0</v>
      </c>
      <c r="D28" s="421">
        <v>0</v>
      </c>
      <c r="E28" s="421">
        <v>0</v>
      </c>
      <c r="F28" s="421">
        <v>0</v>
      </c>
      <c r="G28" s="421">
        <v>0</v>
      </c>
      <c r="H28" s="421">
        <v>0</v>
      </c>
      <c r="I28" s="421">
        <v>0</v>
      </c>
      <c r="J28" s="421">
        <v>0</v>
      </c>
      <c r="K28" s="421">
        <v>0</v>
      </c>
      <c r="L28" s="421">
        <v>2.643283592610084E-4</v>
      </c>
      <c r="M28" s="421">
        <f t="shared" si="0"/>
        <v>0.99973567164073895</v>
      </c>
      <c r="N28" s="421">
        <v>0.47138576805153948</v>
      </c>
      <c r="O28" s="421">
        <v>0.11879606408248544</v>
      </c>
      <c r="P28" s="421">
        <v>0.8363380116272241</v>
      </c>
      <c r="Q28" s="421">
        <v>6.2144885156601541E-3</v>
      </c>
      <c r="R28" s="460">
        <v>1.7677445909038587E-2</v>
      </c>
      <c r="S28" s="460">
        <v>1.7677445909038587E-2</v>
      </c>
    </row>
    <row r="29" spans="1:24" ht="12.75" thickBot="1" x14ac:dyDescent="0.2">
      <c r="A29" s="345" t="s">
        <v>43</v>
      </c>
      <c r="B29" s="346" t="s">
        <v>78</v>
      </c>
      <c r="C29" s="421">
        <v>0</v>
      </c>
      <c r="D29" s="421">
        <v>0</v>
      </c>
      <c r="E29" s="421">
        <v>0</v>
      </c>
      <c r="F29" s="421">
        <v>0</v>
      </c>
      <c r="G29" s="421">
        <v>0</v>
      </c>
      <c r="H29" s="421">
        <v>0</v>
      </c>
      <c r="I29" s="421">
        <v>0</v>
      </c>
      <c r="J29" s="421">
        <v>0</v>
      </c>
      <c r="K29" s="421">
        <v>0</v>
      </c>
      <c r="L29" s="421">
        <v>0.1939204338366044</v>
      </c>
      <c r="M29" s="421">
        <f t="shared" si="0"/>
        <v>0.8060795661633956</v>
      </c>
      <c r="N29" s="421">
        <v>0.55383385078558656</v>
      </c>
      <c r="O29" s="421">
        <v>0.38353090601185436</v>
      </c>
      <c r="P29" s="421">
        <v>0.86732040573524183</v>
      </c>
      <c r="Q29" s="421">
        <v>8.869324535649471E-4</v>
      </c>
      <c r="R29" s="460">
        <v>7.3285351397121085E-2</v>
      </c>
      <c r="S29" s="460">
        <v>7.1716530247436253E-2</v>
      </c>
      <c r="U29" s="409" t="s">
        <v>621</v>
      </c>
    </row>
    <row r="30" spans="1:24" ht="12.75" thickBot="1" x14ac:dyDescent="0.2">
      <c r="A30" s="345" t="s">
        <v>44</v>
      </c>
      <c r="B30" s="346" t="s">
        <v>79</v>
      </c>
      <c r="C30" s="421"/>
      <c r="D30" s="421"/>
      <c r="E30" s="421">
        <v>0</v>
      </c>
      <c r="F30" s="421">
        <v>0</v>
      </c>
      <c r="G30" s="421">
        <v>0</v>
      </c>
      <c r="H30" s="421">
        <v>0</v>
      </c>
      <c r="I30" s="421">
        <v>0</v>
      </c>
      <c r="J30" s="421">
        <v>0</v>
      </c>
      <c r="K30" s="421">
        <v>0</v>
      </c>
      <c r="L30" s="421">
        <v>0.51151546571052797</v>
      </c>
      <c r="M30" s="421">
        <f t="shared" si="0"/>
        <v>0.48848453428947203</v>
      </c>
      <c r="N30" s="421">
        <v>0.72368750282899197</v>
      </c>
      <c r="O30" s="421">
        <v>0.4840228874351859</v>
      </c>
      <c r="P30" s="421">
        <v>0.84652130075496346</v>
      </c>
      <c r="Q30" s="421">
        <v>0.18951415857636908</v>
      </c>
      <c r="R30" s="460">
        <v>0.15351460173422662</v>
      </c>
      <c r="S30" s="460">
        <v>0.14683071335171613</v>
      </c>
      <c r="U30" s="415" t="s">
        <v>113</v>
      </c>
      <c r="V30" s="416" t="s">
        <v>117</v>
      </c>
      <c r="W30" s="410">
        <v>1E-4</v>
      </c>
    </row>
    <row r="31" spans="1:24" ht="12.75" thickBot="1" x14ac:dyDescent="0.2">
      <c r="A31" s="345" t="s">
        <v>45</v>
      </c>
      <c r="B31" s="346" t="s">
        <v>80</v>
      </c>
      <c r="C31" s="421">
        <v>0</v>
      </c>
      <c r="D31" s="421">
        <v>0</v>
      </c>
      <c r="E31" s="421">
        <v>0</v>
      </c>
      <c r="F31" s="421">
        <v>0</v>
      </c>
      <c r="G31" s="421">
        <v>0</v>
      </c>
      <c r="H31" s="421">
        <v>0</v>
      </c>
      <c r="I31" s="421">
        <v>0</v>
      </c>
      <c r="J31" s="421">
        <v>0</v>
      </c>
      <c r="K31" s="421">
        <v>0</v>
      </c>
      <c r="L31" s="421">
        <v>0.39779900868849799</v>
      </c>
      <c r="M31" s="421">
        <f t="shared" si="0"/>
        <v>0.60220099131150207</v>
      </c>
      <c r="N31" s="421">
        <v>0.63505134979536115</v>
      </c>
      <c r="O31" s="421">
        <v>0.3050337162189074</v>
      </c>
      <c r="P31" s="421">
        <v>0.82398839870929708</v>
      </c>
      <c r="Q31" s="421">
        <v>6.6495042805302357E-2</v>
      </c>
      <c r="R31" s="460">
        <v>4.4246276249708824E-2</v>
      </c>
      <c r="S31" s="460">
        <v>4.3278300321170068E-2</v>
      </c>
      <c r="U31" s="417" t="e">
        <f>VLOOKUP(基本設定!D30,V30:W33,1,FALSE)</f>
        <v>#N/A</v>
      </c>
      <c r="V31" s="416" t="s">
        <v>116</v>
      </c>
      <c r="W31" s="410">
        <v>1E-3</v>
      </c>
    </row>
    <row r="32" spans="1:24" ht="12.75" thickBot="1" x14ac:dyDescent="0.2">
      <c r="A32" s="345" t="s">
        <v>46</v>
      </c>
      <c r="B32" s="346" t="s">
        <v>81</v>
      </c>
      <c r="C32" s="421">
        <v>0</v>
      </c>
      <c r="D32" s="421">
        <v>0</v>
      </c>
      <c r="E32" s="421">
        <v>0</v>
      </c>
      <c r="F32" s="421">
        <v>0</v>
      </c>
      <c r="G32" s="421">
        <v>0</v>
      </c>
      <c r="H32" s="421">
        <v>0</v>
      </c>
      <c r="I32" s="421">
        <v>0</v>
      </c>
      <c r="J32" s="421">
        <v>0</v>
      </c>
      <c r="K32" s="421">
        <v>0</v>
      </c>
      <c r="L32" s="421">
        <v>1.5302285921688558E-2</v>
      </c>
      <c r="M32" s="421">
        <f t="shared" si="0"/>
        <v>0.98469771407831141</v>
      </c>
      <c r="N32" s="421">
        <v>0.79466084498177647</v>
      </c>
      <c r="O32" s="421">
        <v>6.7778411833043298E-2</v>
      </c>
      <c r="P32" s="421">
        <v>0.88440850579317465</v>
      </c>
      <c r="Q32" s="454">
        <v>7.9257959501056699E-2</v>
      </c>
      <c r="R32" s="460">
        <v>1.5534020542533127E-2</v>
      </c>
      <c r="S32" s="460">
        <v>1.2891139094337563E-2</v>
      </c>
      <c r="U32" s="418" t="e">
        <f>VLOOKUP(基本設定!D30,V30:W33,2,FALSE)</f>
        <v>#N/A</v>
      </c>
      <c r="V32" s="410" t="s">
        <v>115</v>
      </c>
      <c r="W32" s="410">
        <v>0.01</v>
      </c>
    </row>
    <row r="33" spans="1:23" x14ac:dyDescent="0.15">
      <c r="A33" s="345" t="s">
        <v>47</v>
      </c>
      <c r="B33" s="346" t="s">
        <v>82</v>
      </c>
      <c r="C33" s="421">
        <v>0</v>
      </c>
      <c r="D33" s="421">
        <v>0</v>
      </c>
      <c r="E33" s="421"/>
      <c r="F33" s="421"/>
      <c r="G33" s="421"/>
      <c r="H33" s="421"/>
      <c r="I33" s="421"/>
      <c r="J33" s="421"/>
      <c r="K33" s="421"/>
      <c r="L33" s="421">
        <v>0.3768085019584887</v>
      </c>
      <c r="M33" s="421">
        <f t="shared" si="0"/>
        <v>0.6231914980415113</v>
      </c>
      <c r="N33" s="421">
        <v>0.5019463860778508</v>
      </c>
      <c r="O33" s="421">
        <v>0.2954099106791081</v>
      </c>
      <c r="P33" s="421">
        <v>0.83692852415993124</v>
      </c>
      <c r="Q33" s="421">
        <v>5.6164719164638374E-2</v>
      </c>
      <c r="R33" s="460">
        <v>7.4527422005039992E-2</v>
      </c>
      <c r="S33" s="460">
        <v>6.7881404953568439E-2</v>
      </c>
      <c r="V33" s="410" t="s">
        <v>114</v>
      </c>
      <c r="W33" s="410">
        <v>1</v>
      </c>
    </row>
    <row r="34" spans="1:23" x14ac:dyDescent="0.15">
      <c r="A34" s="345" t="s">
        <v>48</v>
      </c>
      <c r="B34" s="346" t="s">
        <v>83</v>
      </c>
      <c r="C34" s="421">
        <v>9.1397797229633131E-3</v>
      </c>
      <c r="D34" s="421">
        <v>2.5720491716598473E-2</v>
      </c>
      <c r="E34" s="421">
        <v>2.2156448711280994E-5</v>
      </c>
      <c r="F34" s="421">
        <v>3.5996191327434778E-3</v>
      </c>
      <c r="G34" s="421">
        <v>5.1721678379646487E-7</v>
      </c>
      <c r="H34" s="421">
        <v>5.6334692937831174E-6</v>
      </c>
      <c r="I34" s="421">
        <v>6.5560722054200543E-6</v>
      </c>
      <c r="J34" s="421">
        <v>2.2155050828081543E-4</v>
      </c>
      <c r="K34" s="421">
        <v>9.5949304927042027E-4</v>
      </c>
      <c r="L34" s="421">
        <v>0.45313723065742423</v>
      </c>
      <c r="M34" s="421">
        <f t="shared" si="0"/>
        <v>0.54686276934257583</v>
      </c>
      <c r="N34" s="421">
        <v>0.60105580426922423</v>
      </c>
      <c r="O34" s="421">
        <v>0.28626782038351056</v>
      </c>
      <c r="P34" s="421">
        <v>0.83905075168604981</v>
      </c>
      <c r="Q34" s="421">
        <v>7.9132719053778347E-2</v>
      </c>
      <c r="R34" s="460">
        <v>4.5498203953072747E-2</v>
      </c>
      <c r="S34" s="460">
        <v>4.2286671503311925E-2</v>
      </c>
    </row>
    <row r="35" spans="1:23" ht="12.75" thickBot="1" x14ac:dyDescent="0.2">
      <c r="A35" s="345" t="s">
        <v>49</v>
      </c>
      <c r="B35" s="346" t="s">
        <v>84</v>
      </c>
      <c r="C35" s="421">
        <v>0</v>
      </c>
      <c r="D35" s="421">
        <v>0</v>
      </c>
      <c r="E35" s="421">
        <v>0</v>
      </c>
      <c r="F35" s="421">
        <v>0</v>
      </c>
      <c r="G35" s="421">
        <v>0</v>
      </c>
      <c r="H35" s="421">
        <v>0</v>
      </c>
      <c r="I35" s="421">
        <v>0</v>
      </c>
      <c r="J35" s="421">
        <v>0</v>
      </c>
      <c r="K35" s="421">
        <v>0</v>
      </c>
      <c r="L35" s="421">
        <v>0</v>
      </c>
      <c r="M35" s="421">
        <f t="shared" si="0"/>
        <v>1</v>
      </c>
      <c r="N35" s="421">
        <v>0.71666275000185831</v>
      </c>
      <c r="O35" s="421">
        <v>0.34185107868379477</v>
      </c>
      <c r="P35" s="421">
        <v>0.74211709451458163</v>
      </c>
      <c r="Q35" s="421">
        <v>4.4293807291294904E-3</v>
      </c>
      <c r="R35" s="460">
        <v>6.3385359221058271E-2</v>
      </c>
      <c r="S35" s="460">
        <v>6.3385359221058271E-2</v>
      </c>
      <c r="U35" s="409" t="s">
        <v>992</v>
      </c>
    </row>
    <row r="36" spans="1:23" ht="12.75" thickBot="1" x14ac:dyDescent="0.2">
      <c r="A36" s="345" t="s">
        <v>50</v>
      </c>
      <c r="B36" s="346" t="s">
        <v>85</v>
      </c>
      <c r="C36" s="421">
        <v>0</v>
      </c>
      <c r="D36" s="421">
        <v>0</v>
      </c>
      <c r="E36" s="421">
        <v>0</v>
      </c>
      <c r="F36" s="421">
        <v>1.4399715311367549E-5</v>
      </c>
      <c r="G36" s="421">
        <v>0</v>
      </c>
      <c r="H36" s="421">
        <v>0</v>
      </c>
      <c r="I36" s="421">
        <v>0</v>
      </c>
      <c r="J36" s="421">
        <v>0</v>
      </c>
      <c r="K36" s="421">
        <v>0</v>
      </c>
      <c r="L36" s="421">
        <v>0.30661577969066239</v>
      </c>
      <c r="M36" s="421">
        <f t="shared" si="0"/>
        <v>0.69338422030933766</v>
      </c>
      <c r="N36" s="421">
        <v>0.6476050205402949</v>
      </c>
      <c r="O36" s="421">
        <v>0.4636316251127981</v>
      </c>
      <c r="P36" s="421">
        <v>0.81120122649352322</v>
      </c>
      <c r="Q36" s="421">
        <v>4.2554455409302257E-2</v>
      </c>
      <c r="R36" s="460">
        <v>8.1594255027797241E-2</v>
      </c>
      <c r="S36" s="460">
        <v>8.149631789182743E-2</v>
      </c>
      <c r="U36" s="415" t="s">
        <v>686</v>
      </c>
    </row>
    <row r="37" spans="1:23" ht="12.75" thickBot="1" x14ac:dyDescent="0.2">
      <c r="A37" s="345" t="s">
        <v>51</v>
      </c>
      <c r="B37" s="346" t="s">
        <v>86</v>
      </c>
      <c r="C37" s="421">
        <v>0</v>
      </c>
      <c r="D37" s="421">
        <v>0</v>
      </c>
      <c r="E37" s="421">
        <v>0</v>
      </c>
      <c r="F37" s="421">
        <v>0</v>
      </c>
      <c r="G37" s="421">
        <v>0</v>
      </c>
      <c r="H37" s="421">
        <v>0</v>
      </c>
      <c r="I37" s="421">
        <v>0</v>
      </c>
      <c r="J37" s="421">
        <v>0</v>
      </c>
      <c r="K37" s="421">
        <v>0</v>
      </c>
      <c r="L37" s="421">
        <v>4.4187286244088401E-2</v>
      </c>
      <c r="M37" s="421">
        <f t="shared" si="0"/>
        <v>0.95581271375591159</v>
      </c>
      <c r="N37" s="421">
        <v>0.58716418720502594</v>
      </c>
      <c r="O37" s="421">
        <v>0.50525987525062643</v>
      </c>
      <c r="P37" s="421">
        <v>0.86023286671356636</v>
      </c>
      <c r="Q37" s="421">
        <v>5.9173418277209143E-2</v>
      </c>
      <c r="R37" s="460">
        <v>0.12376977819417252</v>
      </c>
      <c r="S37" s="460">
        <v>0.12003001067233961</v>
      </c>
      <c r="U37" s="417" t="s">
        <v>687</v>
      </c>
    </row>
    <row r="38" spans="1:23" x14ac:dyDescent="0.15">
      <c r="A38" s="345" t="s">
        <v>52</v>
      </c>
      <c r="B38" s="346" t="s">
        <v>87</v>
      </c>
      <c r="C38" s="421">
        <v>0</v>
      </c>
      <c r="D38" s="421">
        <v>0</v>
      </c>
      <c r="E38" s="421">
        <v>0</v>
      </c>
      <c r="F38" s="421">
        <v>0</v>
      </c>
      <c r="G38" s="421">
        <v>0</v>
      </c>
      <c r="H38" s="421">
        <v>0</v>
      </c>
      <c r="I38" s="421">
        <v>0</v>
      </c>
      <c r="J38" s="421">
        <v>0</v>
      </c>
      <c r="K38" s="421">
        <v>0</v>
      </c>
      <c r="L38" s="421">
        <v>0.18971552878179385</v>
      </c>
      <c r="M38" s="421">
        <f t="shared" si="0"/>
        <v>0.81028447121820613</v>
      </c>
      <c r="N38" s="421">
        <v>0.62762584714708036</v>
      </c>
      <c r="O38" s="421">
        <v>0.53467229921687787</v>
      </c>
      <c r="P38" s="421">
        <v>0.89871243974187187</v>
      </c>
      <c r="Q38" s="421">
        <v>1.1833784225089766E-2</v>
      </c>
      <c r="R38" s="460">
        <v>0.10451509836376063</v>
      </c>
      <c r="S38" s="460">
        <v>0.10031950723420374</v>
      </c>
    </row>
    <row r="39" spans="1:23" ht="12.75" thickBot="1" x14ac:dyDescent="0.2">
      <c r="A39" s="345" t="s">
        <v>53</v>
      </c>
      <c r="B39" s="346" t="s">
        <v>88</v>
      </c>
      <c r="C39" s="421">
        <v>0</v>
      </c>
      <c r="D39" s="421">
        <v>0</v>
      </c>
      <c r="E39" s="421">
        <v>0</v>
      </c>
      <c r="F39" s="421">
        <v>0</v>
      </c>
      <c r="G39" s="421">
        <v>0</v>
      </c>
      <c r="H39" s="421">
        <v>0</v>
      </c>
      <c r="I39" s="421">
        <v>0</v>
      </c>
      <c r="J39" s="421">
        <v>0</v>
      </c>
      <c r="K39" s="421">
        <v>0</v>
      </c>
      <c r="L39" s="421">
        <v>0.30482153353338831</v>
      </c>
      <c r="M39" s="421">
        <f t="shared" si="0"/>
        <v>0.69517846646661163</v>
      </c>
      <c r="N39" s="421">
        <v>0.60558436083294731</v>
      </c>
      <c r="O39" s="421">
        <v>0.34627526596443348</v>
      </c>
      <c r="P39" s="421">
        <v>0.85316152107113918</v>
      </c>
      <c r="Q39" s="421">
        <v>1.5544195889655584E-2</v>
      </c>
      <c r="R39" s="460">
        <v>0.10094464682318323</v>
      </c>
      <c r="S39" s="460">
        <v>8.8723716757050153E-2</v>
      </c>
      <c r="U39" s="409" t="s">
        <v>916</v>
      </c>
    </row>
    <row r="40" spans="1:23" ht="12.75" thickBot="1" x14ac:dyDescent="0.2">
      <c r="A40" s="345" t="s">
        <v>54</v>
      </c>
      <c r="B40" s="346" t="s">
        <v>89</v>
      </c>
      <c r="C40" s="421">
        <v>2.4065710635694622E-5</v>
      </c>
      <c r="D40" s="421">
        <v>0</v>
      </c>
      <c r="E40" s="421">
        <v>0</v>
      </c>
      <c r="F40" s="421">
        <v>9.4463537074689172E-6</v>
      </c>
      <c r="G40" s="421">
        <v>0</v>
      </c>
      <c r="H40" s="421">
        <v>0</v>
      </c>
      <c r="I40" s="421">
        <v>0</v>
      </c>
      <c r="J40" s="421">
        <v>4.748167207457921E-7</v>
      </c>
      <c r="K40" s="421">
        <v>0</v>
      </c>
      <c r="L40" s="421">
        <v>0.24919120931967315</v>
      </c>
      <c r="M40" s="421">
        <f t="shared" si="0"/>
        <v>0.75080879068032691</v>
      </c>
      <c r="N40" s="421">
        <v>0.55734544910633355</v>
      </c>
      <c r="O40" s="421">
        <v>0.34038865375080041</v>
      </c>
      <c r="P40" s="421">
        <v>0.88089117098538816</v>
      </c>
      <c r="Q40" s="421">
        <v>0.12852566893171466</v>
      </c>
      <c r="R40" s="460">
        <v>0.18855780242092993</v>
      </c>
      <c r="S40" s="460">
        <v>0.15726190649115912</v>
      </c>
      <c r="U40" s="415" t="s">
        <v>623</v>
      </c>
    </row>
    <row r="41" spans="1:23" ht="12.75" thickBot="1" x14ac:dyDescent="0.2">
      <c r="A41" s="345" t="s">
        <v>55</v>
      </c>
      <c r="B41" s="346" t="s">
        <v>90</v>
      </c>
      <c r="C41" s="421">
        <v>0</v>
      </c>
      <c r="D41" s="421">
        <v>0</v>
      </c>
      <c r="E41" s="421">
        <v>0</v>
      </c>
      <c r="F41" s="421">
        <v>0</v>
      </c>
      <c r="G41" s="421">
        <v>0</v>
      </c>
      <c r="H41" s="421">
        <v>0</v>
      </c>
      <c r="I41" s="421">
        <v>0</v>
      </c>
      <c r="J41" s="421">
        <v>0</v>
      </c>
      <c r="K41" s="421">
        <v>0</v>
      </c>
      <c r="L41" s="421">
        <v>0</v>
      </c>
      <c r="M41" s="421">
        <f t="shared" si="0"/>
        <v>1</v>
      </c>
      <c r="N41" s="421">
        <v>0</v>
      </c>
      <c r="O41" s="421">
        <v>0</v>
      </c>
      <c r="P41" s="421">
        <v>0</v>
      </c>
      <c r="Q41" s="421">
        <v>0</v>
      </c>
      <c r="R41" s="460">
        <v>0</v>
      </c>
      <c r="S41" s="460">
        <v>0</v>
      </c>
      <c r="U41" s="417" t="s">
        <v>917</v>
      </c>
    </row>
    <row r="42" spans="1:23" x14ac:dyDescent="0.15">
      <c r="A42" s="345" t="s">
        <v>56</v>
      </c>
      <c r="B42" s="346" t="s">
        <v>91</v>
      </c>
      <c r="C42" s="421">
        <v>8.2831531393832529E-3</v>
      </c>
      <c r="D42" s="421">
        <v>7.4700803093634745E-3</v>
      </c>
      <c r="E42" s="421">
        <v>1.7530961821788415E-3</v>
      </c>
      <c r="F42" s="421">
        <v>2.5709059719799354E-3</v>
      </c>
      <c r="G42" s="421">
        <v>2.2783723890404013E-3</v>
      </c>
      <c r="H42" s="421">
        <v>2.7392259428760547E-3</v>
      </c>
      <c r="I42" s="421">
        <v>2.2632141177401881E-5</v>
      </c>
      <c r="J42" s="421">
        <v>3.0180749753362292E-3</v>
      </c>
      <c r="K42" s="421">
        <v>2.3660693044585106E-2</v>
      </c>
      <c r="L42" s="421">
        <v>0.29145191390218389</v>
      </c>
      <c r="M42" s="421">
        <f t="shared" si="0"/>
        <v>0.70854808609781617</v>
      </c>
      <c r="N42" s="421">
        <v>0.64870427683474574</v>
      </c>
      <c r="O42" s="421">
        <v>7.4226057570454407E-3</v>
      </c>
      <c r="P42" s="421">
        <v>0.92218350754936118</v>
      </c>
      <c r="Q42" s="421">
        <v>7.2163598014246035E-6</v>
      </c>
      <c r="R42" s="460">
        <v>2.2047983999586196E-3</v>
      </c>
      <c r="S42" s="460">
        <v>2.1487624679948619E-3</v>
      </c>
    </row>
    <row r="43" spans="1:23" ht="5.0999999999999996" customHeight="1" x14ac:dyDescent="0.15">
      <c r="A43" s="346"/>
      <c r="C43" s="419"/>
      <c r="D43" s="419"/>
      <c r="E43" s="419"/>
      <c r="F43" s="419"/>
      <c r="G43" s="419"/>
      <c r="H43" s="419"/>
      <c r="I43" s="419"/>
      <c r="J43" s="419"/>
      <c r="K43" s="419"/>
      <c r="L43" s="419"/>
      <c r="M43" s="419"/>
      <c r="N43" s="419"/>
      <c r="O43" s="419"/>
      <c r="P43" s="419"/>
      <c r="Q43" s="419"/>
      <c r="R43" s="419"/>
      <c r="S43" s="419"/>
    </row>
    <row r="44" spans="1:23" x14ac:dyDescent="0.15">
      <c r="A44" s="28"/>
      <c r="B44" s="356" t="s">
        <v>974</v>
      </c>
      <c r="C44" s="356"/>
      <c r="L44" s="356"/>
      <c r="M44" s="356"/>
      <c r="N44" s="356"/>
      <c r="O44" s="356"/>
      <c r="P44" s="356"/>
      <c r="Q44" s="356"/>
      <c r="R44" s="356"/>
      <c r="S44" s="356"/>
    </row>
    <row r="45" spans="1:23" x14ac:dyDescent="0.15">
      <c r="A45" s="28"/>
      <c r="B45" s="356" t="s">
        <v>1462</v>
      </c>
      <c r="C45" s="356"/>
      <c r="L45" s="356"/>
      <c r="M45" s="356"/>
      <c r="N45" s="356"/>
      <c r="O45" s="356"/>
      <c r="P45" s="356"/>
      <c r="Q45" s="356"/>
      <c r="R45" s="356"/>
      <c r="S45" s="356"/>
    </row>
    <row r="46" spans="1:23" x14ac:dyDescent="0.15">
      <c r="B46" s="356" t="s">
        <v>1160</v>
      </c>
    </row>
    <row r="47" spans="1:23" x14ac:dyDescent="0.15">
      <c r="B47" s="356"/>
    </row>
  </sheetData>
  <mergeCells count="11">
    <mergeCell ref="B2:B3"/>
    <mergeCell ref="O4:O5"/>
    <mergeCell ref="Q4:Q5"/>
    <mergeCell ref="R4:R5"/>
    <mergeCell ref="S4:S5"/>
    <mergeCell ref="L4:L5"/>
    <mergeCell ref="M4:M5"/>
    <mergeCell ref="N4:N5"/>
    <mergeCell ref="C4:D4"/>
    <mergeCell ref="E4:K4"/>
    <mergeCell ref="P4:P5"/>
  </mergeCells>
  <phoneticPr fontId="2"/>
  <pageMargins left="0.70866141732283472" right="0.70866141732283472" top="0.74803149606299213" bottom="0.74803149606299213" header="0.31496062992125984" footer="0.31496062992125984"/>
  <pageSetup paperSize="9" scale="31" orientation="landscape" r:id="rId1"/>
  <colBreaks count="1" manualBreakCount="1">
    <brk id="19"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tabColor rgb="FFFFFF99"/>
  </sheetPr>
  <dimension ref="A1:AL14"/>
  <sheetViews>
    <sheetView zoomScaleNormal="100" workbookViewId="0">
      <selection activeCell="B14" sqref="B14"/>
    </sheetView>
  </sheetViews>
  <sheetFormatPr defaultRowHeight="12" x14ac:dyDescent="0.15"/>
  <cols>
    <col min="1" max="1" width="7.5" style="330" customWidth="1"/>
    <col min="2" max="38" width="8.875" style="330"/>
    <col min="39" max="16384" width="9" style="330"/>
  </cols>
  <sheetData>
    <row r="1" spans="1:38" x14ac:dyDescent="0.15">
      <c r="A1" s="400" t="s">
        <v>701</v>
      </c>
      <c r="B1" s="401" t="s">
        <v>57</v>
      </c>
      <c r="C1" s="401" t="s">
        <v>1002</v>
      </c>
      <c r="D1" s="401" t="s">
        <v>1003</v>
      </c>
      <c r="E1" s="401" t="s">
        <v>1004</v>
      </c>
      <c r="F1" s="401" t="s">
        <v>1005</v>
      </c>
      <c r="G1" s="401" t="s">
        <v>1006</v>
      </c>
      <c r="H1" s="401" t="s">
        <v>1007</v>
      </c>
      <c r="I1" s="401" t="s">
        <v>1008</v>
      </c>
      <c r="J1" s="401" t="s">
        <v>1009</v>
      </c>
      <c r="K1" s="401" t="s">
        <v>1010</v>
      </c>
      <c r="L1" s="401" t="s">
        <v>1011</v>
      </c>
      <c r="M1" s="401" t="s">
        <v>1012</v>
      </c>
      <c r="N1" s="401" t="s">
        <v>1013</v>
      </c>
      <c r="O1" s="401" t="s">
        <v>1014</v>
      </c>
      <c r="P1" s="401" t="s">
        <v>1015</v>
      </c>
      <c r="Q1" s="401" t="s">
        <v>1016</v>
      </c>
      <c r="R1" s="401" t="s">
        <v>1017</v>
      </c>
      <c r="S1" s="401" t="s">
        <v>1018</v>
      </c>
      <c r="T1" s="401" t="s">
        <v>1019</v>
      </c>
      <c r="U1" s="401" t="s">
        <v>847</v>
      </c>
      <c r="V1" s="401" t="s">
        <v>1020</v>
      </c>
      <c r="W1" s="401" t="s">
        <v>1080</v>
      </c>
      <c r="X1" s="401" t="s">
        <v>1021</v>
      </c>
      <c r="Y1" s="401" t="s">
        <v>1022</v>
      </c>
      <c r="Z1" s="401" t="s">
        <v>1023</v>
      </c>
      <c r="AA1" s="401" t="s">
        <v>80</v>
      </c>
      <c r="AB1" s="401" t="s">
        <v>1024</v>
      </c>
      <c r="AC1" s="401" t="s">
        <v>1025</v>
      </c>
      <c r="AD1" s="401" t="s">
        <v>1026</v>
      </c>
      <c r="AE1" s="401" t="s">
        <v>1027</v>
      </c>
      <c r="AF1" s="401" t="s">
        <v>1028</v>
      </c>
      <c r="AG1" s="401" t="s">
        <v>1029</v>
      </c>
      <c r="AH1" s="401" t="s">
        <v>1030</v>
      </c>
      <c r="AI1" s="401" t="s">
        <v>1031</v>
      </c>
      <c r="AJ1" s="401" t="s">
        <v>1032</v>
      </c>
      <c r="AK1" s="401" t="s">
        <v>604</v>
      </c>
      <c r="AL1" s="401" t="s">
        <v>605</v>
      </c>
    </row>
    <row r="2" spans="1:38" x14ac:dyDescent="0.15">
      <c r="A2" s="400"/>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row>
    <row r="3" spans="1:38" x14ac:dyDescent="0.15">
      <c r="B3" s="403"/>
      <c r="C3" s="403"/>
      <c r="D3" s="403"/>
      <c r="E3" s="403"/>
      <c r="F3" s="403"/>
      <c r="G3" s="403"/>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403"/>
      <c r="AJ3" s="403"/>
      <c r="AK3" s="403"/>
      <c r="AL3" s="403"/>
    </row>
    <row r="4" spans="1:38" x14ac:dyDescent="0.15">
      <c r="B4" s="403"/>
      <c r="C4" s="403"/>
      <c r="D4" s="403"/>
      <c r="E4" s="403"/>
      <c r="F4" s="403"/>
      <c r="G4" s="403"/>
      <c r="H4" s="403"/>
      <c r="I4" s="403"/>
      <c r="J4" s="403"/>
      <c r="K4" s="403"/>
      <c r="L4" s="403"/>
      <c r="M4" s="403"/>
      <c r="N4" s="403"/>
      <c r="O4" s="403"/>
      <c r="P4" s="403"/>
      <c r="Q4" s="403"/>
      <c r="R4" s="403"/>
      <c r="S4" s="403"/>
      <c r="T4" s="403"/>
      <c r="U4" s="403"/>
      <c r="V4" s="403"/>
      <c r="W4" s="403"/>
      <c r="X4" s="403"/>
      <c r="Y4" s="403"/>
      <c r="Z4" s="403"/>
      <c r="AA4" s="403"/>
      <c r="AB4" s="403"/>
      <c r="AC4" s="403"/>
      <c r="AD4" s="403"/>
      <c r="AE4" s="403"/>
      <c r="AF4" s="403"/>
      <c r="AG4" s="403"/>
      <c r="AH4" s="403"/>
      <c r="AI4" s="403"/>
      <c r="AJ4" s="403"/>
      <c r="AK4" s="403"/>
      <c r="AL4" s="403"/>
    </row>
    <row r="5" spans="1:38" x14ac:dyDescent="0.15">
      <c r="B5" s="403"/>
      <c r="C5" s="403"/>
      <c r="D5" s="403"/>
      <c r="E5" s="403"/>
      <c r="F5" s="403"/>
      <c r="G5" s="403"/>
      <c r="H5" s="403"/>
      <c r="I5" s="403"/>
      <c r="J5" s="403"/>
      <c r="K5" s="403"/>
      <c r="L5" s="403"/>
      <c r="M5" s="403"/>
      <c r="N5" s="403"/>
      <c r="O5" s="403"/>
      <c r="P5" s="403"/>
      <c r="Q5" s="403"/>
      <c r="R5" s="403"/>
      <c r="S5" s="403"/>
      <c r="T5" s="403"/>
      <c r="U5" s="403"/>
      <c r="V5" s="403"/>
      <c r="W5" s="403"/>
      <c r="X5" s="403"/>
      <c r="Y5" s="403"/>
      <c r="Z5" s="403"/>
      <c r="AA5" s="403"/>
      <c r="AB5" s="403"/>
      <c r="AC5" s="403"/>
      <c r="AD5" s="403"/>
      <c r="AE5" s="403"/>
      <c r="AF5" s="403"/>
      <c r="AG5" s="403"/>
      <c r="AH5" s="403"/>
      <c r="AI5" s="403"/>
      <c r="AJ5" s="403"/>
      <c r="AK5" s="403"/>
      <c r="AL5" s="403"/>
    </row>
    <row r="6" spans="1:38" x14ac:dyDescent="0.15">
      <c r="B6" s="403"/>
      <c r="C6" s="403"/>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row>
    <row r="7" spans="1:38" x14ac:dyDescent="0.15">
      <c r="B7" s="403"/>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row>
    <row r="8" spans="1:38" x14ac:dyDescent="0.15">
      <c r="B8" s="403"/>
      <c r="C8" s="403"/>
      <c r="D8" s="403"/>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403"/>
    </row>
    <row r="9" spans="1:38" x14ac:dyDescent="0.15">
      <c r="B9" s="403"/>
      <c r="C9" s="403"/>
      <c r="D9" s="403"/>
      <c r="E9" s="403"/>
      <c r="F9" s="403"/>
      <c r="G9" s="403"/>
      <c r="H9" s="403"/>
      <c r="I9" s="403"/>
      <c r="J9" s="403"/>
      <c r="K9" s="403"/>
      <c r="L9" s="403"/>
      <c r="M9" s="403"/>
      <c r="N9" s="403"/>
      <c r="O9" s="403"/>
      <c r="P9" s="403"/>
      <c r="Q9" s="403"/>
      <c r="R9" s="403"/>
      <c r="S9" s="403"/>
      <c r="T9" s="403"/>
      <c r="U9" s="403"/>
      <c r="V9" s="403"/>
      <c r="W9" s="403"/>
      <c r="X9" s="403"/>
      <c r="Y9" s="403"/>
      <c r="Z9" s="403"/>
      <c r="AA9" s="403"/>
      <c r="AB9" s="403"/>
      <c r="AC9" s="403"/>
      <c r="AD9" s="403"/>
      <c r="AE9" s="403"/>
      <c r="AF9" s="403"/>
      <c r="AG9" s="403"/>
      <c r="AH9" s="403"/>
      <c r="AI9" s="403"/>
      <c r="AJ9" s="403"/>
      <c r="AK9" s="403"/>
      <c r="AL9" s="403"/>
    </row>
    <row r="10" spans="1:38" x14ac:dyDescent="0.15">
      <c r="B10" s="404"/>
      <c r="C10" s="404"/>
      <c r="D10" s="404"/>
      <c r="E10" s="404"/>
      <c r="F10" s="404"/>
      <c r="G10" s="404"/>
      <c r="H10" s="404"/>
      <c r="I10" s="404"/>
      <c r="J10" s="404"/>
      <c r="K10" s="404"/>
      <c r="L10" s="404"/>
      <c r="M10" s="404"/>
      <c r="N10" s="404"/>
      <c r="O10" s="404"/>
      <c r="P10" s="404"/>
      <c r="Q10" s="404"/>
      <c r="R10" s="404"/>
      <c r="S10" s="404"/>
      <c r="T10" s="404"/>
      <c r="U10" s="404"/>
      <c r="V10" s="404"/>
      <c r="W10" s="404"/>
      <c r="X10" s="404"/>
      <c r="Y10" s="404"/>
      <c r="Z10" s="404"/>
      <c r="AA10" s="404"/>
      <c r="AB10" s="404"/>
      <c r="AC10" s="404"/>
      <c r="AD10" s="404"/>
      <c r="AE10" s="404"/>
      <c r="AF10" s="404"/>
      <c r="AG10" s="404"/>
      <c r="AH10" s="404"/>
      <c r="AI10" s="404"/>
      <c r="AJ10" s="404"/>
      <c r="AK10" s="404"/>
      <c r="AL10" s="404"/>
    </row>
    <row r="11" spans="1:38" x14ac:dyDescent="0.15">
      <c r="B11" s="330" t="s">
        <v>1034</v>
      </c>
    </row>
    <row r="12" spans="1:38" x14ac:dyDescent="0.15">
      <c r="C12" s="330" t="s">
        <v>1035</v>
      </c>
    </row>
    <row r="13" spans="1:38" x14ac:dyDescent="0.15">
      <c r="B13" s="330" t="s">
        <v>1339</v>
      </c>
    </row>
    <row r="14" spans="1:38" x14ac:dyDescent="0.15">
      <c r="C14" s="330" t="s">
        <v>1036</v>
      </c>
    </row>
  </sheetData>
  <phoneticPr fontId="2"/>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tint="-0.499984740745262"/>
    <pageSetUpPr fitToPage="1"/>
  </sheetPr>
  <dimension ref="A1:I66"/>
  <sheetViews>
    <sheetView showGridLines="0" tabSelected="1" view="pageBreakPreview" topLeftCell="A21" zoomScaleNormal="100" zoomScaleSheetLayoutView="100" workbookViewId="0"/>
  </sheetViews>
  <sheetFormatPr defaultColWidth="8.875" defaultRowHeight="13.5" x14ac:dyDescent="0.15"/>
  <cols>
    <col min="1" max="1" width="2.75" style="2" customWidth="1"/>
    <col min="2" max="2" width="3.875" style="2" customWidth="1"/>
    <col min="3" max="3" width="27.875" style="2" customWidth="1"/>
    <col min="4" max="4" width="13.25" style="2" customWidth="1"/>
    <col min="5" max="5" width="54.625" style="2" customWidth="1"/>
    <col min="6" max="7" width="8.875" style="2"/>
    <col min="8" max="8" width="3.875" style="2" customWidth="1"/>
    <col min="9" max="9" width="2.75" style="2" customWidth="1"/>
    <col min="10" max="10" width="5.75" style="2" customWidth="1"/>
    <col min="11" max="16384" width="8.875" style="2"/>
  </cols>
  <sheetData>
    <row r="1" spans="1:9" ht="4.9000000000000004" customHeight="1" x14ac:dyDescent="0.15">
      <c r="A1" s="26"/>
    </row>
    <row r="2" spans="1:9" ht="28.15" customHeight="1" x14ac:dyDescent="0.15">
      <c r="A2" s="121"/>
      <c r="B2" s="463" t="s">
        <v>1295</v>
      </c>
      <c r="C2" s="463"/>
      <c r="D2" s="463"/>
      <c r="E2" s="463"/>
      <c r="F2" s="463"/>
      <c r="G2" s="463"/>
      <c r="H2" s="463"/>
      <c r="I2" s="121"/>
    </row>
    <row r="3" spans="1:9" ht="28.15" customHeight="1" x14ac:dyDescent="0.15">
      <c r="A3" s="121"/>
      <c r="B3" s="463" t="s">
        <v>1343</v>
      </c>
      <c r="C3" s="463"/>
      <c r="D3" s="463"/>
      <c r="E3" s="463"/>
      <c r="F3" s="463"/>
      <c r="G3" s="463"/>
      <c r="H3" s="463"/>
      <c r="I3" s="120"/>
    </row>
    <row r="4" spans="1:9" ht="4.9000000000000004" customHeight="1" x14ac:dyDescent="0.15">
      <c r="A4" s="26"/>
    </row>
    <row r="5" spans="1:9" ht="15" customHeight="1" x14ac:dyDescent="0.15">
      <c r="A5" s="26" t="s">
        <v>1344</v>
      </c>
    </row>
    <row r="6" spans="1:9" ht="4.9000000000000004" customHeight="1" x14ac:dyDescent="0.15">
      <c r="A6" s="26"/>
    </row>
    <row r="7" spans="1:9" ht="15" customHeight="1" x14ac:dyDescent="0.15">
      <c r="B7" s="2" t="s">
        <v>1345</v>
      </c>
      <c r="C7" s="2" t="s">
        <v>1318</v>
      </c>
    </row>
    <row r="8" spans="1:9" ht="15" customHeight="1" x14ac:dyDescent="0.15">
      <c r="C8" s="2" t="s">
        <v>1346</v>
      </c>
    </row>
    <row r="9" spans="1:9" ht="4.9000000000000004" customHeight="1" x14ac:dyDescent="0.15">
      <c r="A9" s="26"/>
    </row>
    <row r="10" spans="1:9" ht="15" customHeight="1" x14ac:dyDescent="0.15">
      <c r="B10" s="2" t="s">
        <v>1345</v>
      </c>
      <c r="C10" s="2" t="s">
        <v>1347</v>
      </c>
    </row>
    <row r="11" spans="1:9" ht="4.9000000000000004" customHeight="1" x14ac:dyDescent="0.15">
      <c r="A11" s="26"/>
    </row>
    <row r="12" spans="1:9" ht="15" customHeight="1" x14ac:dyDescent="0.15">
      <c r="B12" s="2" t="s">
        <v>1345</v>
      </c>
      <c r="C12" s="2" t="s">
        <v>1348</v>
      </c>
    </row>
    <row r="13" spans="1:9" ht="15" customHeight="1" x14ac:dyDescent="0.15">
      <c r="C13" s="9" t="s">
        <v>1349</v>
      </c>
    </row>
    <row r="14" spans="1:9" ht="4.9000000000000004" customHeight="1" x14ac:dyDescent="0.15">
      <c r="A14" s="26"/>
    </row>
    <row r="15" spans="1:9" ht="15" customHeight="1" x14ac:dyDescent="0.15">
      <c r="B15" s="2" t="s">
        <v>1345</v>
      </c>
      <c r="C15" s="2" t="s">
        <v>1350</v>
      </c>
    </row>
    <row r="16" spans="1:9" ht="4.9000000000000004" customHeight="1" x14ac:dyDescent="0.15">
      <c r="A16" s="26"/>
    </row>
    <row r="17" spans="1:3" ht="15" customHeight="1" x14ac:dyDescent="0.15">
      <c r="B17" s="2" t="s">
        <v>1345</v>
      </c>
      <c r="C17" s="2" t="s">
        <v>1351</v>
      </c>
    </row>
    <row r="18" spans="1:3" ht="15" customHeight="1" x14ac:dyDescent="0.15">
      <c r="C18" s="2" t="s">
        <v>1352</v>
      </c>
    </row>
    <row r="19" spans="1:3" ht="4.9000000000000004" customHeight="1" x14ac:dyDescent="0.15">
      <c r="A19" s="26"/>
    </row>
    <row r="20" spans="1:3" ht="15" customHeight="1" x14ac:dyDescent="0.15">
      <c r="B20" s="2" t="s">
        <v>1345</v>
      </c>
      <c r="C20" s="2" t="s">
        <v>1353</v>
      </c>
    </row>
    <row r="21" spans="1:3" ht="15" customHeight="1" x14ac:dyDescent="0.15">
      <c r="C21" s="2" t="s">
        <v>1354</v>
      </c>
    </row>
    <row r="22" spans="1:3" ht="4.9000000000000004" customHeight="1" x14ac:dyDescent="0.15">
      <c r="A22" s="26"/>
    </row>
    <row r="23" spans="1:3" ht="15" customHeight="1" x14ac:dyDescent="0.15">
      <c r="A23" s="26" t="s">
        <v>1355</v>
      </c>
    </row>
    <row r="24" spans="1:3" ht="4.9000000000000004" customHeight="1" x14ac:dyDescent="0.15">
      <c r="A24" s="26"/>
    </row>
    <row r="25" spans="1:3" s="435" customFormat="1" ht="15" customHeight="1" x14ac:dyDescent="0.15">
      <c r="B25" s="435" t="s">
        <v>1345</v>
      </c>
      <c r="C25" s="436" t="s">
        <v>1356</v>
      </c>
    </row>
    <row r="26" spans="1:3" ht="4.9000000000000004" customHeight="1" x14ac:dyDescent="0.15">
      <c r="A26" s="26"/>
    </row>
    <row r="27" spans="1:3" ht="15" customHeight="1" x14ac:dyDescent="0.15">
      <c r="A27" s="26" t="s">
        <v>1476</v>
      </c>
    </row>
    <row r="28" spans="1:3" ht="4.9000000000000004" customHeight="1" x14ac:dyDescent="0.15">
      <c r="A28" s="26"/>
    </row>
    <row r="29" spans="1:3" ht="15" customHeight="1" x14ac:dyDescent="0.15">
      <c r="B29" s="2" t="s">
        <v>1477</v>
      </c>
    </row>
    <row r="30" spans="1:3" ht="15" customHeight="1" x14ac:dyDescent="0.15">
      <c r="B30" s="2" t="s">
        <v>1357</v>
      </c>
    </row>
    <row r="31" spans="1:3" ht="15" customHeight="1" x14ac:dyDescent="0.15">
      <c r="B31" s="2" t="s">
        <v>1358</v>
      </c>
    </row>
    <row r="32" spans="1:3" s="438" customFormat="1" ht="5.0999999999999996" customHeight="1" x14ac:dyDescent="0.15"/>
    <row r="33" spans="1:3" ht="4.9000000000000004" customHeight="1" x14ac:dyDescent="0.15">
      <c r="A33" s="26"/>
    </row>
    <row r="34" spans="1:3" ht="15" customHeight="1" x14ac:dyDescent="0.15">
      <c r="B34" s="2" t="s">
        <v>1345</v>
      </c>
      <c r="C34" s="2" t="s">
        <v>1359</v>
      </c>
    </row>
    <row r="35" spans="1:3" ht="4.9000000000000004" customHeight="1" x14ac:dyDescent="0.15">
      <c r="A35" s="26"/>
    </row>
    <row r="36" spans="1:3" ht="15" customHeight="1" x14ac:dyDescent="0.15">
      <c r="B36" s="2" t="s">
        <v>1345</v>
      </c>
      <c r="C36" s="2" t="s">
        <v>1360</v>
      </c>
    </row>
    <row r="37" spans="1:3" ht="15" customHeight="1" x14ac:dyDescent="0.15">
      <c r="C37" s="2" t="s">
        <v>1361</v>
      </c>
    </row>
    <row r="38" spans="1:3" ht="15" customHeight="1" x14ac:dyDescent="0.15">
      <c r="C38" s="2" t="s">
        <v>1362</v>
      </c>
    </row>
    <row r="39" spans="1:3" ht="15" customHeight="1" x14ac:dyDescent="0.15">
      <c r="C39" s="2" t="s">
        <v>1363</v>
      </c>
    </row>
    <row r="40" spans="1:3" ht="15" customHeight="1" x14ac:dyDescent="0.15">
      <c r="C40" s="2" t="s">
        <v>1364</v>
      </c>
    </row>
    <row r="41" spans="1:3" ht="15" customHeight="1" x14ac:dyDescent="0.15">
      <c r="C41" s="2" t="s">
        <v>1463</v>
      </c>
    </row>
    <row r="42" spans="1:3" ht="15" customHeight="1" x14ac:dyDescent="0.15">
      <c r="C42" s="2" t="s">
        <v>1365</v>
      </c>
    </row>
    <row r="43" spans="1:3" ht="15" customHeight="1" x14ac:dyDescent="0.15">
      <c r="C43" s="2" t="s">
        <v>1366</v>
      </c>
    </row>
    <row r="44" spans="1:3" ht="15" customHeight="1" x14ac:dyDescent="0.15">
      <c r="C44" s="2" t="s">
        <v>1319</v>
      </c>
    </row>
    <row r="45" spans="1:3" ht="4.9000000000000004" customHeight="1" x14ac:dyDescent="0.15">
      <c r="A45" s="26"/>
    </row>
    <row r="46" spans="1:3" ht="15" customHeight="1" x14ac:dyDescent="0.15">
      <c r="B46" s="2" t="s">
        <v>1345</v>
      </c>
      <c r="C46" s="2" t="s">
        <v>1367</v>
      </c>
    </row>
    <row r="47" spans="1:3" ht="15" customHeight="1" x14ac:dyDescent="0.15">
      <c r="C47" s="2" t="s">
        <v>1368</v>
      </c>
    </row>
    <row r="48" spans="1:3" ht="4.9000000000000004" customHeight="1" x14ac:dyDescent="0.15">
      <c r="A48" s="26"/>
    </row>
    <row r="49" spans="1:3" ht="15" customHeight="1" x14ac:dyDescent="0.15">
      <c r="A49" s="26" t="s">
        <v>1369</v>
      </c>
    </row>
    <row r="50" spans="1:3" ht="4.9000000000000004" customHeight="1" x14ac:dyDescent="0.15">
      <c r="A50" s="26"/>
    </row>
    <row r="51" spans="1:3" ht="15" customHeight="1" x14ac:dyDescent="0.15">
      <c r="B51" s="27" t="s">
        <v>1345</v>
      </c>
      <c r="C51" s="2" t="s">
        <v>1370</v>
      </c>
    </row>
    <row r="52" spans="1:3" ht="15" customHeight="1" x14ac:dyDescent="0.15">
      <c r="B52" s="27"/>
      <c r="C52" s="2" t="s">
        <v>1371</v>
      </c>
    </row>
    <row r="53" spans="1:3" ht="4.9000000000000004" customHeight="1" x14ac:dyDescent="0.15">
      <c r="A53" s="26"/>
    </row>
    <row r="54" spans="1:3" ht="15" customHeight="1" x14ac:dyDescent="0.15">
      <c r="B54" s="27" t="s">
        <v>1345</v>
      </c>
      <c r="C54" s="2" t="s">
        <v>1372</v>
      </c>
    </row>
    <row r="55" spans="1:3" ht="15" customHeight="1" x14ac:dyDescent="0.15">
      <c r="C55" s="2" t="s">
        <v>1373</v>
      </c>
    </row>
    <row r="56" spans="1:3" ht="4.9000000000000004" customHeight="1" x14ac:dyDescent="0.15">
      <c r="A56" s="26"/>
    </row>
    <row r="57" spans="1:3" ht="15" customHeight="1" x14ac:dyDescent="0.15">
      <c r="B57" s="27" t="s">
        <v>1345</v>
      </c>
      <c r="C57" s="2" t="s">
        <v>1374</v>
      </c>
    </row>
    <row r="58" spans="1:3" ht="15" customHeight="1" x14ac:dyDescent="0.15">
      <c r="B58" s="27"/>
      <c r="C58" s="2" t="s">
        <v>1375</v>
      </c>
    </row>
    <row r="59" spans="1:3" ht="4.9000000000000004" customHeight="1" x14ac:dyDescent="0.15">
      <c r="A59" s="26"/>
    </row>
    <row r="60" spans="1:3" ht="15" customHeight="1" x14ac:dyDescent="0.15"/>
    <row r="61" spans="1:3" ht="15" customHeight="1" x14ac:dyDescent="0.15"/>
    <row r="62" spans="1:3" ht="15" customHeight="1" x14ac:dyDescent="0.15"/>
    <row r="63" spans="1:3" ht="15" customHeight="1" x14ac:dyDescent="0.15"/>
    <row r="64" spans="1:3" ht="15" customHeight="1" x14ac:dyDescent="0.15"/>
    <row r="65" s="2" customFormat="1" ht="15" customHeight="1" x14ac:dyDescent="0.15"/>
    <row r="66" s="2" customFormat="1" ht="12" customHeight="1" x14ac:dyDescent="0.15"/>
  </sheetData>
  <mergeCells count="2">
    <mergeCell ref="B2:H2"/>
    <mergeCell ref="B3:H3"/>
  </mergeCells>
  <phoneticPr fontId="2"/>
  <hyperlinks>
    <hyperlink ref="C25" display="神奈川県経済波及効果分析ツール　利用の手引き" xr:uid="{5F4FBE02-BA84-4343-910D-EFBDD02B8D5A}"/>
  </hyperlinks>
  <pageMargins left="0.70866141732283472" right="0.70866141732283472" top="0.74803149606299213" bottom="0.74803149606299213" header="0.31496062992125984" footer="0.31496062992125984"/>
  <pageSetup paperSize="9" scale="7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J76"/>
  <sheetViews>
    <sheetView showGridLines="0" view="pageBreakPreview" zoomScaleNormal="100" zoomScaleSheetLayoutView="100" workbookViewId="0"/>
  </sheetViews>
  <sheetFormatPr defaultColWidth="8.875" defaultRowHeight="13.5" x14ac:dyDescent="0.15"/>
  <cols>
    <col min="1" max="1" width="2.75" style="2" customWidth="1"/>
    <col min="2" max="2" width="3.875" style="2" customWidth="1"/>
    <col min="3" max="3" width="25.75" style="2" customWidth="1"/>
    <col min="4" max="4" width="54.375" style="2" customWidth="1"/>
    <col min="5" max="8" width="8.875" style="2"/>
    <col min="9" max="9" width="3.875" style="2" customWidth="1"/>
    <col min="10" max="10" width="2.75" style="2" customWidth="1"/>
    <col min="11" max="16384" width="8.875" style="2"/>
  </cols>
  <sheetData>
    <row r="1" spans="1:10" ht="4.9000000000000004" customHeight="1" x14ac:dyDescent="0.15"/>
    <row r="2" spans="1:10" ht="28.15" customHeight="1" x14ac:dyDescent="0.15">
      <c r="A2" s="121"/>
      <c r="B2" s="463" t="s">
        <v>1295</v>
      </c>
      <c r="C2" s="463"/>
      <c r="D2" s="463"/>
      <c r="E2" s="463"/>
      <c r="F2" s="463"/>
      <c r="G2" s="463"/>
      <c r="H2" s="463"/>
      <c r="I2" s="121"/>
      <c r="J2" s="121"/>
    </row>
    <row r="3" spans="1:10" ht="28.15" customHeight="1" x14ac:dyDescent="0.15">
      <c r="A3" s="121"/>
      <c r="B3" s="463" t="s">
        <v>1377</v>
      </c>
      <c r="C3" s="463"/>
      <c r="D3" s="463"/>
      <c r="E3" s="463"/>
      <c r="F3" s="463"/>
      <c r="G3" s="463"/>
      <c r="H3" s="463"/>
      <c r="I3" s="121"/>
      <c r="J3" s="121"/>
    </row>
    <row r="4" spans="1:10" ht="4.9000000000000004" customHeight="1" x14ac:dyDescent="0.15"/>
    <row r="5" spans="1:10" ht="15" customHeight="1" x14ac:dyDescent="0.15">
      <c r="B5" s="2" t="s">
        <v>1378</v>
      </c>
      <c r="C5" s="31"/>
      <c r="D5" s="31"/>
      <c r="E5" s="31"/>
      <c r="F5" s="31"/>
      <c r="G5" s="31"/>
      <c r="H5" s="31"/>
    </row>
    <row r="6" spans="1:10" ht="15" customHeight="1" x14ac:dyDescent="0.15">
      <c r="B6" s="2" t="s">
        <v>1379</v>
      </c>
      <c r="C6" s="31"/>
      <c r="D6" s="31"/>
      <c r="E6" s="31"/>
      <c r="F6" s="31"/>
      <c r="G6" s="31"/>
      <c r="H6" s="31"/>
    </row>
    <row r="7" spans="1:10" ht="4.9000000000000004" customHeight="1" x14ac:dyDescent="0.15"/>
    <row r="8" spans="1:10" ht="15" customHeight="1" x14ac:dyDescent="0.15">
      <c r="A8" s="26" t="s">
        <v>1380</v>
      </c>
    </row>
    <row r="9" spans="1:10" ht="4.9000000000000004" customHeight="1" x14ac:dyDescent="0.15"/>
    <row r="10" spans="1:10" ht="15" customHeight="1" x14ac:dyDescent="0.15">
      <c r="B10" s="2" t="s">
        <v>1345</v>
      </c>
      <c r="C10" s="2" t="s">
        <v>1381</v>
      </c>
    </row>
    <row r="11" spans="1:10" ht="4.9000000000000004" customHeight="1" x14ac:dyDescent="0.15"/>
    <row r="12" spans="1:10" ht="15" customHeight="1" x14ac:dyDescent="0.15">
      <c r="B12" s="2" t="s">
        <v>1345</v>
      </c>
      <c r="C12" s="2" t="s">
        <v>1382</v>
      </c>
    </row>
    <row r="13" spans="1:10" ht="15" customHeight="1" x14ac:dyDescent="0.15">
      <c r="C13" s="2" t="s">
        <v>1383</v>
      </c>
    </row>
    <row r="14" spans="1:10" ht="4.9000000000000004" customHeight="1" x14ac:dyDescent="0.15"/>
    <row r="15" spans="1:10" ht="15" customHeight="1" x14ac:dyDescent="0.15">
      <c r="B15" s="2" t="s">
        <v>1345</v>
      </c>
      <c r="C15" s="2" t="s">
        <v>1384</v>
      </c>
    </row>
    <row r="16" spans="1:10" ht="4.9000000000000004" customHeight="1" x14ac:dyDescent="0.15"/>
    <row r="17" spans="2:3" ht="15" customHeight="1" x14ac:dyDescent="0.15">
      <c r="B17" s="2" t="s">
        <v>1345</v>
      </c>
      <c r="C17" s="2" t="s">
        <v>1385</v>
      </c>
    </row>
    <row r="18" spans="2:3" ht="15" customHeight="1" x14ac:dyDescent="0.15">
      <c r="C18" s="2" t="s">
        <v>1386</v>
      </c>
    </row>
    <row r="19" spans="2:3" ht="4.9000000000000004" customHeight="1" x14ac:dyDescent="0.15"/>
    <row r="20" spans="2:3" ht="15" customHeight="1" x14ac:dyDescent="0.15">
      <c r="B20" s="2" t="s">
        <v>1345</v>
      </c>
      <c r="C20" s="2" t="s">
        <v>1387</v>
      </c>
    </row>
    <row r="21" spans="2:3" ht="15" customHeight="1" x14ac:dyDescent="0.15">
      <c r="C21" s="2" t="s">
        <v>1388</v>
      </c>
    </row>
    <row r="22" spans="2:3" ht="4.9000000000000004" customHeight="1" x14ac:dyDescent="0.15"/>
    <row r="23" spans="2:3" ht="15" customHeight="1" x14ac:dyDescent="0.15">
      <c r="B23" s="2" t="s">
        <v>1345</v>
      </c>
      <c r="C23" s="2" t="s">
        <v>1389</v>
      </c>
    </row>
    <row r="24" spans="2:3" ht="15" customHeight="1" x14ac:dyDescent="0.15">
      <c r="C24" s="2" t="s">
        <v>1390</v>
      </c>
    </row>
    <row r="25" spans="2:3" ht="15" customHeight="1" x14ac:dyDescent="0.15">
      <c r="C25" s="2" t="s">
        <v>1391</v>
      </c>
    </row>
    <row r="26" spans="2:3" ht="4.9000000000000004" customHeight="1" x14ac:dyDescent="0.15"/>
    <row r="27" spans="2:3" ht="15" customHeight="1" x14ac:dyDescent="0.15">
      <c r="B27" s="2" t="s">
        <v>1345</v>
      </c>
      <c r="C27" s="2" t="s">
        <v>1392</v>
      </c>
    </row>
    <row r="28" spans="2:3" s="438" customFormat="1" ht="15" customHeight="1" x14ac:dyDescent="0.15">
      <c r="C28" s="438" t="s">
        <v>1393</v>
      </c>
    </row>
    <row r="29" spans="2:3" s="438" customFormat="1" ht="15" customHeight="1" x14ac:dyDescent="0.15">
      <c r="C29" s="438" t="s">
        <v>1376</v>
      </c>
    </row>
    <row r="30" spans="2:3" ht="5.0999999999999996" customHeight="1" x14ac:dyDescent="0.15"/>
    <row r="31" spans="2:3" ht="15" customHeight="1" x14ac:dyDescent="0.15">
      <c r="B31" s="2" t="s">
        <v>1345</v>
      </c>
      <c r="C31" s="2" t="s">
        <v>1394</v>
      </c>
    </row>
    <row r="32" spans="2:3" ht="15" customHeight="1" x14ac:dyDescent="0.15">
      <c r="C32" s="2" t="s">
        <v>1395</v>
      </c>
    </row>
    <row r="33" spans="1:3" ht="4.9000000000000004" customHeight="1" x14ac:dyDescent="0.15"/>
    <row r="34" spans="1:3" ht="15" customHeight="1" x14ac:dyDescent="0.15">
      <c r="B34" s="2" t="s">
        <v>1345</v>
      </c>
      <c r="C34" s="2" t="s">
        <v>1396</v>
      </c>
    </row>
    <row r="35" spans="1:3" ht="15" customHeight="1" x14ac:dyDescent="0.15">
      <c r="C35" s="2" t="s">
        <v>1397</v>
      </c>
    </row>
    <row r="36" spans="1:3" ht="15" customHeight="1" x14ac:dyDescent="0.15">
      <c r="C36" s="2" t="s">
        <v>1398</v>
      </c>
    </row>
    <row r="37" spans="1:3" ht="15" customHeight="1" x14ac:dyDescent="0.15">
      <c r="C37" s="2" t="s">
        <v>1399</v>
      </c>
    </row>
    <row r="38" spans="1:3" ht="15" customHeight="1" x14ac:dyDescent="0.15">
      <c r="C38" s="2" t="s">
        <v>1400</v>
      </c>
    </row>
    <row r="39" spans="1:3" ht="4.9000000000000004" customHeight="1" x14ac:dyDescent="0.15"/>
    <row r="40" spans="1:3" ht="15" customHeight="1" x14ac:dyDescent="0.15">
      <c r="B40" s="2" t="s">
        <v>1345</v>
      </c>
      <c r="C40" s="2" t="s">
        <v>1401</v>
      </c>
    </row>
    <row r="41" spans="1:3" ht="15" customHeight="1" x14ac:dyDescent="0.15">
      <c r="C41" s="2" t="s">
        <v>1402</v>
      </c>
    </row>
    <row r="42" spans="1:3" ht="4.9000000000000004" customHeight="1" x14ac:dyDescent="0.15"/>
    <row r="43" spans="1:3" ht="15" customHeight="1" x14ac:dyDescent="0.15">
      <c r="B43" s="2" t="s">
        <v>1345</v>
      </c>
      <c r="C43" s="2" t="s">
        <v>1403</v>
      </c>
    </row>
    <row r="44" spans="1:3" ht="4.9000000000000004" customHeight="1" x14ac:dyDescent="0.15"/>
    <row r="45" spans="1:3" ht="15" customHeight="1" x14ac:dyDescent="0.15">
      <c r="A45" s="26" t="s">
        <v>1404</v>
      </c>
    </row>
    <row r="46" spans="1:3" ht="4.9000000000000004" customHeight="1" x14ac:dyDescent="0.15"/>
    <row r="47" spans="1:3" ht="15" customHeight="1" x14ac:dyDescent="0.15">
      <c r="A47" s="26"/>
      <c r="C47" s="2" t="s">
        <v>1405</v>
      </c>
    </row>
    <row r="48" spans="1:3" ht="4.9000000000000004" customHeight="1" x14ac:dyDescent="0.15"/>
    <row r="49" spans="3:8" ht="15" customHeight="1" x14ac:dyDescent="0.15">
      <c r="C49" s="24" t="s">
        <v>1406</v>
      </c>
      <c r="D49" s="477" t="s">
        <v>1407</v>
      </c>
      <c r="E49" s="478"/>
      <c r="F49" s="478"/>
      <c r="G49" s="478"/>
      <c r="H49" s="479"/>
    </row>
    <row r="50" spans="3:8" ht="30" customHeight="1" x14ac:dyDescent="0.15">
      <c r="C50" s="32" t="s">
        <v>1295</v>
      </c>
      <c r="D50" s="471" t="s">
        <v>1408</v>
      </c>
      <c r="E50" s="472"/>
      <c r="F50" s="472"/>
      <c r="G50" s="472"/>
      <c r="H50" s="473"/>
    </row>
    <row r="51" spans="3:8" ht="30" customHeight="1" x14ac:dyDescent="0.15">
      <c r="C51" s="32" t="s">
        <v>1409</v>
      </c>
      <c r="D51" s="471" t="s">
        <v>1410</v>
      </c>
      <c r="E51" s="472"/>
      <c r="F51" s="472"/>
      <c r="G51" s="472"/>
      <c r="H51" s="473"/>
    </row>
    <row r="52" spans="3:8" ht="15" customHeight="1" x14ac:dyDescent="0.15">
      <c r="C52" s="32" t="s">
        <v>1411</v>
      </c>
      <c r="D52" s="471" t="s">
        <v>1412</v>
      </c>
      <c r="E52" s="472"/>
      <c r="F52" s="472"/>
      <c r="G52" s="472"/>
      <c r="H52" s="473"/>
    </row>
    <row r="53" spans="3:8" ht="15" customHeight="1" x14ac:dyDescent="0.15">
      <c r="C53" s="32" t="s">
        <v>1413</v>
      </c>
      <c r="D53" s="471" t="s">
        <v>1414</v>
      </c>
      <c r="E53" s="472"/>
      <c r="F53" s="472"/>
      <c r="G53" s="472"/>
      <c r="H53" s="473"/>
    </row>
    <row r="54" spans="3:8" ht="30" customHeight="1" x14ac:dyDescent="0.15">
      <c r="C54" s="32" t="s">
        <v>1415</v>
      </c>
      <c r="D54" s="471" t="s">
        <v>1416</v>
      </c>
      <c r="E54" s="472"/>
      <c r="F54" s="472"/>
      <c r="G54" s="472"/>
      <c r="H54" s="473"/>
    </row>
    <row r="55" spans="3:8" ht="15" customHeight="1" x14ac:dyDescent="0.15">
      <c r="C55" s="32" t="s">
        <v>1049</v>
      </c>
      <c r="D55" s="471" t="s">
        <v>1417</v>
      </c>
      <c r="E55" s="472"/>
      <c r="F55" s="472"/>
      <c r="G55" s="472"/>
      <c r="H55" s="473"/>
    </row>
    <row r="56" spans="3:8" ht="30" customHeight="1" x14ac:dyDescent="0.15">
      <c r="C56" s="32" t="s">
        <v>1056</v>
      </c>
      <c r="D56" s="471" t="s">
        <v>1459</v>
      </c>
      <c r="E56" s="472"/>
      <c r="F56" s="472"/>
      <c r="G56" s="472"/>
      <c r="H56" s="473"/>
    </row>
    <row r="57" spans="3:8" ht="30" customHeight="1" x14ac:dyDescent="0.15">
      <c r="C57" s="32" t="s">
        <v>1464</v>
      </c>
      <c r="D57" s="471" t="s">
        <v>1465</v>
      </c>
      <c r="E57" s="472"/>
      <c r="F57" s="472"/>
      <c r="G57" s="472"/>
      <c r="H57" s="473"/>
    </row>
    <row r="58" spans="3:8" ht="15" customHeight="1" x14ac:dyDescent="0.15">
      <c r="C58" s="32" t="s">
        <v>1466</v>
      </c>
      <c r="D58" s="471" t="s">
        <v>1467</v>
      </c>
      <c r="E58" s="472"/>
      <c r="F58" s="472"/>
      <c r="G58" s="472"/>
      <c r="H58" s="473"/>
    </row>
    <row r="59" spans="3:8" ht="30" customHeight="1" x14ac:dyDescent="0.15">
      <c r="C59" s="32" t="s">
        <v>885</v>
      </c>
      <c r="D59" s="471" t="s">
        <v>1418</v>
      </c>
      <c r="E59" s="472"/>
      <c r="F59" s="472"/>
      <c r="G59" s="472"/>
      <c r="H59" s="473"/>
    </row>
    <row r="60" spans="3:8" s="438" customFormat="1" ht="15" customHeight="1" x14ac:dyDescent="0.15">
      <c r="C60" s="437" t="s">
        <v>1419</v>
      </c>
      <c r="D60" s="457" t="s">
        <v>1420</v>
      </c>
      <c r="E60" s="458"/>
      <c r="F60" s="458"/>
      <c r="G60" s="458"/>
      <c r="H60" s="459"/>
    </row>
    <row r="61" spans="3:8" s="438" customFormat="1" ht="15" customHeight="1" x14ac:dyDescent="0.15">
      <c r="C61" s="437" t="s">
        <v>1421</v>
      </c>
      <c r="D61" s="474" t="s">
        <v>1422</v>
      </c>
      <c r="E61" s="475"/>
      <c r="F61" s="475"/>
      <c r="G61" s="475"/>
      <c r="H61" s="476"/>
    </row>
    <row r="62" spans="3:8" s="438" customFormat="1" ht="15" customHeight="1" x14ac:dyDescent="0.15">
      <c r="C62" s="437" t="s">
        <v>1423</v>
      </c>
      <c r="D62" s="474" t="s">
        <v>1424</v>
      </c>
      <c r="E62" s="475"/>
      <c r="F62" s="475"/>
      <c r="G62" s="475"/>
      <c r="H62" s="476"/>
    </row>
    <row r="63" spans="3:8" s="438" customFormat="1" ht="15" customHeight="1" x14ac:dyDescent="0.15">
      <c r="C63" s="437" t="s">
        <v>1425</v>
      </c>
      <c r="D63" s="474" t="s">
        <v>1426</v>
      </c>
      <c r="E63" s="475"/>
      <c r="F63" s="475"/>
      <c r="G63" s="475"/>
      <c r="H63" s="476"/>
    </row>
    <row r="64" spans="3:8" s="438" customFormat="1" ht="15" customHeight="1" x14ac:dyDescent="0.15">
      <c r="C64" s="437" t="s">
        <v>1427</v>
      </c>
      <c r="D64" s="474" t="s">
        <v>1428</v>
      </c>
      <c r="E64" s="475"/>
      <c r="F64" s="475"/>
      <c r="G64" s="475"/>
      <c r="H64" s="476"/>
    </row>
    <row r="65" spans="3:8" s="438" customFormat="1" ht="15" customHeight="1" x14ac:dyDescent="0.15">
      <c r="C65" s="437" t="s">
        <v>1429</v>
      </c>
      <c r="D65" s="457" t="s">
        <v>1430</v>
      </c>
      <c r="E65" s="458"/>
      <c r="F65" s="458"/>
      <c r="G65" s="458"/>
      <c r="H65" s="459"/>
    </row>
    <row r="66" spans="3:8" s="438" customFormat="1" ht="30" customHeight="1" x14ac:dyDescent="0.15">
      <c r="C66" s="437" t="s">
        <v>1431</v>
      </c>
      <c r="D66" s="474" t="s">
        <v>1432</v>
      </c>
      <c r="E66" s="475"/>
      <c r="F66" s="475"/>
      <c r="G66" s="475"/>
      <c r="H66" s="476"/>
    </row>
    <row r="67" spans="3:8" ht="15" customHeight="1" x14ac:dyDescent="0.15">
      <c r="C67" s="32" t="s">
        <v>1433</v>
      </c>
      <c r="D67" s="471" t="s">
        <v>1434</v>
      </c>
      <c r="E67" s="472"/>
      <c r="F67" s="472"/>
      <c r="G67" s="472"/>
      <c r="H67" s="473"/>
    </row>
    <row r="68" spans="3:8" ht="15" customHeight="1" x14ac:dyDescent="0.15">
      <c r="C68" s="32" t="s">
        <v>1435</v>
      </c>
      <c r="D68" s="471" t="s">
        <v>1436</v>
      </c>
      <c r="E68" s="472"/>
      <c r="F68" s="472"/>
      <c r="G68" s="472"/>
      <c r="H68" s="473"/>
    </row>
    <row r="69" spans="3:8" ht="15" customHeight="1" x14ac:dyDescent="0.15">
      <c r="C69" s="32" t="s">
        <v>1437</v>
      </c>
      <c r="D69" s="471" t="s">
        <v>1438</v>
      </c>
      <c r="E69" s="472"/>
      <c r="F69" s="472"/>
      <c r="G69" s="472"/>
      <c r="H69" s="473"/>
    </row>
    <row r="70" spans="3:8" ht="15" customHeight="1" x14ac:dyDescent="0.15">
      <c r="C70" s="32" t="s">
        <v>1439</v>
      </c>
      <c r="D70" s="471" t="s">
        <v>1440</v>
      </c>
      <c r="E70" s="472"/>
      <c r="F70" s="472"/>
      <c r="G70" s="472"/>
      <c r="H70" s="473"/>
    </row>
    <row r="71" spans="3:8" ht="30" customHeight="1" x14ac:dyDescent="0.15">
      <c r="C71" s="32" t="s">
        <v>943</v>
      </c>
      <c r="D71" s="471" t="s">
        <v>1441</v>
      </c>
      <c r="E71" s="472"/>
      <c r="F71" s="472"/>
      <c r="G71" s="472"/>
      <c r="H71" s="473"/>
    </row>
    <row r="72" spans="3:8" ht="15" customHeight="1" x14ac:dyDescent="0.15">
      <c r="C72" s="32" t="s">
        <v>1442</v>
      </c>
      <c r="D72" s="471" t="s">
        <v>1443</v>
      </c>
      <c r="E72" s="472"/>
      <c r="F72" s="472"/>
      <c r="G72" s="472"/>
      <c r="H72" s="473"/>
    </row>
    <row r="73" spans="3:8" ht="30" customHeight="1" x14ac:dyDescent="0.15">
      <c r="C73" s="32" t="s">
        <v>1444</v>
      </c>
      <c r="D73" s="471" t="s">
        <v>1445</v>
      </c>
      <c r="E73" s="472"/>
      <c r="F73" s="472"/>
      <c r="G73" s="472"/>
      <c r="H73" s="473"/>
    </row>
    <row r="74" spans="3:8" ht="15" customHeight="1" x14ac:dyDescent="0.15">
      <c r="C74" s="32" t="s">
        <v>1446</v>
      </c>
      <c r="D74" s="471" t="s">
        <v>1447</v>
      </c>
      <c r="E74" s="472"/>
      <c r="F74" s="472"/>
      <c r="G74" s="472"/>
      <c r="H74" s="473"/>
    </row>
    <row r="75" spans="3:8" ht="15" customHeight="1" x14ac:dyDescent="0.15">
      <c r="C75" s="32" t="s">
        <v>1448</v>
      </c>
      <c r="D75" s="471" t="s">
        <v>1449</v>
      </c>
      <c r="E75" s="472"/>
      <c r="F75" s="472"/>
      <c r="G75" s="472"/>
      <c r="H75" s="473"/>
    </row>
    <row r="76" spans="3:8" ht="12" customHeight="1" x14ac:dyDescent="0.15"/>
  </sheetData>
  <mergeCells count="27">
    <mergeCell ref="D61:H61"/>
    <mergeCell ref="D75:H75"/>
    <mergeCell ref="D73:H73"/>
    <mergeCell ref="D74:H74"/>
    <mergeCell ref="D68:H68"/>
    <mergeCell ref="D64:H64"/>
    <mergeCell ref="D66:H66"/>
    <mergeCell ref="D70:H70"/>
    <mergeCell ref="D72:H72"/>
    <mergeCell ref="D69:H69"/>
    <mergeCell ref="D71:H71"/>
    <mergeCell ref="D57:H57"/>
    <mergeCell ref="D62:H62"/>
    <mergeCell ref="D67:H67"/>
    <mergeCell ref="B2:H2"/>
    <mergeCell ref="D55:H55"/>
    <mergeCell ref="D58:H58"/>
    <mergeCell ref="D59:H59"/>
    <mergeCell ref="B3:H3"/>
    <mergeCell ref="D51:H51"/>
    <mergeCell ref="D52:H52"/>
    <mergeCell ref="D53:H53"/>
    <mergeCell ref="D54:H54"/>
    <mergeCell ref="D49:H49"/>
    <mergeCell ref="D50:H50"/>
    <mergeCell ref="D63:H63"/>
    <mergeCell ref="D56:H56"/>
  </mergeCells>
  <phoneticPr fontId="2"/>
  <pageMargins left="0.70866141732283472" right="0.70866141732283472" top="0.74803149606299213" bottom="0.74803149606299213" header="0.31496062992125984" footer="0.31496062992125984"/>
  <pageSetup paperSize="9"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K196"/>
  <sheetViews>
    <sheetView showGridLines="0" view="pageBreakPreview" zoomScaleNormal="100" zoomScaleSheetLayoutView="100" workbookViewId="0">
      <pane ySplit="8" topLeftCell="A188" activePane="bottomLeft" state="frozen"/>
      <selection pane="bottomLeft" sqref="A1:H1"/>
    </sheetView>
  </sheetViews>
  <sheetFormatPr defaultColWidth="8.875" defaultRowHeight="13.5" x14ac:dyDescent="0.15"/>
  <cols>
    <col min="1" max="1" width="2.75" style="82" customWidth="1"/>
    <col min="2" max="2" width="14.375" style="83" customWidth="1"/>
    <col min="3" max="3" width="3.375" style="82" customWidth="1"/>
    <col min="4" max="4" width="18.75" style="83" customWidth="1"/>
    <col min="5" max="5" width="4.75" style="82" customWidth="1"/>
    <col min="6" max="6" width="21.875" style="8" customWidth="1"/>
    <col min="7" max="7" width="48.75" style="8" customWidth="1"/>
    <col min="8" max="8" width="64.375" style="8" customWidth="1"/>
    <col min="9" max="16384" width="8.875" style="2"/>
  </cols>
  <sheetData>
    <row r="1" spans="1:11" ht="30" customHeight="1" x14ac:dyDescent="0.15">
      <c r="A1" s="480" t="s">
        <v>1295</v>
      </c>
      <c r="B1" s="480"/>
      <c r="C1" s="480"/>
      <c r="D1" s="480"/>
      <c r="E1" s="480"/>
      <c r="F1" s="480"/>
      <c r="G1" s="480"/>
      <c r="H1" s="480"/>
    </row>
    <row r="2" spans="1:11" ht="30" customHeight="1" x14ac:dyDescent="0.15">
      <c r="A2" s="480" t="s">
        <v>946</v>
      </c>
      <c r="B2" s="480"/>
      <c r="C2" s="480"/>
      <c r="D2" s="480"/>
      <c r="E2" s="480"/>
      <c r="F2" s="480"/>
      <c r="G2" s="480"/>
      <c r="H2" s="480"/>
    </row>
    <row r="3" spans="1:11" ht="13.15" customHeight="1" x14ac:dyDescent="0.15">
      <c r="G3" s="398"/>
      <c r="H3" s="39" t="s">
        <v>1164</v>
      </c>
      <c r="I3" s="30"/>
      <c r="J3" s="29"/>
      <c r="K3" s="28"/>
    </row>
    <row r="4" spans="1:11" ht="13.15" customHeight="1" x14ac:dyDescent="0.15">
      <c r="G4" s="399"/>
      <c r="H4" s="39" t="s">
        <v>1266</v>
      </c>
      <c r="I4" s="30"/>
      <c r="J4" s="29"/>
      <c r="K4" s="28"/>
    </row>
    <row r="5" spans="1:11" ht="13.15" customHeight="1" x14ac:dyDescent="0.15">
      <c r="G5" s="399"/>
      <c r="H5" s="39" t="s">
        <v>1267</v>
      </c>
      <c r="I5" s="30"/>
      <c r="J5" s="29"/>
      <c r="K5" s="28"/>
    </row>
    <row r="6" spans="1:11" ht="13.15" customHeight="1" x14ac:dyDescent="0.15">
      <c r="H6" s="39" t="s">
        <v>973</v>
      </c>
    </row>
    <row r="7" spans="1:11" ht="13.15" customHeight="1" x14ac:dyDescent="0.15">
      <c r="H7" s="39" t="s">
        <v>1268</v>
      </c>
    </row>
    <row r="8" spans="1:11" ht="19.149999999999999" customHeight="1" x14ac:dyDescent="0.15">
      <c r="A8" s="495" t="s">
        <v>701</v>
      </c>
      <c r="B8" s="496"/>
      <c r="C8" s="497" t="s">
        <v>702</v>
      </c>
      <c r="D8" s="497"/>
      <c r="E8" s="498" t="s">
        <v>703</v>
      </c>
      <c r="F8" s="498"/>
      <c r="G8" s="84" t="s">
        <v>786</v>
      </c>
      <c r="H8" s="84" t="s">
        <v>704</v>
      </c>
    </row>
    <row r="9" spans="1:11" x14ac:dyDescent="0.15">
      <c r="A9" s="489" t="s">
        <v>21</v>
      </c>
      <c r="B9" s="492" t="s">
        <v>57</v>
      </c>
      <c r="C9" s="483" t="s">
        <v>123</v>
      </c>
      <c r="D9" s="484" t="s">
        <v>124</v>
      </c>
      <c r="E9" s="167" t="s">
        <v>121</v>
      </c>
      <c r="F9" s="168" t="s">
        <v>122</v>
      </c>
      <c r="G9" s="169" t="s">
        <v>1230</v>
      </c>
      <c r="H9" s="169" t="s">
        <v>1260</v>
      </c>
    </row>
    <row r="10" spans="1:11" ht="38.25" x14ac:dyDescent="0.15">
      <c r="A10" s="490"/>
      <c r="B10" s="493"/>
      <c r="C10" s="483"/>
      <c r="D10" s="484"/>
      <c r="E10" s="167" t="s">
        <v>126</v>
      </c>
      <c r="F10" s="168" t="s">
        <v>127</v>
      </c>
      <c r="G10" s="169" t="s">
        <v>1232</v>
      </c>
      <c r="H10" s="169" t="s">
        <v>1231</v>
      </c>
    </row>
    <row r="11" spans="1:11" ht="51" x14ac:dyDescent="0.15">
      <c r="A11" s="490"/>
      <c r="B11" s="493"/>
      <c r="C11" s="483"/>
      <c r="D11" s="484"/>
      <c r="E11" s="167" t="s">
        <v>128</v>
      </c>
      <c r="F11" s="168" t="s">
        <v>129</v>
      </c>
      <c r="G11" s="439" t="s">
        <v>1233</v>
      </c>
      <c r="H11" s="169" t="s">
        <v>1261</v>
      </c>
    </row>
    <row r="12" spans="1:11" ht="25.5" x14ac:dyDescent="0.15">
      <c r="A12" s="490"/>
      <c r="B12" s="493"/>
      <c r="C12" s="483"/>
      <c r="D12" s="484"/>
      <c r="E12" s="167" t="s">
        <v>130</v>
      </c>
      <c r="F12" s="168" t="s">
        <v>131</v>
      </c>
      <c r="G12" s="169" t="s">
        <v>131</v>
      </c>
      <c r="H12" s="169" t="s">
        <v>787</v>
      </c>
    </row>
    <row r="13" spans="1:11" ht="25.5" x14ac:dyDescent="0.15">
      <c r="A13" s="490"/>
      <c r="B13" s="493"/>
      <c r="C13" s="483"/>
      <c r="D13" s="484"/>
      <c r="E13" s="167" t="s">
        <v>132</v>
      </c>
      <c r="F13" s="168" t="s">
        <v>133</v>
      </c>
      <c r="G13" s="169" t="s">
        <v>1234</v>
      </c>
      <c r="H13" s="169" t="s">
        <v>1262</v>
      </c>
    </row>
    <row r="14" spans="1:11" ht="25.5" x14ac:dyDescent="0.15">
      <c r="A14" s="490"/>
      <c r="B14" s="493"/>
      <c r="C14" s="483"/>
      <c r="D14" s="484"/>
      <c r="E14" s="167" t="s">
        <v>134</v>
      </c>
      <c r="F14" s="168" t="s">
        <v>135</v>
      </c>
      <c r="G14" s="169" t="s">
        <v>1165</v>
      </c>
      <c r="H14" s="169" t="s">
        <v>1263</v>
      </c>
    </row>
    <row r="15" spans="1:11" ht="51" x14ac:dyDescent="0.15">
      <c r="A15" s="490"/>
      <c r="B15" s="493"/>
      <c r="C15" s="448" t="s">
        <v>125</v>
      </c>
      <c r="D15" s="449" t="s">
        <v>137</v>
      </c>
      <c r="E15" s="167" t="s">
        <v>136</v>
      </c>
      <c r="F15" s="168" t="s">
        <v>137</v>
      </c>
      <c r="G15" s="169" t="s">
        <v>716</v>
      </c>
      <c r="H15" s="169" t="s">
        <v>1264</v>
      </c>
    </row>
    <row r="16" spans="1:11" ht="25.5" x14ac:dyDescent="0.15">
      <c r="A16" s="490"/>
      <c r="B16" s="493"/>
      <c r="C16" s="442" t="s">
        <v>140</v>
      </c>
      <c r="D16" s="443" t="s">
        <v>139</v>
      </c>
      <c r="E16" s="442" t="s">
        <v>138</v>
      </c>
      <c r="F16" s="444" t="s">
        <v>139</v>
      </c>
      <c r="G16" s="440" t="s">
        <v>1235</v>
      </c>
      <c r="H16" s="441" t="s">
        <v>1265</v>
      </c>
    </row>
    <row r="17" spans="1:8" x14ac:dyDescent="0.15">
      <c r="A17" s="490"/>
      <c r="B17" s="493"/>
      <c r="C17" s="483" t="s">
        <v>143</v>
      </c>
      <c r="D17" s="484" t="s">
        <v>144</v>
      </c>
      <c r="E17" s="167" t="s">
        <v>142</v>
      </c>
      <c r="F17" s="168" t="s">
        <v>141</v>
      </c>
      <c r="G17" s="169" t="s">
        <v>141</v>
      </c>
      <c r="H17" s="169" t="s">
        <v>788</v>
      </c>
    </row>
    <row r="18" spans="1:8" x14ac:dyDescent="0.15">
      <c r="A18" s="490"/>
      <c r="B18" s="493"/>
      <c r="C18" s="483"/>
      <c r="D18" s="484"/>
      <c r="E18" s="167" t="s">
        <v>145</v>
      </c>
      <c r="F18" s="168" t="s">
        <v>146</v>
      </c>
      <c r="G18" s="169" t="s">
        <v>146</v>
      </c>
      <c r="H18" s="169" t="s">
        <v>789</v>
      </c>
    </row>
    <row r="19" spans="1:8" ht="25.5" x14ac:dyDescent="0.15">
      <c r="A19" s="490"/>
      <c r="B19" s="493"/>
      <c r="C19" s="483"/>
      <c r="D19" s="484"/>
      <c r="E19" s="167" t="s">
        <v>147</v>
      </c>
      <c r="F19" s="168" t="s">
        <v>148</v>
      </c>
      <c r="G19" s="169" t="s">
        <v>1166</v>
      </c>
      <c r="H19" s="169" t="s">
        <v>1272</v>
      </c>
    </row>
    <row r="20" spans="1:8" x14ac:dyDescent="0.15">
      <c r="A20" s="490"/>
      <c r="B20" s="493"/>
      <c r="C20" s="483" t="s">
        <v>151</v>
      </c>
      <c r="D20" s="484" t="s">
        <v>152</v>
      </c>
      <c r="E20" s="167" t="s">
        <v>149</v>
      </c>
      <c r="F20" s="168" t="s">
        <v>150</v>
      </c>
      <c r="G20" s="169" t="s">
        <v>717</v>
      </c>
      <c r="H20" s="169" t="s">
        <v>1269</v>
      </c>
    </row>
    <row r="21" spans="1:8" x14ac:dyDescent="0.15">
      <c r="A21" s="491"/>
      <c r="B21" s="494"/>
      <c r="C21" s="483"/>
      <c r="D21" s="484"/>
      <c r="E21" s="167" t="s">
        <v>153</v>
      </c>
      <c r="F21" s="168" t="s">
        <v>154</v>
      </c>
      <c r="G21" s="169" t="s">
        <v>718</v>
      </c>
      <c r="H21" s="169" t="s">
        <v>1167</v>
      </c>
    </row>
    <row r="22" spans="1:8" x14ac:dyDescent="0.15">
      <c r="A22" s="489" t="s">
        <v>912</v>
      </c>
      <c r="B22" s="492" t="s">
        <v>913</v>
      </c>
      <c r="C22" s="448" t="s">
        <v>157</v>
      </c>
      <c r="D22" s="449" t="s">
        <v>156</v>
      </c>
      <c r="E22" s="167" t="s">
        <v>155</v>
      </c>
      <c r="F22" s="168" t="s">
        <v>156</v>
      </c>
      <c r="G22" s="169" t="s">
        <v>719</v>
      </c>
      <c r="H22" s="169" t="s">
        <v>1270</v>
      </c>
    </row>
    <row r="23" spans="1:8" x14ac:dyDescent="0.15">
      <c r="A23" s="490"/>
      <c r="B23" s="493"/>
      <c r="C23" s="483" t="s">
        <v>159</v>
      </c>
      <c r="D23" s="484" t="s">
        <v>160</v>
      </c>
      <c r="E23" s="167" t="s">
        <v>158</v>
      </c>
      <c r="F23" s="168" t="s">
        <v>1236</v>
      </c>
      <c r="G23" s="169" t="s">
        <v>1236</v>
      </c>
      <c r="H23" s="169" t="s">
        <v>1271</v>
      </c>
    </row>
    <row r="24" spans="1:8" ht="25.5" x14ac:dyDescent="0.15">
      <c r="A24" s="491"/>
      <c r="B24" s="494"/>
      <c r="C24" s="483"/>
      <c r="D24" s="484"/>
      <c r="E24" s="167" t="s">
        <v>161</v>
      </c>
      <c r="F24" s="168" t="s">
        <v>162</v>
      </c>
      <c r="G24" s="169" t="s">
        <v>1168</v>
      </c>
      <c r="H24" s="169" t="s">
        <v>1273</v>
      </c>
    </row>
    <row r="25" spans="1:8" ht="25.5" x14ac:dyDescent="0.15">
      <c r="A25" s="482" t="s">
        <v>22</v>
      </c>
      <c r="B25" s="481" t="s">
        <v>58</v>
      </c>
      <c r="C25" s="483" t="s">
        <v>165</v>
      </c>
      <c r="D25" s="484" t="s">
        <v>166</v>
      </c>
      <c r="E25" s="167" t="s">
        <v>163</v>
      </c>
      <c r="F25" s="168" t="s">
        <v>164</v>
      </c>
      <c r="G25" s="169" t="s">
        <v>1237</v>
      </c>
      <c r="H25" s="169" t="s">
        <v>790</v>
      </c>
    </row>
    <row r="26" spans="1:8" ht="25.5" x14ac:dyDescent="0.15">
      <c r="A26" s="482"/>
      <c r="B26" s="481"/>
      <c r="C26" s="483"/>
      <c r="D26" s="484"/>
      <c r="E26" s="167" t="s">
        <v>167</v>
      </c>
      <c r="F26" s="168" t="s">
        <v>168</v>
      </c>
      <c r="G26" s="169" t="s">
        <v>720</v>
      </c>
      <c r="H26" s="169" t="s">
        <v>1274</v>
      </c>
    </row>
    <row r="27" spans="1:8" x14ac:dyDescent="0.15">
      <c r="A27" s="482"/>
      <c r="B27" s="481"/>
      <c r="C27" s="483"/>
      <c r="D27" s="484"/>
      <c r="E27" s="167" t="s">
        <v>169</v>
      </c>
      <c r="F27" s="168" t="s">
        <v>170</v>
      </c>
      <c r="G27" s="169" t="s">
        <v>1238</v>
      </c>
      <c r="H27" s="169" t="s">
        <v>791</v>
      </c>
    </row>
    <row r="28" spans="1:8" ht="25.5" x14ac:dyDescent="0.15">
      <c r="A28" s="482"/>
      <c r="B28" s="481"/>
      <c r="C28" s="483"/>
      <c r="D28" s="484"/>
      <c r="E28" s="167" t="s">
        <v>171</v>
      </c>
      <c r="F28" s="168" t="s">
        <v>172</v>
      </c>
      <c r="G28" s="169" t="s">
        <v>721</v>
      </c>
      <c r="H28" s="169" t="s">
        <v>792</v>
      </c>
    </row>
    <row r="29" spans="1:8" ht="38.25" x14ac:dyDescent="0.15">
      <c r="A29" s="482"/>
      <c r="B29" s="481"/>
      <c r="C29" s="483"/>
      <c r="D29" s="484"/>
      <c r="E29" s="167" t="s">
        <v>173</v>
      </c>
      <c r="F29" s="168" t="s">
        <v>174</v>
      </c>
      <c r="G29" s="169" t="s">
        <v>174</v>
      </c>
      <c r="H29" s="169" t="s">
        <v>1275</v>
      </c>
    </row>
    <row r="30" spans="1:8" ht="51" x14ac:dyDescent="0.15">
      <c r="A30" s="482"/>
      <c r="B30" s="481"/>
      <c r="C30" s="483"/>
      <c r="D30" s="484"/>
      <c r="E30" s="167" t="s">
        <v>175</v>
      </c>
      <c r="F30" s="168" t="s">
        <v>176</v>
      </c>
      <c r="G30" s="169" t="s">
        <v>1239</v>
      </c>
      <c r="H30" s="169" t="s">
        <v>1276</v>
      </c>
    </row>
    <row r="31" spans="1:8" ht="51" x14ac:dyDescent="0.15">
      <c r="A31" s="482"/>
      <c r="B31" s="481"/>
      <c r="C31" s="483"/>
      <c r="D31" s="484"/>
      <c r="E31" s="167" t="s">
        <v>177</v>
      </c>
      <c r="F31" s="168" t="s">
        <v>178</v>
      </c>
      <c r="G31" s="169" t="s">
        <v>722</v>
      </c>
      <c r="H31" s="169" t="s">
        <v>1277</v>
      </c>
    </row>
    <row r="32" spans="1:8" ht="25.5" x14ac:dyDescent="0.15">
      <c r="A32" s="482"/>
      <c r="B32" s="481"/>
      <c r="C32" s="483" t="s">
        <v>181</v>
      </c>
      <c r="D32" s="484" t="s">
        <v>182</v>
      </c>
      <c r="E32" s="167" t="s">
        <v>179</v>
      </c>
      <c r="F32" s="168" t="s">
        <v>180</v>
      </c>
      <c r="G32" s="169" t="s">
        <v>723</v>
      </c>
      <c r="H32" s="169" t="s">
        <v>793</v>
      </c>
    </row>
    <row r="33" spans="1:8" ht="51" x14ac:dyDescent="0.15">
      <c r="A33" s="482"/>
      <c r="B33" s="481"/>
      <c r="C33" s="483"/>
      <c r="D33" s="484"/>
      <c r="E33" s="167" t="s">
        <v>183</v>
      </c>
      <c r="F33" s="168" t="s">
        <v>184</v>
      </c>
      <c r="G33" s="169" t="s">
        <v>724</v>
      </c>
      <c r="H33" s="169" t="s">
        <v>1278</v>
      </c>
    </row>
    <row r="34" spans="1:8" ht="25.5" x14ac:dyDescent="0.15">
      <c r="A34" s="482"/>
      <c r="B34" s="481"/>
      <c r="C34" s="448" t="s">
        <v>186</v>
      </c>
      <c r="D34" s="450" t="s">
        <v>1169</v>
      </c>
      <c r="E34" s="167" t="s">
        <v>185</v>
      </c>
      <c r="F34" s="170" t="s">
        <v>1169</v>
      </c>
      <c r="G34" s="169" t="s">
        <v>1170</v>
      </c>
      <c r="H34" s="169" t="s">
        <v>794</v>
      </c>
    </row>
    <row r="35" spans="1:8" x14ac:dyDescent="0.15">
      <c r="A35" s="482"/>
      <c r="B35" s="481"/>
      <c r="C35" s="448" t="s">
        <v>189</v>
      </c>
      <c r="D35" s="449" t="s">
        <v>188</v>
      </c>
      <c r="E35" s="167" t="s">
        <v>187</v>
      </c>
      <c r="F35" s="168" t="s">
        <v>188</v>
      </c>
      <c r="G35" s="169" t="s">
        <v>188</v>
      </c>
      <c r="H35" s="169" t="s">
        <v>1279</v>
      </c>
    </row>
    <row r="36" spans="1:8" x14ac:dyDescent="0.15">
      <c r="A36" s="482" t="s">
        <v>23</v>
      </c>
      <c r="B36" s="481" t="s">
        <v>59</v>
      </c>
      <c r="C36" s="483" t="s">
        <v>192</v>
      </c>
      <c r="D36" s="484" t="s">
        <v>193</v>
      </c>
      <c r="E36" s="167" t="s">
        <v>190</v>
      </c>
      <c r="F36" s="168" t="s">
        <v>191</v>
      </c>
      <c r="G36" s="169" t="s">
        <v>725</v>
      </c>
      <c r="H36" s="169" t="s">
        <v>796</v>
      </c>
    </row>
    <row r="37" spans="1:8" ht="25.5" x14ac:dyDescent="0.15">
      <c r="A37" s="482"/>
      <c r="B37" s="481"/>
      <c r="C37" s="483"/>
      <c r="D37" s="484"/>
      <c r="E37" s="167" t="s">
        <v>194</v>
      </c>
      <c r="F37" s="168" t="s">
        <v>195</v>
      </c>
      <c r="G37" s="169" t="s">
        <v>1171</v>
      </c>
      <c r="H37" s="169" t="s">
        <v>795</v>
      </c>
    </row>
    <row r="38" spans="1:8" x14ac:dyDescent="0.15">
      <c r="A38" s="482"/>
      <c r="B38" s="481"/>
      <c r="C38" s="483"/>
      <c r="D38" s="484"/>
      <c r="E38" s="167" t="s">
        <v>196</v>
      </c>
      <c r="F38" s="168" t="s">
        <v>197</v>
      </c>
      <c r="G38" s="169" t="s">
        <v>197</v>
      </c>
      <c r="H38" s="169" t="s">
        <v>797</v>
      </c>
    </row>
    <row r="39" spans="1:8" x14ac:dyDescent="0.15">
      <c r="A39" s="482"/>
      <c r="B39" s="481"/>
      <c r="C39" s="483"/>
      <c r="D39" s="484"/>
      <c r="E39" s="442" t="s">
        <v>198</v>
      </c>
      <c r="F39" s="444" t="s">
        <v>199</v>
      </c>
      <c r="G39" s="440" t="s">
        <v>199</v>
      </c>
      <c r="H39" s="440" t="s">
        <v>798</v>
      </c>
    </row>
    <row r="40" spans="1:8" x14ac:dyDescent="0.15">
      <c r="A40" s="482"/>
      <c r="B40" s="481"/>
      <c r="C40" s="483"/>
      <c r="D40" s="484"/>
      <c r="E40" s="167" t="s">
        <v>201</v>
      </c>
      <c r="F40" s="168" t="s">
        <v>200</v>
      </c>
      <c r="G40" s="168" t="s">
        <v>200</v>
      </c>
      <c r="H40" s="169" t="s">
        <v>799</v>
      </c>
    </row>
    <row r="41" spans="1:8" ht="38.25" x14ac:dyDescent="0.15">
      <c r="A41" s="482"/>
      <c r="B41" s="481"/>
      <c r="C41" s="483" t="s">
        <v>204</v>
      </c>
      <c r="D41" s="484" t="s">
        <v>205</v>
      </c>
      <c r="E41" s="167" t="s">
        <v>202</v>
      </c>
      <c r="F41" s="168" t="s">
        <v>203</v>
      </c>
      <c r="G41" s="169" t="s">
        <v>726</v>
      </c>
      <c r="H41" s="169" t="s">
        <v>1280</v>
      </c>
    </row>
    <row r="42" spans="1:8" x14ac:dyDescent="0.15">
      <c r="A42" s="482"/>
      <c r="B42" s="481"/>
      <c r="C42" s="483"/>
      <c r="D42" s="484"/>
      <c r="E42" s="167" t="s">
        <v>206</v>
      </c>
      <c r="F42" s="168" t="s">
        <v>207</v>
      </c>
      <c r="G42" s="169" t="s">
        <v>207</v>
      </c>
      <c r="H42" s="169" t="s">
        <v>800</v>
      </c>
    </row>
    <row r="43" spans="1:8" ht="25.5" x14ac:dyDescent="0.15">
      <c r="A43" s="482"/>
      <c r="B43" s="481"/>
      <c r="C43" s="483"/>
      <c r="D43" s="484"/>
      <c r="E43" s="167" t="s">
        <v>208</v>
      </c>
      <c r="F43" s="168" t="s">
        <v>209</v>
      </c>
      <c r="G43" s="169" t="s">
        <v>1240</v>
      </c>
      <c r="H43" s="169" t="s">
        <v>1281</v>
      </c>
    </row>
    <row r="44" spans="1:8" x14ac:dyDescent="0.15">
      <c r="A44" s="482" t="s">
        <v>24</v>
      </c>
      <c r="B44" s="481" t="s">
        <v>60</v>
      </c>
      <c r="C44" s="483" t="s">
        <v>212</v>
      </c>
      <c r="D44" s="484" t="s">
        <v>213</v>
      </c>
      <c r="E44" s="167" t="s">
        <v>210</v>
      </c>
      <c r="F44" s="168" t="s">
        <v>211</v>
      </c>
      <c r="G44" s="169" t="s">
        <v>727</v>
      </c>
      <c r="H44" s="169" t="s">
        <v>1282</v>
      </c>
    </row>
    <row r="45" spans="1:8" ht="25.5" x14ac:dyDescent="0.15">
      <c r="A45" s="482"/>
      <c r="B45" s="481"/>
      <c r="C45" s="483"/>
      <c r="D45" s="484"/>
      <c r="E45" s="167" t="s">
        <v>214</v>
      </c>
      <c r="F45" s="168" t="s">
        <v>215</v>
      </c>
      <c r="G45" s="168" t="s">
        <v>215</v>
      </c>
      <c r="H45" s="169" t="s">
        <v>1283</v>
      </c>
    </row>
    <row r="46" spans="1:8" ht="38.25" x14ac:dyDescent="0.15">
      <c r="A46" s="482"/>
      <c r="B46" s="481"/>
      <c r="C46" s="448" t="s">
        <v>218</v>
      </c>
      <c r="D46" s="449" t="s">
        <v>217</v>
      </c>
      <c r="E46" s="167" t="s">
        <v>216</v>
      </c>
      <c r="F46" s="168" t="s">
        <v>217</v>
      </c>
      <c r="G46" s="169" t="s">
        <v>728</v>
      </c>
      <c r="H46" s="169" t="s">
        <v>1284</v>
      </c>
    </row>
    <row r="47" spans="1:8" x14ac:dyDescent="0.15">
      <c r="A47" s="482"/>
      <c r="B47" s="481"/>
      <c r="C47" s="483" t="s">
        <v>221</v>
      </c>
      <c r="D47" s="484" t="s">
        <v>222</v>
      </c>
      <c r="E47" s="167" t="s">
        <v>220</v>
      </c>
      <c r="F47" s="168" t="s">
        <v>219</v>
      </c>
      <c r="G47" s="169" t="s">
        <v>729</v>
      </c>
      <c r="H47" s="169" t="s">
        <v>801</v>
      </c>
    </row>
    <row r="48" spans="1:8" x14ac:dyDescent="0.15">
      <c r="A48" s="482"/>
      <c r="B48" s="481"/>
      <c r="C48" s="483"/>
      <c r="D48" s="484"/>
      <c r="E48" s="167" t="s">
        <v>223</v>
      </c>
      <c r="F48" s="168" t="s">
        <v>224</v>
      </c>
      <c r="G48" s="169" t="s">
        <v>730</v>
      </c>
      <c r="H48" s="169" t="s">
        <v>802</v>
      </c>
    </row>
    <row r="49" spans="1:8" x14ac:dyDescent="0.15">
      <c r="A49" s="482"/>
      <c r="B49" s="481"/>
      <c r="C49" s="483"/>
      <c r="D49" s="484"/>
      <c r="E49" s="167" t="s">
        <v>705</v>
      </c>
      <c r="F49" s="168" t="s">
        <v>225</v>
      </c>
      <c r="G49" s="169" t="s">
        <v>731</v>
      </c>
      <c r="H49" s="169" t="s">
        <v>803</v>
      </c>
    </row>
    <row r="50" spans="1:8" x14ac:dyDescent="0.15">
      <c r="A50" s="482"/>
      <c r="B50" s="481"/>
      <c r="C50" s="483" t="s">
        <v>228</v>
      </c>
      <c r="D50" s="484" t="s">
        <v>229</v>
      </c>
      <c r="E50" s="167" t="s">
        <v>226</v>
      </c>
      <c r="F50" s="168" t="s">
        <v>227</v>
      </c>
      <c r="G50" s="169" t="s">
        <v>732</v>
      </c>
      <c r="H50" s="169" t="s">
        <v>804</v>
      </c>
    </row>
    <row r="51" spans="1:8" ht="25.5" x14ac:dyDescent="0.15">
      <c r="A51" s="482"/>
      <c r="B51" s="481"/>
      <c r="C51" s="483"/>
      <c r="D51" s="484"/>
      <c r="E51" s="167" t="s">
        <v>230</v>
      </c>
      <c r="F51" s="168" t="s">
        <v>231</v>
      </c>
      <c r="G51" s="169" t="s">
        <v>733</v>
      </c>
      <c r="H51" s="169" t="s">
        <v>805</v>
      </c>
    </row>
    <row r="52" spans="1:8" ht="38.25" x14ac:dyDescent="0.15">
      <c r="A52" s="451" t="s">
        <v>39</v>
      </c>
      <c r="B52" s="453" t="s">
        <v>1172</v>
      </c>
      <c r="C52" s="448" t="s">
        <v>234</v>
      </c>
      <c r="D52" s="449" t="s">
        <v>233</v>
      </c>
      <c r="E52" s="167" t="s">
        <v>232</v>
      </c>
      <c r="F52" s="168" t="s">
        <v>233</v>
      </c>
      <c r="G52" s="169" t="s">
        <v>734</v>
      </c>
      <c r="H52" s="169" t="s">
        <v>806</v>
      </c>
    </row>
    <row r="53" spans="1:8" x14ac:dyDescent="0.15">
      <c r="A53" s="482" t="s">
        <v>25</v>
      </c>
      <c r="B53" s="481" t="s">
        <v>61</v>
      </c>
      <c r="C53" s="448" t="s">
        <v>237</v>
      </c>
      <c r="D53" s="449" t="s">
        <v>236</v>
      </c>
      <c r="E53" s="167" t="s">
        <v>235</v>
      </c>
      <c r="F53" s="168" t="s">
        <v>236</v>
      </c>
      <c r="G53" s="169" t="s">
        <v>236</v>
      </c>
      <c r="H53" s="169" t="s">
        <v>1285</v>
      </c>
    </row>
    <row r="54" spans="1:8" ht="25.5" x14ac:dyDescent="0.15">
      <c r="A54" s="482"/>
      <c r="B54" s="481"/>
      <c r="C54" s="483" t="s">
        <v>240</v>
      </c>
      <c r="D54" s="484" t="s">
        <v>241</v>
      </c>
      <c r="E54" s="167" t="s">
        <v>238</v>
      </c>
      <c r="F54" s="168" t="s">
        <v>239</v>
      </c>
      <c r="G54" s="169" t="s">
        <v>1242</v>
      </c>
      <c r="H54" s="169" t="s">
        <v>1241</v>
      </c>
    </row>
    <row r="55" spans="1:8" ht="38.25" x14ac:dyDescent="0.15">
      <c r="A55" s="482"/>
      <c r="B55" s="481"/>
      <c r="C55" s="483"/>
      <c r="D55" s="484"/>
      <c r="E55" s="167" t="s">
        <v>242</v>
      </c>
      <c r="F55" s="168" t="s">
        <v>243</v>
      </c>
      <c r="G55" s="169" t="s">
        <v>1244</v>
      </c>
      <c r="H55" s="169" t="s">
        <v>1243</v>
      </c>
    </row>
    <row r="56" spans="1:8" ht="25.5" x14ac:dyDescent="0.15">
      <c r="A56" s="482"/>
      <c r="B56" s="481"/>
      <c r="C56" s="448" t="s">
        <v>245</v>
      </c>
      <c r="D56" s="449" t="s">
        <v>706</v>
      </c>
      <c r="E56" s="167" t="s">
        <v>244</v>
      </c>
      <c r="F56" s="168" t="s">
        <v>706</v>
      </c>
      <c r="G56" s="169" t="s">
        <v>1245</v>
      </c>
      <c r="H56" s="169" t="s">
        <v>807</v>
      </c>
    </row>
    <row r="57" spans="1:8" ht="76.5" x14ac:dyDescent="0.15">
      <c r="A57" s="482"/>
      <c r="B57" s="481"/>
      <c r="C57" s="483" t="s">
        <v>247</v>
      </c>
      <c r="D57" s="485" t="s">
        <v>1173</v>
      </c>
      <c r="E57" s="167" t="s">
        <v>246</v>
      </c>
      <c r="F57" s="170" t="s">
        <v>958</v>
      </c>
      <c r="G57" s="169" t="s">
        <v>1246</v>
      </c>
      <c r="H57" s="169" t="s">
        <v>1286</v>
      </c>
    </row>
    <row r="58" spans="1:8" x14ac:dyDescent="0.15">
      <c r="A58" s="482"/>
      <c r="B58" s="481"/>
      <c r="C58" s="483"/>
      <c r="D58" s="484"/>
      <c r="E58" s="167" t="s">
        <v>249</v>
      </c>
      <c r="F58" s="168" t="s">
        <v>248</v>
      </c>
      <c r="G58" s="169" t="s">
        <v>735</v>
      </c>
      <c r="H58" s="169" t="s">
        <v>808</v>
      </c>
    </row>
    <row r="59" spans="1:8" ht="25.5" x14ac:dyDescent="0.15">
      <c r="A59" s="482"/>
      <c r="B59" s="481"/>
      <c r="C59" s="483"/>
      <c r="D59" s="484"/>
      <c r="E59" s="167" t="s">
        <v>250</v>
      </c>
      <c r="F59" s="168" t="s">
        <v>251</v>
      </c>
      <c r="G59" s="169" t="s">
        <v>736</v>
      </c>
      <c r="H59" s="169" t="s">
        <v>1174</v>
      </c>
    </row>
    <row r="60" spans="1:8" ht="25.5" x14ac:dyDescent="0.15">
      <c r="A60" s="482"/>
      <c r="B60" s="481"/>
      <c r="C60" s="448" t="s">
        <v>254</v>
      </c>
      <c r="D60" s="449" t="s">
        <v>253</v>
      </c>
      <c r="E60" s="167" t="s">
        <v>252</v>
      </c>
      <c r="F60" s="168" t="s">
        <v>253</v>
      </c>
      <c r="G60" s="169" t="s">
        <v>1247</v>
      </c>
      <c r="H60" s="169" t="s">
        <v>1287</v>
      </c>
    </row>
    <row r="61" spans="1:8" ht="25.5" x14ac:dyDescent="0.15">
      <c r="A61" s="482"/>
      <c r="B61" s="481"/>
      <c r="C61" s="448" t="s">
        <v>257</v>
      </c>
      <c r="D61" s="449" t="s">
        <v>256</v>
      </c>
      <c r="E61" s="167" t="s">
        <v>255</v>
      </c>
      <c r="F61" s="168" t="s">
        <v>256</v>
      </c>
      <c r="G61" s="168" t="s">
        <v>256</v>
      </c>
      <c r="H61" s="169" t="s">
        <v>809</v>
      </c>
    </row>
    <row r="62" spans="1:8" ht="25.5" x14ac:dyDescent="0.15">
      <c r="A62" s="482"/>
      <c r="B62" s="481"/>
      <c r="C62" s="448" t="s">
        <v>260</v>
      </c>
      <c r="D62" s="449" t="s">
        <v>258</v>
      </c>
      <c r="E62" s="167" t="s">
        <v>259</v>
      </c>
      <c r="F62" s="168" t="s">
        <v>258</v>
      </c>
      <c r="G62" s="169" t="s">
        <v>258</v>
      </c>
      <c r="H62" s="169" t="s">
        <v>1175</v>
      </c>
    </row>
    <row r="63" spans="1:8" ht="25.5" x14ac:dyDescent="0.15">
      <c r="A63" s="482"/>
      <c r="B63" s="481"/>
      <c r="C63" s="483" t="s">
        <v>263</v>
      </c>
      <c r="D63" s="485" t="s">
        <v>1176</v>
      </c>
      <c r="E63" s="167" t="s">
        <v>261</v>
      </c>
      <c r="F63" s="168" t="s">
        <v>262</v>
      </c>
      <c r="G63" s="169" t="s">
        <v>1177</v>
      </c>
      <c r="H63" s="169" t="s">
        <v>1288</v>
      </c>
    </row>
    <row r="64" spans="1:8" ht="25.5" x14ac:dyDescent="0.15">
      <c r="A64" s="482"/>
      <c r="B64" s="481"/>
      <c r="C64" s="483"/>
      <c r="D64" s="484"/>
      <c r="E64" s="167" t="s">
        <v>265</v>
      </c>
      <c r="F64" s="168" t="s">
        <v>264</v>
      </c>
      <c r="G64" s="169" t="s">
        <v>737</v>
      </c>
      <c r="H64" s="169" t="s">
        <v>1289</v>
      </c>
    </row>
    <row r="65" spans="1:8" ht="25.5" x14ac:dyDescent="0.15">
      <c r="A65" s="482"/>
      <c r="B65" s="481"/>
      <c r="C65" s="483"/>
      <c r="D65" s="484"/>
      <c r="E65" s="167" t="s">
        <v>266</v>
      </c>
      <c r="F65" s="168" t="s">
        <v>267</v>
      </c>
      <c r="G65" s="169" t="s">
        <v>738</v>
      </c>
      <c r="H65" s="169" t="s">
        <v>1290</v>
      </c>
    </row>
    <row r="66" spans="1:8" ht="25.5" x14ac:dyDescent="0.15">
      <c r="A66" s="482"/>
      <c r="B66" s="481"/>
      <c r="C66" s="483"/>
      <c r="D66" s="484"/>
      <c r="E66" s="167" t="s">
        <v>269</v>
      </c>
      <c r="F66" s="168" t="s">
        <v>268</v>
      </c>
      <c r="G66" s="169" t="s">
        <v>268</v>
      </c>
      <c r="H66" s="169" t="s">
        <v>1291</v>
      </c>
    </row>
    <row r="67" spans="1:8" ht="25.5" x14ac:dyDescent="0.15">
      <c r="A67" s="482"/>
      <c r="B67" s="481"/>
      <c r="C67" s="483"/>
      <c r="D67" s="484"/>
      <c r="E67" s="167" t="s">
        <v>270</v>
      </c>
      <c r="F67" s="168" t="s">
        <v>271</v>
      </c>
      <c r="G67" s="169" t="s">
        <v>739</v>
      </c>
      <c r="H67" s="169" t="s">
        <v>1292</v>
      </c>
    </row>
    <row r="68" spans="1:8" ht="25.5" x14ac:dyDescent="0.15">
      <c r="A68" s="482" t="s">
        <v>26</v>
      </c>
      <c r="B68" s="481" t="s">
        <v>62</v>
      </c>
      <c r="C68" s="448" t="s">
        <v>274</v>
      </c>
      <c r="D68" s="449" t="s">
        <v>273</v>
      </c>
      <c r="E68" s="167" t="s">
        <v>272</v>
      </c>
      <c r="F68" s="168" t="s">
        <v>273</v>
      </c>
      <c r="G68" s="169" t="s">
        <v>740</v>
      </c>
      <c r="H68" s="169" t="s">
        <v>1293</v>
      </c>
    </row>
    <row r="69" spans="1:8" ht="25.5" x14ac:dyDescent="0.15">
      <c r="A69" s="482"/>
      <c r="B69" s="481"/>
      <c r="C69" s="448" t="s">
        <v>277</v>
      </c>
      <c r="D69" s="449" t="s">
        <v>276</v>
      </c>
      <c r="E69" s="167" t="s">
        <v>275</v>
      </c>
      <c r="F69" s="168" t="s">
        <v>276</v>
      </c>
      <c r="G69" s="169" t="s">
        <v>741</v>
      </c>
      <c r="H69" s="169" t="s">
        <v>1294</v>
      </c>
    </row>
    <row r="70" spans="1:8" ht="51" x14ac:dyDescent="0.15">
      <c r="A70" s="482" t="s">
        <v>27</v>
      </c>
      <c r="B70" s="481" t="s">
        <v>63</v>
      </c>
      <c r="C70" s="448" t="s">
        <v>280</v>
      </c>
      <c r="D70" s="449" t="s">
        <v>279</v>
      </c>
      <c r="E70" s="167" t="s">
        <v>278</v>
      </c>
      <c r="F70" s="168" t="s">
        <v>279</v>
      </c>
      <c r="G70" s="169" t="s">
        <v>742</v>
      </c>
      <c r="H70" s="169" t="s">
        <v>1178</v>
      </c>
    </row>
    <row r="71" spans="1:8" x14ac:dyDescent="0.15">
      <c r="A71" s="482"/>
      <c r="B71" s="481"/>
      <c r="C71" s="483" t="s">
        <v>283</v>
      </c>
      <c r="D71" s="484" t="s">
        <v>284</v>
      </c>
      <c r="E71" s="167" t="s">
        <v>282</v>
      </c>
      <c r="F71" s="168" t="s">
        <v>281</v>
      </c>
      <c r="G71" s="169" t="s">
        <v>281</v>
      </c>
      <c r="H71" s="169" t="s">
        <v>810</v>
      </c>
    </row>
    <row r="72" spans="1:8" ht="38.25" x14ac:dyDescent="0.15">
      <c r="A72" s="482"/>
      <c r="B72" s="481"/>
      <c r="C72" s="483"/>
      <c r="D72" s="484"/>
      <c r="E72" s="167" t="s">
        <v>286</v>
      </c>
      <c r="F72" s="168" t="s">
        <v>285</v>
      </c>
      <c r="G72" s="169" t="s">
        <v>743</v>
      </c>
      <c r="H72" s="169" t="s">
        <v>1179</v>
      </c>
    </row>
    <row r="73" spans="1:8" x14ac:dyDescent="0.15">
      <c r="A73" s="482" t="s">
        <v>39</v>
      </c>
      <c r="B73" s="488" t="s">
        <v>1180</v>
      </c>
      <c r="C73" s="483" t="s">
        <v>289</v>
      </c>
      <c r="D73" s="484" t="s">
        <v>707</v>
      </c>
      <c r="E73" s="167" t="s">
        <v>288</v>
      </c>
      <c r="F73" s="168" t="s">
        <v>287</v>
      </c>
      <c r="G73" s="169" t="s">
        <v>744</v>
      </c>
      <c r="H73" s="169" t="s">
        <v>960</v>
      </c>
    </row>
    <row r="74" spans="1:8" ht="38.25" x14ac:dyDescent="0.15">
      <c r="A74" s="482"/>
      <c r="B74" s="481"/>
      <c r="C74" s="483"/>
      <c r="D74" s="484"/>
      <c r="E74" s="167" t="s">
        <v>290</v>
      </c>
      <c r="F74" s="170" t="s">
        <v>1181</v>
      </c>
      <c r="G74" s="170" t="s">
        <v>1248</v>
      </c>
      <c r="H74" s="169" t="s">
        <v>961</v>
      </c>
    </row>
    <row r="75" spans="1:8" ht="51" x14ac:dyDescent="0.15">
      <c r="A75" s="482" t="s">
        <v>28</v>
      </c>
      <c r="B75" s="481" t="s">
        <v>64</v>
      </c>
      <c r="C75" s="448" t="s">
        <v>293</v>
      </c>
      <c r="D75" s="449" t="s">
        <v>292</v>
      </c>
      <c r="E75" s="167" t="s">
        <v>291</v>
      </c>
      <c r="F75" s="168" t="s">
        <v>292</v>
      </c>
      <c r="G75" s="169" t="s">
        <v>1249</v>
      </c>
      <c r="H75" s="169" t="s">
        <v>962</v>
      </c>
    </row>
    <row r="76" spans="1:8" ht="25.5" x14ac:dyDescent="0.15">
      <c r="A76" s="482"/>
      <c r="B76" s="481"/>
      <c r="C76" s="448" t="s">
        <v>296</v>
      </c>
      <c r="D76" s="449" t="s">
        <v>295</v>
      </c>
      <c r="E76" s="167" t="s">
        <v>294</v>
      </c>
      <c r="F76" s="168" t="s">
        <v>295</v>
      </c>
      <c r="G76" s="169" t="s">
        <v>745</v>
      </c>
      <c r="H76" s="169" t="s">
        <v>811</v>
      </c>
    </row>
    <row r="77" spans="1:8" ht="25.5" x14ac:dyDescent="0.15">
      <c r="A77" s="482"/>
      <c r="B77" s="481"/>
      <c r="C77" s="448" t="s">
        <v>299</v>
      </c>
      <c r="D77" s="449" t="s">
        <v>298</v>
      </c>
      <c r="E77" s="167" t="s">
        <v>297</v>
      </c>
      <c r="F77" s="168" t="s">
        <v>298</v>
      </c>
      <c r="G77" s="169" t="s">
        <v>746</v>
      </c>
      <c r="H77" s="169" t="s">
        <v>1182</v>
      </c>
    </row>
    <row r="78" spans="1:8" ht="25.5" x14ac:dyDescent="0.15">
      <c r="A78" s="482"/>
      <c r="B78" s="481"/>
      <c r="C78" s="483" t="s">
        <v>302</v>
      </c>
      <c r="D78" s="484" t="s">
        <v>303</v>
      </c>
      <c r="E78" s="167" t="s">
        <v>300</v>
      </c>
      <c r="F78" s="168" t="s">
        <v>301</v>
      </c>
      <c r="G78" s="169" t="s">
        <v>747</v>
      </c>
      <c r="H78" s="169" t="s">
        <v>812</v>
      </c>
    </row>
    <row r="79" spans="1:8" ht="25.5" x14ac:dyDescent="0.15">
      <c r="A79" s="482"/>
      <c r="B79" s="481"/>
      <c r="C79" s="483"/>
      <c r="D79" s="484"/>
      <c r="E79" s="167" t="s">
        <v>304</v>
      </c>
      <c r="F79" s="168" t="s">
        <v>303</v>
      </c>
      <c r="G79" s="169" t="s">
        <v>748</v>
      </c>
      <c r="H79" s="169" t="s">
        <v>813</v>
      </c>
    </row>
    <row r="80" spans="1:8" ht="25.5" x14ac:dyDescent="0.15">
      <c r="A80" s="482" t="s">
        <v>29</v>
      </c>
      <c r="B80" s="481" t="s">
        <v>65</v>
      </c>
      <c r="C80" s="483" t="s">
        <v>307</v>
      </c>
      <c r="D80" s="484" t="s">
        <v>306</v>
      </c>
      <c r="E80" s="167" t="s">
        <v>305</v>
      </c>
      <c r="F80" s="168" t="s">
        <v>306</v>
      </c>
      <c r="G80" s="169" t="s">
        <v>1183</v>
      </c>
      <c r="H80" s="169" t="s">
        <v>814</v>
      </c>
    </row>
    <row r="81" spans="1:8" x14ac:dyDescent="0.15">
      <c r="A81" s="482"/>
      <c r="B81" s="481"/>
      <c r="C81" s="483"/>
      <c r="D81" s="484"/>
      <c r="E81" s="167" t="s">
        <v>308</v>
      </c>
      <c r="F81" s="168" t="s">
        <v>708</v>
      </c>
      <c r="G81" s="169" t="s">
        <v>708</v>
      </c>
      <c r="H81" s="169" t="s">
        <v>815</v>
      </c>
    </row>
    <row r="82" spans="1:8" ht="25.5" x14ac:dyDescent="0.15">
      <c r="A82" s="482"/>
      <c r="B82" s="481"/>
      <c r="C82" s="483" t="s">
        <v>311</v>
      </c>
      <c r="D82" s="484" t="s">
        <v>312</v>
      </c>
      <c r="E82" s="167" t="s">
        <v>309</v>
      </c>
      <c r="F82" s="168" t="s">
        <v>310</v>
      </c>
      <c r="G82" s="168" t="s">
        <v>310</v>
      </c>
      <c r="H82" s="169" t="s">
        <v>816</v>
      </c>
    </row>
    <row r="83" spans="1:8" x14ac:dyDescent="0.15">
      <c r="A83" s="482"/>
      <c r="B83" s="481"/>
      <c r="C83" s="483"/>
      <c r="D83" s="484"/>
      <c r="E83" s="167" t="s">
        <v>313</v>
      </c>
      <c r="F83" s="168" t="s">
        <v>314</v>
      </c>
      <c r="G83" s="168" t="s">
        <v>314</v>
      </c>
      <c r="H83" s="169" t="s">
        <v>1296</v>
      </c>
    </row>
    <row r="84" spans="1:8" x14ac:dyDescent="0.15">
      <c r="A84" s="482"/>
      <c r="B84" s="481"/>
      <c r="C84" s="483"/>
      <c r="D84" s="484"/>
      <c r="E84" s="167" t="s">
        <v>315</v>
      </c>
      <c r="F84" s="168" t="s">
        <v>316</v>
      </c>
      <c r="G84" s="169" t="s">
        <v>1250</v>
      </c>
      <c r="H84" s="169" t="s">
        <v>817</v>
      </c>
    </row>
    <row r="85" spans="1:8" x14ac:dyDescent="0.15">
      <c r="A85" s="482"/>
      <c r="B85" s="481"/>
      <c r="C85" s="448" t="s">
        <v>318</v>
      </c>
      <c r="D85" s="449" t="s">
        <v>1184</v>
      </c>
      <c r="E85" s="167" t="s">
        <v>317</v>
      </c>
      <c r="F85" s="168" t="s">
        <v>1184</v>
      </c>
      <c r="G85" s="169" t="s">
        <v>1251</v>
      </c>
      <c r="H85" s="169" t="s">
        <v>818</v>
      </c>
    </row>
    <row r="86" spans="1:8" x14ac:dyDescent="0.15">
      <c r="A86" s="482"/>
      <c r="B86" s="481"/>
      <c r="C86" s="448" t="s">
        <v>321</v>
      </c>
      <c r="D86" s="449" t="s">
        <v>320</v>
      </c>
      <c r="E86" s="167" t="s">
        <v>319</v>
      </c>
      <c r="F86" s="168" t="s">
        <v>320</v>
      </c>
      <c r="G86" s="169" t="s">
        <v>749</v>
      </c>
      <c r="H86" s="169" t="s">
        <v>819</v>
      </c>
    </row>
    <row r="87" spans="1:8" ht="25.5" x14ac:dyDescent="0.15">
      <c r="A87" s="482" t="s">
        <v>30</v>
      </c>
      <c r="B87" s="481" t="s">
        <v>66</v>
      </c>
      <c r="C87" s="483" t="s">
        <v>324</v>
      </c>
      <c r="D87" s="484" t="s">
        <v>323</v>
      </c>
      <c r="E87" s="167" t="s">
        <v>322</v>
      </c>
      <c r="F87" s="168" t="s">
        <v>323</v>
      </c>
      <c r="G87" s="169" t="s">
        <v>1185</v>
      </c>
      <c r="H87" s="169" t="s">
        <v>820</v>
      </c>
    </row>
    <row r="88" spans="1:8" x14ac:dyDescent="0.15">
      <c r="A88" s="482"/>
      <c r="B88" s="481"/>
      <c r="C88" s="483"/>
      <c r="D88" s="484"/>
      <c r="E88" s="167" t="s">
        <v>325</v>
      </c>
      <c r="F88" s="168" t="s">
        <v>326</v>
      </c>
      <c r="G88" s="169" t="s">
        <v>326</v>
      </c>
      <c r="H88" s="169" t="s">
        <v>821</v>
      </c>
    </row>
    <row r="89" spans="1:8" x14ac:dyDescent="0.15">
      <c r="A89" s="482"/>
      <c r="B89" s="481"/>
      <c r="C89" s="483" t="s">
        <v>329</v>
      </c>
      <c r="D89" s="484" t="s">
        <v>330</v>
      </c>
      <c r="E89" s="167" t="s">
        <v>327</v>
      </c>
      <c r="F89" s="168" t="s">
        <v>328</v>
      </c>
      <c r="G89" s="169" t="s">
        <v>750</v>
      </c>
      <c r="H89" s="169" t="s">
        <v>822</v>
      </c>
    </row>
    <row r="90" spans="1:8" ht="25.5" x14ac:dyDescent="0.15">
      <c r="A90" s="482"/>
      <c r="B90" s="481"/>
      <c r="C90" s="483"/>
      <c r="D90" s="484"/>
      <c r="E90" s="167" t="s">
        <v>331</v>
      </c>
      <c r="F90" s="168" t="s">
        <v>332</v>
      </c>
      <c r="G90" s="169" t="s">
        <v>751</v>
      </c>
      <c r="H90" s="169" t="s">
        <v>823</v>
      </c>
    </row>
    <row r="91" spans="1:8" x14ac:dyDescent="0.15">
      <c r="A91" s="482" t="s">
        <v>31</v>
      </c>
      <c r="B91" s="481" t="s">
        <v>67</v>
      </c>
      <c r="C91" s="483" t="s">
        <v>335</v>
      </c>
      <c r="D91" s="484" t="s">
        <v>709</v>
      </c>
      <c r="E91" s="167" t="s">
        <v>333</v>
      </c>
      <c r="F91" s="168" t="s">
        <v>334</v>
      </c>
      <c r="G91" s="169" t="s">
        <v>752</v>
      </c>
      <c r="H91" s="169" t="s">
        <v>824</v>
      </c>
    </row>
    <row r="92" spans="1:8" ht="25.5" x14ac:dyDescent="0.15">
      <c r="A92" s="482"/>
      <c r="B92" s="481"/>
      <c r="C92" s="483"/>
      <c r="D92" s="484"/>
      <c r="E92" s="167" t="s">
        <v>336</v>
      </c>
      <c r="F92" s="168" t="s">
        <v>337</v>
      </c>
      <c r="G92" s="169" t="s">
        <v>753</v>
      </c>
      <c r="H92" s="169" t="s">
        <v>825</v>
      </c>
    </row>
    <row r="93" spans="1:8" ht="25.5" x14ac:dyDescent="0.15">
      <c r="A93" s="482"/>
      <c r="B93" s="481"/>
      <c r="C93" s="483" t="s">
        <v>339</v>
      </c>
      <c r="D93" s="484" t="s">
        <v>340</v>
      </c>
      <c r="E93" s="167" t="s">
        <v>338</v>
      </c>
      <c r="F93" s="168" t="s">
        <v>710</v>
      </c>
      <c r="G93" s="169" t="s">
        <v>754</v>
      </c>
      <c r="H93" s="169" t="s">
        <v>826</v>
      </c>
    </row>
    <row r="94" spans="1:8" ht="38.25" x14ac:dyDescent="0.15">
      <c r="A94" s="482"/>
      <c r="B94" s="481"/>
      <c r="C94" s="483"/>
      <c r="D94" s="484"/>
      <c r="E94" s="167" t="s">
        <v>341</v>
      </c>
      <c r="F94" s="168" t="s">
        <v>833</v>
      </c>
      <c r="G94" s="169" t="s">
        <v>1252</v>
      </c>
      <c r="H94" s="169" t="s">
        <v>963</v>
      </c>
    </row>
    <row r="95" spans="1:8" ht="63.75" x14ac:dyDescent="0.15">
      <c r="A95" s="482" t="s">
        <v>32</v>
      </c>
      <c r="B95" s="481" t="s">
        <v>68</v>
      </c>
      <c r="C95" s="483" t="s">
        <v>344</v>
      </c>
      <c r="D95" s="484" t="s">
        <v>68</v>
      </c>
      <c r="E95" s="167" t="s">
        <v>342</v>
      </c>
      <c r="F95" s="168" t="s">
        <v>343</v>
      </c>
      <c r="G95" s="169" t="s">
        <v>755</v>
      </c>
      <c r="H95" s="169" t="s">
        <v>1299</v>
      </c>
    </row>
    <row r="96" spans="1:8" ht="51" x14ac:dyDescent="0.15">
      <c r="A96" s="482"/>
      <c r="B96" s="481"/>
      <c r="C96" s="483"/>
      <c r="D96" s="484"/>
      <c r="E96" s="167" t="s">
        <v>345</v>
      </c>
      <c r="F96" s="168" t="s">
        <v>346</v>
      </c>
      <c r="G96" s="169" t="s">
        <v>756</v>
      </c>
      <c r="H96" s="169" t="s">
        <v>1298</v>
      </c>
    </row>
    <row r="97" spans="1:8" ht="25.5" x14ac:dyDescent="0.15">
      <c r="A97" s="482"/>
      <c r="B97" s="481"/>
      <c r="C97" s="483"/>
      <c r="D97" s="484"/>
      <c r="E97" s="167" t="s">
        <v>348</v>
      </c>
      <c r="F97" s="168" t="s">
        <v>347</v>
      </c>
      <c r="G97" s="169" t="s">
        <v>757</v>
      </c>
      <c r="H97" s="169" t="s">
        <v>947</v>
      </c>
    </row>
    <row r="98" spans="1:8" x14ac:dyDescent="0.15">
      <c r="A98" s="482"/>
      <c r="B98" s="481"/>
      <c r="C98" s="483"/>
      <c r="D98" s="484"/>
      <c r="E98" s="167" t="s">
        <v>350</v>
      </c>
      <c r="F98" s="168" t="s">
        <v>349</v>
      </c>
      <c r="G98" s="169" t="s">
        <v>349</v>
      </c>
      <c r="H98" s="169" t="s">
        <v>829</v>
      </c>
    </row>
    <row r="99" spans="1:8" ht="25.5" x14ac:dyDescent="0.15">
      <c r="A99" s="482"/>
      <c r="B99" s="481"/>
      <c r="C99" s="483"/>
      <c r="D99" s="484"/>
      <c r="E99" s="167" t="s">
        <v>351</v>
      </c>
      <c r="F99" s="168" t="s">
        <v>352</v>
      </c>
      <c r="G99" s="169" t="s">
        <v>1253</v>
      </c>
      <c r="H99" s="169" t="s">
        <v>830</v>
      </c>
    </row>
    <row r="100" spans="1:8" ht="25.5" x14ac:dyDescent="0.15">
      <c r="A100" s="482" t="s">
        <v>33</v>
      </c>
      <c r="B100" s="481" t="s">
        <v>69</v>
      </c>
      <c r="C100" s="483" t="s">
        <v>356</v>
      </c>
      <c r="D100" s="484" t="s">
        <v>69</v>
      </c>
      <c r="E100" s="167" t="s">
        <v>354</v>
      </c>
      <c r="F100" s="168" t="s">
        <v>355</v>
      </c>
      <c r="G100" s="169" t="s">
        <v>353</v>
      </c>
      <c r="H100" s="169" t="s">
        <v>964</v>
      </c>
    </row>
    <row r="101" spans="1:8" x14ac:dyDescent="0.15">
      <c r="A101" s="482"/>
      <c r="B101" s="481"/>
      <c r="C101" s="483"/>
      <c r="D101" s="484"/>
      <c r="E101" s="167" t="s">
        <v>358</v>
      </c>
      <c r="F101" s="168" t="s">
        <v>359</v>
      </c>
      <c r="G101" s="169" t="s">
        <v>357</v>
      </c>
      <c r="H101" s="169" t="s">
        <v>831</v>
      </c>
    </row>
    <row r="102" spans="1:8" x14ac:dyDescent="0.15">
      <c r="A102" s="482"/>
      <c r="B102" s="481"/>
      <c r="C102" s="483"/>
      <c r="D102" s="484"/>
      <c r="E102" s="167" t="s">
        <v>361</v>
      </c>
      <c r="F102" s="168" t="s">
        <v>360</v>
      </c>
      <c r="G102" s="169" t="s">
        <v>360</v>
      </c>
      <c r="H102" s="169" t="s">
        <v>832</v>
      </c>
    </row>
    <row r="103" spans="1:8" ht="38.25" x14ac:dyDescent="0.15">
      <c r="A103" s="482"/>
      <c r="B103" s="481"/>
      <c r="C103" s="483"/>
      <c r="D103" s="484"/>
      <c r="E103" s="167" t="s">
        <v>362</v>
      </c>
      <c r="F103" s="168" t="s">
        <v>363</v>
      </c>
      <c r="G103" s="168" t="s">
        <v>363</v>
      </c>
      <c r="H103" s="169" t="s">
        <v>965</v>
      </c>
    </row>
    <row r="104" spans="1:8" ht="25.5" x14ac:dyDescent="0.15">
      <c r="A104" s="482"/>
      <c r="B104" s="481"/>
      <c r="C104" s="483"/>
      <c r="D104" s="484"/>
      <c r="E104" s="167" t="s">
        <v>364</v>
      </c>
      <c r="F104" s="168" t="s">
        <v>365</v>
      </c>
      <c r="G104" s="169" t="s">
        <v>1254</v>
      </c>
      <c r="H104" s="169" t="s">
        <v>834</v>
      </c>
    </row>
    <row r="105" spans="1:8" ht="51" x14ac:dyDescent="0.15">
      <c r="A105" s="482"/>
      <c r="B105" s="481"/>
      <c r="C105" s="483"/>
      <c r="D105" s="484"/>
      <c r="E105" s="167" t="s">
        <v>366</v>
      </c>
      <c r="F105" s="168" t="s">
        <v>367</v>
      </c>
      <c r="G105" s="169" t="s">
        <v>758</v>
      </c>
      <c r="H105" s="169" t="s">
        <v>1300</v>
      </c>
    </row>
    <row r="106" spans="1:8" ht="25.5" x14ac:dyDescent="0.15">
      <c r="A106" s="482"/>
      <c r="B106" s="481"/>
      <c r="C106" s="483"/>
      <c r="D106" s="484"/>
      <c r="E106" s="167" t="s">
        <v>369</v>
      </c>
      <c r="F106" s="168" t="s">
        <v>368</v>
      </c>
      <c r="G106" s="169" t="s">
        <v>368</v>
      </c>
      <c r="H106" s="169" t="s">
        <v>835</v>
      </c>
    </row>
    <row r="107" spans="1:8" ht="38.25" x14ac:dyDescent="0.15">
      <c r="A107" s="482"/>
      <c r="B107" s="481"/>
      <c r="C107" s="483"/>
      <c r="D107" s="484"/>
      <c r="E107" s="167" t="s">
        <v>370</v>
      </c>
      <c r="F107" s="168" t="s">
        <v>371</v>
      </c>
      <c r="G107" s="169" t="s">
        <v>759</v>
      </c>
      <c r="H107" s="169" t="s">
        <v>1186</v>
      </c>
    </row>
    <row r="108" spans="1:8" ht="51" x14ac:dyDescent="0.15">
      <c r="A108" s="482" t="s">
        <v>34</v>
      </c>
      <c r="B108" s="481" t="s">
        <v>70</v>
      </c>
      <c r="C108" s="483" t="s">
        <v>374</v>
      </c>
      <c r="D108" s="484" t="s">
        <v>70</v>
      </c>
      <c r="E108" s="167" t="s">
        <v>372</v>
      </c>
      <c r="F108" s="168" t="s">
        <v>373</v>
      </c>
      <c r="G108" s="169" t="s">
        <v>760</v>
      </c>
      <c r="H108" s="169" t="s">
        <v>1302</v>
      </c>
    </row>
    <row r="109" spans="1:8" ht="51" x14ac:dyDescent="0.15">
      <c r="A109" s="482"/>
      <c r="B109" s="481"/>
      <c r="C109" s="483"/>
      <c r="D109" s="484"/>
      <c r="E109" s="167" t="s">
        <v>375</v>
      </c>
      <c r="F109" s="168" t="s">
        <v>376</v>
      </c>
      <c r="G109" s="168" t="s">
        <v>376</v>
      </c>
      <c r="H109" s="169" t="s">
        <v>1303</v>
      </c>
    </row>
    <row r="110" spans="1:8" x14ac:dyDescent="0.15">
      <c r="A110" s="482"/>
      <c r="B110" s="481"/>
      <c r="C110" s="483"/>
      <c r="D110" s="484"/>
      <c r="E110" s="167" t="s">
        <v>377</v>
      </c>
      <c r="F110" s="168" t="s">
        <v>828</v>
      </c>
      <c r="G110" s="169" t="s">
        <v>378</v>
      </c>
      <c r="H110" s="169" t="s">
        <v>836</v>
      </c>
    </row>
    <row r="111" spans="1:8" ht="25.5" x14ac:dyDescent="0.15">
      <c r="A111" s="482"/>
      <c r="B111" s="481"/>
      <c r="C111" s="483"/>
      <c r="D111" s="484"/>
      <c r="E111" s="167" t="s">
        <v>380</v>
      </c>
      <c r="F111" s="168" t="s">
        <v>379</v>
      </c>
      <c r="G111" s="169" t="s">
        <v>379</v>
      </c>
      <c r="H111" s="169" t="s">
        <v>948</v>
      </c>
    </row>
    <row r="112" spans="1:8" ht="25.5" x14ac:dyDescent="0.15">
      <c r="A112" s="482"/>
      <c r="B112" s="481"/>
      <c r="C112" s="483"/>
      <c r="D112" s="484"/>
      <c r="E112" s="167" t="s">
        <v>381</v>
      </c>
      <c r="F112" s="168" t="s">
        <v>382</v>
      </c>
      <c r="G112" s="169" t="s">
        <v>382</v>
      </c>
      <c r="H112" s="169" t="s">
        <v>838</v>
      </c>
    </row>
    <row r="113" spans="1:8" x14ac:dyDescent="0.15">
      <c r="A113" s="482"/>
      <c r="B113" s="481"/>
      <c r="C113" s="483"/>
      <c r="D113" s="484"/>
      <c r="E113" s="167" t="s">
        <v>384</v>
      </c>
      <c r="F113" s="168" t="s">
        <v>383</v>
      </c>
      <c r="G113" s="169" t="s">
        <v>383</v>
      </c>
      <c r="H113" s="169" t="s">
        <v>839</v>
      </c>
    </row>
    <row r="114" spans="1:8" ht="38.25" x14ac:dyDescent="0.15">
      <c r="A114" s="482" t="s">
        <v>35</v>
      </c>
      <c r="B114" s="481" t="s">
        <v>71</v>
      </c>
      <c r="C114" s="448" t="s">
        <v>387</v>
      </c>
      <c r="D114" s="449" t="s">
        <v>386</v>
      </c>
      <c r="E114" s="167" t="s">
        <v>385</v>
      </c>
      <c r="F114" s="168" t="s">
        <v>386</v>
      </c>
      <c r="G114" s="169" t="s">
        <v>761</v>
      </c>
      <c r="H114" s="169" t="s">
        <v>1304</v>
      </c>
    </row>
    <row r="115" spans="1:8" ht="51" x14ac:dyDescent="0.15">
      <c r="A115" s="482"/>
      <c r="B115" s="481"/>
      <c r="C115" s="448" t="s">
        <v>390</v>
      </c>
      <c r="D115" s="449" t="s">
        <v>389</v>
      </c>
      <c r="E115" s="167" t="s">
        <v>388</v>
      </c>
      <c r="F115" s="168" t="s">
        <v>848</v>
      </c>
      <c r="G115" s="169" t="s">
        <v>762</v>
      </c>
      <c r="H115" s="169" t="s">
        <v>1305</v>
      </c>
    </row>
    <row r="116" spans="1:8" ht="63.75" x14ac:dyDescent="0.15">
      <c r="A116" s="482" t="s">
        <v>36</v>
      </c>
      <c r="B116" s="481" t="s">
        <v>72</v>
      </c>
      <c r="C116" s="448" t="s">
        <v>393</v>
      </c>
      <c r="D116" s="449" t="s">
        <v>392</v>
      </c>
      <c r="E116" s="167" t="s">
        <v>391</v>
      </c>
      <c r="F116" s="168" t="s">
        <v>1297</v>
      </c>
      <c r="G116" s="169" t="s">
        <v>763</v>
      </c>
      <c r="H116" s="169" t="s">
        <v>1306</v>
      </c>
    </row>
    <row r="117" spans="1:8" ht="38.25" x14ac:dyDescent="0.15">
      <c r="A117" s="482"/>
      <c r="B117" s="481"/>
      <c r="C117" s="448" t="s">
        <v>396</v>
      </c>
      <c r="D117" s="449" t="s">
        <v>395</v>
      </c>
      <c r="E117" s="167" t="s">
        <v>394</v>
      </c>
      <c r="F117" s="168" t="s">
        <v>395</v>
      </c>
      <c r="G117" s="169" t="s">
        <v>1187</v>
      </c>
      <c r="H117" s="169" t="s">
        <v>840</v>
      </c>
    </row>
    <row r="118" spans="1:8" ht="25.5" x14ac:dyDescent="0.15">
      <c r="A118" s="482"/>
      <c r="B118" s="481"/>
      <c r="C118" s="483" t="s">
        <v>399</v>
      </c>
      <c r="D118" s="484" t="s">
        <v>400</v>
      </c>
      <c r="E118" s="167" t="s">
        <v>398</v>
      </c>
      <c r="F118" s="168" t="s">
        <v>837</v>
      </c>
      <c r="G118" s="169" t="s">
        <v>397</v>
      </c>
      <c r="H118" s="169" t="s">
        <v>949</v>
      </c>
    </row>
    <row r="119" spans="1:8" ht="25.5" x14ac:dyDescent="0.15">
      <c r="A119" s="482"/>
      <c r="B119" s="481"/>
      <c r="C119" s="483"/>
      <c r="D119" s="484"/>
      <c r="E119" s="167" t="s">
        <v>402</v>
      </c>
      <c r="F119" s="168" t="s">
        <v>401</v>
      </c>
      <c r="G119" s="169" t="s">
        <v>401</v>
      </c>
      <c r="H119" s="169" t="s">
        <v>966</v>
      </c>
    </row>
    <row r="120" spans="1:8" ht="38.25" x14ac:dyDescent="0.15">
      <c r="A120" s="482"/>
      <c r="B120" s="481"/>
      <c r="C120" s="448" t="s">
        <v>405</v>
      </c>
      <c r="D120" s="449" t="s">
        <v>404</v>
      </c>
      <c r="E120" s="167" t="s">
        <v>403</v>
      </c>
      <c r="F120" s="168" t="s">
        <v>404</v>
      </c>
      <c r="G120" s="169" t="s">
        <v>764</v>
      </c>
      <c r="H120" s="169" t="s">
        <v>1307</v>
      </c>
    </row>
    <row r="121" spans="1:8" ht="63.75" x14ac:dyDescent="0.15">
      <c r="A121" s="482" t="s">
        <v>37</v>
      </c>
      <c r="B121" s="481" t="s">
        <v>73</v>
      </c>
      <c r="C121" s="483" t="s">
        <v>408</v>
      </c>
      <c r="D121" s="484" t="s">
        <v>409</v>
      </c>
      <c r="E121" s="167" t="s">
        <v>406</v>
      </c>
      <c r="F121" s="168" t="s">
        <v>407</v>
      </c>
      <c r="G121" s="169" t="s">
        <v>1188</v>
      </c>
      <c r="H121" s="169" t="s">
        <v>950</v>
      </c>
    </row>
    <row r="122" spans="1:8" ht="25.5" x14ac:dyDescent="0.15">
      <c r="A122" s="482"/>
      <c r="B122" s="481"/>
      <c r="C122" s="483"/>
      <c r="D122" s="484"/>
      <c r="E122" s="167" t="s">
        <v>410</v>
      </c>
      <c r="F122" s="168" t="s">
        <v>411</v>
      </c>
      <c r="G122" s="169" t="s">
        <v>765</v>
      </c>
      <c r="H122" s="169" t="s">
        <v>951</v>
      </c>
    </row>
    <row r="123" spans="1:8" ht="25.5" x14ac:dyDescent="0.15">
      <c r="A123" s="482"/>
      <c r="B123" s="481"/>
      <c r="C123" s="448" t="s">
        <v>414</v>
      </c>
      <c r="D123" s="449" t="s">
        <v>413</v>
      </c>
      <c r="E123" s="167" t="s">
        <v>412</v>
      </c>
      <c r="F123" s="168" t="s">
        <v>1301</v>
      </c>
      <c r="G123" s="169" t="s">
        <v>1189</v>
      </c>
      <c r="H123" s="169" t="s">
        <v>841</v>
      </c>
    </row>
    <row r="124" spans="1:8" x14ac:dyDescent="0.15">
      <c r="A124" s="482" t="s">
        <v>38</v>
      </c>
      <c r="B124" s="481" t="s">
        <v>74</v>
      </c>
      <c r="C124" s="448" t="s">
        <v>417</v>
      </c>
      <c r="D124" s="449" t="s">
        <v>415</v>
      </c>
      <c r="E124" s="167" t="s">
        <v>416</v>
      </c>
      <c r="F124" s="168" t="s">
        <v>415</v>
      </c>
      <c r="G124" s="169" t="s">
        <v>1255</v>
      </c>
      <c r="H124" s="169" t="s">
        <v>842</v>
      </c>
    </row>
    <row r="125" spans="1:8" ht="25.5" x14ac:dyDescent="0.15">
      <c r="A125" s="482"/>
      <c r="B125" s="481"/>
      <c r="C125" s="483" t="s">
        <v>420</v>
      </c>
      <c r="D125" s="484" t="s">
        <v>421</v>
      </c>
      <c r="E125" s="167" t="s">
        <v>419</v>
      </c>
      <c r="F125" s="168" t="s">
        <v>418</v>
      </c>
      <c r="G125" s="169" t="s">
        <v>418</v>
      </c>
      <c r="H125" s="169" t="s">
        <v>843</v>
      </c>
    </row>
    <row r="126" spans="1:8" x14ac:dyDescent="0.15">
      <c r="A126" s="482"/>
      <c r="B126" s="481"/>
      <c r="C126" s="483"/>
      <c r="D126" s="484"/>
      <c r="E126" s="167" t="s">
        <v>423</v>
      </c>
      <c r="F126" s="168" t="s">
        <v>422</v>
      </c>
      <c r="G126" s="169" t="s">
        <v>422</v>
      </c>
      <c r="H126" s="169" t="s">
        <v>1190</v>
      </c>
    </row>
    <row r="127" spans="1:8" ht="38.25" x14ac:dyDescent="0.15">
      <c r="A127" s="482"/>
      <c r="B127" s="481"/>
      <c r="C127" s="448" t="s">
        <v>426</v>
      </c>
      <c r="D127" s="449" t="s">
        <v>425</v>
      </c>
      <c r="E127" s="167" t="s">
        <v>424</v>
      </c>
      <c r="F127" s="168" t="s">
        <v>827</v>
      </c>
      <c r="G127" s="169" t="s">
        <v>766</v>
      </c>
      <c r="H127" s="169" t="s">
        <v>967</v>
      </c>
    </row>
    <row r="128" spans="1:8" ht="25.5" x14ac:dyDescent="0.15">
      <c r="A128" s="482"/>
      <c r="B128" s="481"/>
      <c r="C128" s="448" t="s">
        <v>429</v>
      </c>
      <c r="D128" s="449" t="s">
        <v>428</v>
      </c>
      <c r="E128" s="167" t="s">
        <v>427</v>
      </c>
      <c r="F128" s="168" t="s">
        <v>428</v>
      </c>
      <c r="G128" s="169" t="s">
        <v>767</v>
      </c>
      <c r="H128" s="169" t="s">
        <v>844</v>
      </c>
    </row>
    <row r="129" spans="1:8" x14ac:dyDescent="0.15">
      <c r="A129" s="482"/>
      <c r="B129" s="481"/>
      <c r="C129" s="483" t="s">
        <v>432</v>
      </c>
      <c r="D129" s="484" t="s">
        <v>433</v>
      </c>
      <c r="E129" s="167" t="s">
        <v>430</v>
      </c>
      <c r="F129" s="168" t="s">
        <v>431</v>
      </c>
      <c r="G129" s="169" t="s">
        <v>768</v>
      </c>
      <c r="H129" s="169" t="s">
        <v>845</v>
      </c>
    </row>
    <row r="130" spans="1:8" ht="25.5" x14ac:dyDescent="0.15">
      <c r="A130" s="482"/>
      <c r="B130" s="481"/>
      <c r="C130" s="483"/>
      <c r="D130" s="484"/>
      <c r="E130" s="167" t="s">
        <v>434</v>
      </c>
      <c r="F130" s="168" t="s">
        <v>879</v>
      </c>
      <c r="G130" s="169" t="s">
        <v>769</v>
      </c>
      <c r="H130" s="169" t="s">
        <v>968</v>
      </c>
    </row>
    <row r="131" spans="1:8" ht="51" x14ac:dyDescent="0.15">
      <c r="A131" s="482"/>
      <c r="B131" s="481"/>
      <c r="C131" s="483"/>
      <c r="D131" s="484"/>
      <c r="E131" s="167" t="s">
        <v>435</v>
      </c>
      <c r="F131" s="168" t="s">
        <v>436</v>
      </c>
      <c r="G131" s="169" t="s">
        <v>1256</v>
      </c>
      <c r="H131" s="169" t="s">
        <v>846</v>
      </c>
    </row>
    <row r="132" spans="1:8" ht="51" x14ac:dyDescent="0.15">
      <c r="A132" s="482" t="s">
        <v>39</v>
      </c>
      <c r="B132" s="488" t="s">
        <v>1191</v>
      </c>
      <c r="C132" s="483" t="s">
        <v>439</v>
      </c>
      <c r="D132" s="484" t="s">
        <v>75</v>
      </c>
      <c r="E132" s="167" t="s">
        <v>437</v>
      </c>
      <c r="F132" s="168" t="s">
        <v>438</v>
      </c>
      <c r="G132" s="169" t="s">
        <v>770</v>
      </c>
      <c r="H132" s="169" t="s">
        <v>969</v>
      </c>
    </row>
    <row r="133" spans="1:8" ht="127.5" x14ac:dyDescent="0.15">
      <c r="A133" s="482"/>
      <c r="B133" s="481"/>
      <c r="C133" s="483"/>
      <c r="D133" s="484"/>
      <c r="E133" s="167" t="s">
        <v>440</v>
      </c>
      <c r="F133" s="168" t="s">
        <v>847</v>
      </c>
      <c r="G133" s="169" t="s">
        <v>771</v>
      </c>
      <c r="H133" s="169" t="s">
        <v>1308</v>
      </c>
    </row>
    <row r="134" spans="1:8" x14ac:dyDescent="0.15">
      <c r="A134" s="482"/>
      <c r="B134" s="481"/>
      <c r="C134" s="448" t="s">
        <v>443</v>
      </c>
      <c r="D134" s="449" t="s">
        <v>442</v>
      </c>
      <c r="E134" s="167" t="s">
        <v>441</v>
      </c>
      <c r="F134" s="168" t="s">
        <v>856</v>
      </c>
      <c r="G134" s="169" t="s">
        <v>442</v>
      </c>
      <c r="H134" s="169" t="s">
        <v>850</v>
      </c>
    </row>
    <row r="135" spans="1:8" ht="51" x14ac:dyDescent="0.15">
      <c r="A135" s="482" t="s">
        <v>40</v>
      </c>
      <c r="B135" s="481" t="s">
        <v>76</v>
      </c>
      <c r="C135" s="483" t="s">
        <v>446</v>
      </c>
      <c r="D135" s="484" t="s">
        <v>447</v>
      </c>
      <c r="E135" s="167" t="s">
        <v>444</v>
      </c>
      <c r="F135" s="168" t="s">
        <v>445</v>
      </c>
      <c r="G135" s="169" t="s">
        <v>1192</v>
      </c>
      <c r="H135" s="169" t="s">
        <v>1309</v>
      </c>
    </row>
    <row r="136" spans="1:8" x14ac:dyDescent="0.15">
      <c r="A136" s="482"/>
      <c r="B136" s="481"/>
      <c r="C136" s="483"/>
      <c r="D136" s="484"/>
      <c r="E136" s="167" t="s">
        <v>448</v>
      </c>
      <c r="F136" s="168" t="s">
        <v>449</v>
      </c>
      <c r="G136" s="169" t="s">
        <v>1193</v>
      </c>
      <c r="H136" s="169" t="s">
        <v>1194</v>
      </c>
    </row>
    <row r="137" spans="1:8" ht="25.5" x14ac:dyDescent="0.15">
      <c r="A137" s="482"/>
      <c r="B137" s="481"/>
      <c r="C137" s="448" t="s">
        <v>452</v>
      </c>
      <c r="D137" s="449" t="s">
        <v>451</v>
      </c>
      <c r="E137" s="167" t="s">
        <v>450</v>
      </c>
      <c r="F137" s="168" t="s">
        <v>451</v>
      </c>
      <c r="G137" s="169" t="s">
        <v>451</v>
      </c>
      <c r="H137" s="169" t="s">
        <v>851</v>
      </c>
    </row>
    <row r="138" spans="1:8" ht="38.25" x14ac:dyDescent="0.15">
      <c r="A138" s="482"/>
      <c r="B138" s="481"/>
      <c r="C138" s="448" t="s">
        <v>455</v>
      </c>
      <c r="D138" s="449" t="s">
        <v>454</v>
      </c>
      <c r="E138" s="167" t="s">
        <v>453</v>
      </c>
      <c r="F138" s="168" t="s">
        <v>454</v>
      </c>
      <c r="G138" s="169" t="s">
        <v>772</v>
      </c>
      <c r="H138" s="169" t="s">
        <v>852</v>
      </c>
    </row>
    <row r="139" spans="1:8" ht="51" x14ac:dyDescent="0.15">
      <c r="A139" s="482"/>
      <c r="B139" s="481"/>
      <c r="C139" s="448" t="s">
        <v>458</v>
      </c>
      <c r="D139" s="449" t="s">
        <v>457</v>
      </c>
      <c r="E139" s="167" t="s">
        <v>456</v>
      </c>
      <c r="F139" s="168" t="s">
        <v>457</v>
      </c>
      <c r="G139" s="169" t="s">
        <v>773</v>
      </c>
      <c r="H139" s="169" t="s">
        <v>970</v>
      </c>
    </row>
    <row r="140" spans="1:8" ht="25.5" x14ac:dyDescent="0.15">
      <c r="A140" s="482" t="s">
        <v>41</v>
      </c>
      <c r="B140" s="481" t="s">
        <v>1162</v>
      </c>
      <c r="C140" s="448" t="s">
        <v>460</v>
      </c>
      <c r="D140" s="449" t="s">
        <v>1161</v>
      </c>
      <c r="E140" s="167" t="s">
        <v>459</v>
      </c>
      <c r="F140" s="168" t="s">
        <v>1161</v>
      </c>
      <c r="G140" s="169" t="s">
        <v>1163</v>
      </c>
      <c r="H140" s="169" t="s">
        <v>1229</v>
      </c>
    </row>
    <row r="141" spans="1:8" x14ac:dyDescent="0.15">
      <c r="A141" s="482"/>
      <c r="B141" s="481"/>
      <c r="C141" s="483" t="s">
        <v>463</v>
      </c>
      <c r="D141" s="484" t="s">
        <v>464</v>
      </c>
      <c r="E141" s="167" t="s">
        <v>462</v>
      </c>
      <c r="F141" s="168" t="s">
        <v>461</v>
      </c>
      <c r="G141" s="169" t="s">
        <v>461</v>
      </c>
      <c r="H141" s="169" t="s">
        <v>853</v>
      </c>
    </row>
    <row r="142" spans="1:8" x14ac:dyDescent="0.15">
      <c r="A142" s="482"/>
      <c r="B142" s="481"/>
      <c r="C142" s="483"/>
      <c r="D142" s="484"/>
      <c r="E142" s="167" t="s">
        <v>466</v>
      </c>
      <c r="F142" s="168" t="s">
        <v>465</v>
      </c>
      <c r="G142" s="169" t="s">
        <v>465</v>
      </c>
      <c r="H142" s="169" t="s">
        <v>854</v>
      </c>
    </row>
    <row r="143" spans="1:8" x14ac:dyDescent="0.15">
      <c r="A143" s="451" t="s">
        <v>42</v>
      </c>
      <c r="B143" s="452" t="s">
        <v>77</v>
      </c>
      <c r="C143" s="448" t="s">
        <v>468</v>
      </c>
      <c r="D143" s="449" t="s">
        <v>77</v>
      </c>
      <c r="E143" s="167" t="s">
        <v>467</v>
      </c>
      <c r="F143" s="168" t="s">
        <v>77</v>
      </c>
      <c r="G143" s="169" t="s">
        <v>774</v>
      </c>
      <c r="H143" s="169" t="s">
        <v>855</v>
      </c>
    </row>
    <row r="144" spans="1:8" x14ac:dyDescent="0.15">
      <c r="A144" s="451" t="s">
        <v>43</v>
      </c>
      <c r="B144" s="452" t="s">
        <v>78</v>
      </c>
      <c r="C144" s="448" t="s">
        <v>470</v>
      </c>
      <c r="D144" s="449" t="s">
        <v>78</v>
      </c>
      <c r="E144" s="167" t="s">
        <v>469</v>
      </c>
      <c r="F144" s="168" t="s">
        <v>78</v>
      </c>
      <c r="G144" s="169" t="s">
        <v>1195</v>
      </c>
      <c r="H144" s="169" t="s">
        <v>1196</v>
      </c>
    </row>
    <row r="145" spans="1:8" ht="25.5" x14ac:dyDescent="0.15">
      <c r="A145" s="482" t="s">
        <v>44</v>
      </c>
      <c r="B145" s="481" t="s">
        <v>79</v>
      </c>
      <c r="C145" s="483" t="s">
        <v>473</v>
      </c>
      <c r="D145" s="484" t="s">
        <v>79</v>
      </c>
      <c r="E145" s="167" t="s">
        <v>471</v>
      </c>
      <c r="F145" s="168" t="s">
        <v>472</v>
      </c>
      <c r="G145" s="169" t="s">
        <v>472</v>
      </c>
      <c r="H145" s="169" t="s">
        <v>1310</v>
      </c>
    </row>
    <row r="146" spans="1:8" x14ac:dyDescent="0.15">
      <c r="A146" s="482"/>
      <c r="B146" s="481"/>
      <c r="C146" s="483"/>
      <c r="D146" s="484"/>
      <c r="E146" s="167" t="s">
        <v>474</v>
      </c>
      <c r="F146" s="168" t="s">
        <v>475</v>
      </c>
      <c r="G146" s="169" t="s">
        <v>475</v>
      </c>
      <c r="H146" s="169" t="s">
        <v>857</v>
      </c>
    </row>
    <row r="147" spans="1:8" ht="25.5" x14ac:dyDescent="0.15">
      <c r="A147" s="482" t="s">
        <v>45</v>
      </c>
      <c r="B147" s="481" t="s">
        <v>80</v>
      </c>
      <c r="C147" s="483" t="s">
        <v>478</v>
      </c>
      <c r="D147" s="484" t="s">
        <v>80</v>
      </c>
      <c r="E147" s="167" t="s">
        <v>477</v>
      </c>
      <c r="F147" s="168" t="s">
        <v>476</v>
      </c>
      <c r="G147" s="169" t="s">
        <v>1197</v>
      </c>
      <c r="H147" s="169" t="s">
        <v>952</v>
      </c>
    </row>
    <row r="148" spans="1:8" x14ac:dyDescent="0.15">
      <c r="A148" s="482"/>
      <c r="B148" s="481"/>
      <c r="C148" s="483"/>
      <c r="D148" s="484"/>
      <c r="E148" s="167" t="s">
        <v>479</v>
      </c>
      <c r="F148" s="168" t="s">
        <v>480</v>
      </c>
      <c r="G148" s="169" t="s">
        <v>775</v>
      </c>
      <c r="H148" s="169" t="s">
        <v>858</v>
      </c>
    </row>
    <row r="149" spans="1:8" ht="25.5" x14ac:dyDescent="0.15">
      <c r="A149" s="482" t="s">
        <v>46</v>
      </c>
      <c r="B149" s="481" t="s">
        <v>81</v>
      </c>
      <c r="C149" s="448" t="s">
        <v>483</v>
      </c>
      <c r="D149" s="449" t="s">
        <v>482</v>
      </c>
      <c r="E149" s="167" t="s">
        <v>481</v>
      </c>
      <c r="F149" s="168" t="s">
        <v>482</v>
      </c>
      <c r="G149" s="169" t="s">
        <v>776</v>
      </c>
      <c r="H149" s="169" t="s">
        <v>859</v>
      </c>
    </row>
    <row r="150" spans="1:8" x14ac:dyDescent="0.15">
      <c r="A150" s="482"/>
      <c r="B150" s="481"/>
      <c r="C150" s="448" t="s">
        <v>485</v>
      </c>
      <c r="D150" s="449" t="s">
        <v>486</v>
      </c>
      <c r="E150" s="167" t="s">
        <v>484</v>
      </c>
      <c r="F150" s="168" t="s">
        <v>486</v>
      </c>
      <c r="G150" s="169" t="s">
        <v>486</v>
      </c>
      <c r="H150" s="169" t="s">
        <v>860</v>
      </c>
    </row>
    <row r="151" spans="1:8" ht="25.5" x14ac:dyDescent="0.15">
      <c r="A151" s="482"/>
      <c r="B151" s="481"/>
      <c r="C151" s="442" t="s">
        <v>488</v>
      </c>
      <c r="D151" s="445" t="s">
        <v>1198</v>
      </c>
      <c r="E151" s="442" t="s">
        <v>487</v>
      </c>
      <c r="F151" s="446" t="s">
        <v>1257</v>
      </c>
      <c r="G151" s="440" t="s">
        <v>1199</v>
      </c>
      <c r="H151" s="447" t="s">
        <v>987</v>
      </c>
    </row>
    <row r="152" spans="1:8" x14ac:dyDescent="0.15">
      <c r="A152" s="482" t="s">
        <v>47</v>
      </c>
      <c r="B152" s="481" t="s">
        <v>82</v>
      </c>
      <c r="C152" s="483" t="s">
        <v>491</v>
      </c>
      <c r="D152" s="484" t="s">
        <v>492</v>
      </c>
      <c r="E152" s="167" t="s">
        <v>490</v>
      </c>
      <c r="F152" s="168" t="s">
        <v>489</v>
      </c>
      <c r="G152" s="169" t="s">
        <v>489</v>
      </c>
      <c r="H152" s="169" t="s">
        <v>1200</v>
      </c>
    </row>
    <row r="153" spans="1:8" x14ac:dyDescent="0.15">
      <c r="A153" s="482"/>
      <c r="B153" s="481"/>
      <c r="C153" s="483"/>
      <c r="D153" s="484"/>
      <c r="E153" s="167" t="s">
        <v>494</v>
      </c>
      <c r="F153" s="168" t="s">
        <v>493</v>
      </c>
      <c r="G153" s="169" t="s">
        <v>493</v>
      </c>
      <c r="H153" s="169" t="s">
        <v>953</v>
      </c>
    </row>
    <row r="154" spans="1:8" ht="25.5" x14ac:dyDescent="0.15">
      <c r="A154" s="482"/>
      <c r="B154" s="481"/>
      <c r="C154" s="483" t="s">
        <v>497</v>
      </c>
      <c r="D154" s="485" t="s">
        <v>1201</v>
      </c>
      <c r="E154" s="167" t="s">
        <v>495</v>
      </c>
      <c r="F154" s="168" t="s">
        <v>496</v>
      </c>
      <c r="G154" s="169" t="s">
        <v>777</v>
      </c>
      <c r="H154" s="169" t="s">
        <v>861</v>
      </c>
    </row>
    <row r="155" spans="1:8" ht="25.5" x14ac:dyDescent="0.15">
      <c r="A155" s="482"/>
      <c r="B155" s="481"/>
      <c r="C155" s="483"/>
      <c r="D155" s="484"/>
      <c r="E155" s="167" t="s">
        <v>498</v>
      </c>
      <c r="F155" s="170" t="s">
        <v>1202</v>
      </c>
      <c r="G155" s="169" t="s">
        <v>1203</v>
      </c>
      <c r="H155" s="169" t="s">
        <v>1000</v>
      </c>
    </row>
    <row r="156" spans="1:8" ht="38.25" x14ac:dyDescent="0.15">
      <c r="A156" s="482"/>
      <c r="B156" s="481"/>
      <c r="C156" s="486" t="s">
        <v>500</v>
      </c>
      <c r="D156" s="487" t="s">
        <v>501</v>
      </c>
      <c r="E156" s="442" t="s">
        <v>499</v>
      </c>
      <c r="F156" s="444" t="s">
        <v>1204</v>
      </c>
      <c r="G156" s="440" t="s">
        <v>1204</v>
      </c>
      <c r="H156" s="440" t="s">
        <v>1457</v>
      </c>
    </row>
    <row r="157" spans="1:8" ht="25.5" x14ac:dyDescent="0.15">
      <c r="A157" s="482"/>
      <c r="B157" s="481"/>
      <c r="C157" s="486"/>
      <c r="D157" s="487"/>
      <c r="E157" s="442" t="s">
        <v>502</v>
      </c>
      <c r="F157" s="444" t="s">
        <v>1205</v>
      </c>
      <c r="G157" s="440" t="s">
        <v>1205</v>
      </c>
      <c r="H157" s="440" t="s">
        <v>1206</v>
      </c>
    </row>
    <row r="158" spans="1:8" x14ac:dyDescent="0.15">
      <c r="A158" s="482"/>
      <c r="B158" s="481"/>
      <c r="C158" s="483" t="s">
        <v>505</v>
      </c>
      <c r="D158" s="484" t="s">
        <v>506</v>
      </c>
      <c r="E158" s="167" t="s">
        <v>504</v>
      </c>
      <c r="F158" s="168" t="s">
        <v>503</v>
      </c>
      <c r="G158" s="169" t="s">
        <v>503</v>
      </c>
      <c r="H158" s="169" t="s">
        <v>862</v>
      </c>
    </row>
    <row r="159" spans="1:8" ht="38.25" x14ac:dyDescent="0.15">
      <c r="A159" s="482"/>
      <c r="B159" s="481"/>
      <c r="C159" s="483"/>
      <c r="D159" s="484"/>
      <c r="E159" s="167" t="s">
        <v>508</v>
      </c>
      <c r="F159" s="168" t="s">
        <v>507</v>
      </c>
      <c r="G159" s="169" t="s">
        <v>778</v>
      </c>
      <c r="H159" s="169" t="s">
        <v>954</v>
      </c>
    </row>
    <row r="160" spans="1:8" x14ac:dyDescent="0.15">
      <c r="A160" s="482"/>
      <c r="B160" s="481"/>
      <c r="C160" s="483"/>
      <c r="D160" s="484"/>
      <c r="E160" s="167" t="s">
        <v>510</v>
      </c>
      <c r="F160" s="168" t="s">
        <v>509</v>
      </c>
      <c r="G160" s="169" t="s">
        <v>509</v>
      </c>
      <c r="H160" s="169" t="s">
        <v>863</v>
      </c>
    </row>
    <row r="161" spans="1:8" ht="25.5" x14ac:dyDescent="0.15">
      <c r="A161" s="482"/>
      <c r="B161" s="481"/>
      <c r="C161" s="448" t="s">
        <v>513</v>
      </c>
      <c r="D161" s="449" t="s">
        <v>511</v>
      </c>
      <c r="E161" s="167" t="s">
        <v>512</v>
      </c>
      <c r="F161" s="168" t="s">
        <v>511</v>
      </c>
      <c r="G161" s="169" t="s">
        <v>779</v>
      </c>
      <c r="H161" s="169" t="s">
        <v>1207</v>
      </c>
    </row>
    <row r="162" spans="1:8" x14ac:dyDescent="0.15">
      <c r="A162" s="482"/>
      <c r="B162" s="481"/>
      <c r="C162" s="448" t="s">
        <v>516</v>
      </c>
      <c r="D162" s="449" t="s">
        <v>515</v>
      </c>
      <c r="E162" s="167" t="s">
        <v>514</v>
      </c>
      <c r="F162" s="168" t="s">
        <v>515</v>
      </c>
      <c r="G162" s="169" t="s">
        <v>515</v>
      </c>
      <c r="H162" s="169" t="s">
        <v>864</v>
      </c>
    </row>
    <row r="163" spans="1:8" x14ac:dyDescent="0.15">
      <c r="A163" s="482"/>
      <c r="B163" s="481"/>
      <c r="C163" s="448" t="s">
        <v>519</v>
      </c>
      <c r="D163" s="449" t="s">
        <v>517</v>
      </c>
      <c r="E163" s="167" t="s">
        <v>518</v>
      </c>
      <c r="F163" s="168" t="s">
        <v>517</v>
      </c>
      <c r="G163" s="169" t="s">
        <v>517</v>
      </c>
      <c r="H163" s="169" t="s">
        <v>865</v>
      </c>
    </row>
    <row r="164" spans="1:8" x14ac:dyDescent="0.15">
      <c r="A164" s="482"/>
      <c r="B164" s="481"/>
      <c r="C164" s="483" t="s">
        <v>522</v>
      </c>
      <c r="D164" s="484" t="s">
        <v>523</v>
      </c>
      <c r="E164" s="167" t="s">
        <v>521</v>
      </c>
      <c r="F164" s="168" t="s">
        <v>520</v>
      </c>
      <c r="G164" s="169" t="s">
        <v>520</v>
      </c>
      <c r="H164" s="169" t="s">
        <v>866</v>
      </c>
    </row>
    <row r="165" spans="1:8" ht="51" x14ac:dyDescent="0.15">
      <c r="A165" s="482"/>
      <c r="B165" s="481"/>
      <c r="C165" s="483"/>
      <c r="D165" s="484"/>
      <c r="E165" s="167" t="s">
        <v>524</v>
      </c>
      <c r="F165" s="168" t="s">
        <v>525</v>
      </c>
      <c r="G165" s="169" t="s">
        <v>1208</v>
      </c>
      <c r="H165" s="169" t="s">
        <v>955</v>
      </c>
    </row>
    <row r="166" spans="1:8" x14ac:dyDescent="0.15">
      <c r="A166" s="482"/>
      <c r="B166" s="481"/>
      <c r="C166" s="448" t="s">
        <v>528</v>
      </c>
      <c r="D166" s="449" t="s">
        <v>527</v>
      </c>
      <c r="E166" s="167" t="s">
        <v>526</v>
      </c>
      <c r="F166" s="168" t="s">
        <v>527</v>
      </c>
      <c r="G166" s="169" t="s">
        <v>527</v>
      </c>
      <c r="H166" s="169" t="s">
        <v>867</v>
      </c>
    </row>
    <row r="167" spans="1:8" ht="51" x14ac:dyDescent="0.15">
      <c r="A167" s="482" t="s">
        <v>48</v>
      </c>
      <c r="B167" s="481" t="s">
        <v>83</v>
      </c>
      <c r="C167" s="448" t="s">
        <v>530</v>
      </c>
      <c r="D167" s="449" t="s">
        <v>531</v>
      </c>
      <c r="E167" s="167" t="s">
        <v>529</v>
      </c>
      <c r="F167" s="168" t="s">
        <v>531</v>
      </c>
      <c r="G167" s="169" t="s">
        <v>780</v>
      </c>
      <c r="H167" s="169" t="s">
        <v>1311</v>
      </c>
    </row>
    <row r="168" spans="1:8" x14ac:dyDescent="0.15">
      <c r="A168" s="482"/>
      <c r="B168" s="481"/>
      <c r="C168" s="448" t="s">
        <v>534</v>
      </c>
      <c r="D168" s="449" t="s">
        <v>533</v>
      </c>
      <c r="E168" s="167" t="s">
        <v>532</v>
      </c>
      <c r="F168" s="168" t="s">
        <v>533</v>
      </c>
      <c r="G168" s="169" t="s">
        <v>781</v>
      </c>
      <c r="H168" s="169" t="s">
        <v>868</v>
      </c>
    </row>
    <row r="169" spans="1:8" ht="38.25" x14ac:dyDescent="0.15">
      <c r="A169" s="482"/>
      <c r="B169" s="481"/>
      <c r="C169" s="448" t="s">
        <v>537</v>
      </c>
      <c r="D169" s="449" t="s">
        <v>536</v>
      </c>
      <c r="E169" s="167" t="s">
        <v>535</v>
      </c>
      <c r="F169" s="168" t="s">
        <v>536</v>
      </c>
      <c r="G169" s="169" t="s">
        <v>782</v>
      </c>
      <c r="H169" s="169" t="s">
        <v>869</v>
      </c>
    </row>
    <row r="170" spans="1:8" ht="51" x14ac:dyDescent="0.15">
      <c r="A170" s="482"/>
      <c r="B170" s="481"/>
      <c r="C170" s="448" t="s">
        <v>540</v>
      </c>
      <c r="D170" s="449" t="s">
        <v>539</v>
      </c>
      <c r="E170" s="167" t="s">
        <v>538</v>
      </c>
      <c r="F170" s="168" t="s">
        <v>539</v>
      </c>
      <c r="G170" s="169" t="s">
        <v>539</v>
      </c>
      <c r="H170" s="169" t="s">
        <v>1312</v>
      </c>
    </row>
    <row r="171" spans="1:8" ht="25.5" x14ac:dyDescent="0.15">
      <c r="A171" s="482"/>
      <c r="B171" s="481"/>
      <c r="C171" s="448" t="s">
        <v>543</v>
      </c>
      <c r="D171" s="449" t="s">
        <v>542</v>
      </c>
      <c r="E171" s="167" t="s">
        <v>541</v>
      </c>
      <c r="F171" s="168" t="s">
        <v>849</v>
      </c>
      <c r="G171" s="169" t="s">
        <v>1209</v>
      </c>
      <c r="H171" s="169" t="s">
        <v>870</v>
      </c>
    </row>
    <row r="172" spans="1:8" x14ac:dyDescent="0.15">
      <c r="A172" s="482" t="s">
        <v>49</v>
      </c>
      <c r="B172" s="481" t="s">
        <v>84</v>
      </c>
      <c r="C172" s="483" t="s">
        <v>545</v>
      </c>
      <c r="D172" s="484" t="s">
        <v>84</v>
      </c>
      <c r="E172" s="167" t="s">
        <v>544</v>
      </c>
      <c r="F172" s="168" t="s">
        <v>1210</v>
      </c>
      <c r="G172" s="169" t="s">
        <v>1211</v>
      </c>
      <c r="H172" s="169" t="s">
        <v>1313</v>
      </c>
    </row>
    <row r="173" spans="1:8" x14ac:dyDescent="0.15">
      <c r="A173" s="482"/>
      <c r="B173" s="481"/>
      <c r="C173" s="483"/>
      <c r="D173" s="484"/>
      <c r="E173" s="167" t="s">
        <v>546</v>
      </c>
      <c r="F173" s="168" t="s">
        <v>1212</v>
      </c>
      <c r="G173" s="169" t="s">
        <v>1213</v>
      </c>
      <c r="H173" s="169" t="s">
        <v>871</v>
      </c>
    </row>
    <row r="174" spans="1:8" ht="25.5" x14ac:dyDescent="0.15">
      <c r="A174" s="482" t="s">
        <v>50</v>
      </c>
      <c r="B174" s="481" t="s">
        <v>85</v>
      </c>
      <c r="C174" s="483" t="s">
        <v>549</v>
      </c>
      <c r="D174" s="484" t="s">
        <v>550</v>
      </c>
      <c r="E174" s="167" t="s">
        <v>547</v>
      </c>
      <c r="F174" s="168" t="s">
        <v>548</v>
      </c>
      <c r="G174" s="169" t="s">
        <v>1214</v>
      </c>
      <c r="H174" s="169" t="s">
        <v>971</v>
      </c>
    </row>
    <row r="175" spans="1:8" ht="38.25" x14ac:dyDescent="0.15">
      <c r="A175" s="482"/>
      <c r="B175" s="481"/>
      <c r="C175" s="483"/>
      <c r="D175" s="484"/>
      <c r="E175" s="167" t="s">
        <v>551</v>
      </c>
      <c r="F175" s="168" t="s">
        <v>552</v>
      </c>
      <c r="G175" s="169" t="s">
        <v>1215</v>
      </c>
      <c r="H175" s="169" t="s">
        <v>872</v>
      </c>
    </row>
    <row r="176" spans="1:8" ht="51" x14ac:dyDescent="0.15">
      <c r="A176" s="482"/>
      <c r="B176" s="481"/>
      <c r="C176" s="483" t="s">
        <v>711</v>
      </c>
      <c r="D176" s="484" t="s">
        <v>555</v>
      </c>
      <c r="E176" s="167" t="s">
        <v>553</v>
      </c>
      <c r="F176" s="168" t="s">
        <v>554</v>
      </c>
      <c r="G176" s="169" t="s">
        <v>1216</v>
      </c>
      <c r="H176" s="169" t="s">
        <v>1217</v>
      </c>
    </row>
    <row r="177" spans="1:8" x14ac:dyDescent="0.15">
      <c r="A177" s="482"/>
      <c r="B177" s="481"/>
      <c r="C177" s="483"/>
      <c r="D177" s="484"/>
      <c r="E177" s="167" t="s">
        <v>557</v>
      </c>
      <c r="F177" s="168" t="s">
        <v>556</v>
      </c>
      <c r="G177" s="169" t="s">
        <v>556</v>
      </c>
      <c r="H177" s="169" t="s">
        <v>873</v>
      </c>
    </row>
    <row r="178" spans="1:8" ht="38.25" x14ac:dyDescent="0.15">
      <c r="A178" s="482" t="s">
        <v>51</v>
      </c>
      <c r="B178" s="481" t="s">
        <v>86</v>
      </c>
      <c r="C178" s="448" t="s">
        <v>560</v>
      </c>
      <c r="D178" s="449" t="s">
        <v>559</v>
      </c>
      <c r="E178" s="167" t="s">
        <v>558</v>
      </c>
      <c r="F178" s="168" t="s">
        <v>559</v>
      </c>
      <c r="G178" s="169" t="s">
        <v>1258</v>
      </c>
      <c r="H178" s="169" t="s">
        <v>1218</v>
      </c>
    </row>
    <row r="179" spans="1:8" ht="25.5" x14ac:dyDescent="0.15">
      <c r="A179" s="482"/>
      <c r="B179" s="481"/>
      <c r="C179" s="448" t="s">
        <v>563</v>
      </c>
      <c r="D179" s="449" t="s">
        <v>562</v>
      </c>
      <c r="E179" s="167" t="s">
        <v>561</v>
      </c>
      <c r="F179" s="168" t="s">
        <v>562</v>
      </c>
      <c r="G179" s="169" t="s">
        <v>1219</v>
      </c>
      <c r="H179" s="169" t="s">
        <v>1220</v>
      </c>
    </row>
    <row r="180" spans="1:8" ht="51" x14ac:dyDescent="0.15">
      <c r="A180" s="482"/>
      <c r="B180" s="481"/>
      <c r="C180" s="448" t="s">
        <v>566</v>
      </c>
      <c r="D180" s="449" t="s">
        <v>565</v>
      </c>
      <c r="E180" s="167" t="s">
        <v>564</v>
      </c>
      <c r="F180" s="168" t="s">
        <v>565</v>
      </c>
      <c r="G180" s="169" t="s">
        <v>1221</v>
      </c>
      <c r="H180" s="169" t="s">
        <v>874</v>
      </c>
    </row>
    <row r="181" spans="1:8" ht="25.5" x14ac:dyDescent="0.15">
      <c r="A181" s="482"/>
      <c r="B181" s="481"/>
      <c r="C181" s="448" t="s">
        <v>569</v>
      </c>
      <c r="D181" s="449" t="s">
        <v>568</v>
      </c>
      <c r="E181" s="167" t="s">
        <v>567</v>
      </c>
      <c r="F181" s="168" t="s">
        <v>568</v>
      </c>
      <c r="G181" s="169" t="s">
        <v>1222</v>
      </c>
      <c r="H181" s="169" t="s">
        <v>875</v>
      </c>
    </row>
    <row r="182" spans="1:8" ht="38.25" x14ac:dyDescent="0.15">
      <c r="A182" s="451" t="s">
        <v>52</v>
      </c>
      <c r="B182" s="453" t="s">
        <v>945</v>
      </c>
      <c r="C182" s="448" t="s">
        <v>571</v>
      </c>
      <c r="D182" s="449" t="s">
        <v>87</v>
      </c>
      <c r="E182" s="167" t="s">
        <v>570</v>
      </c>
      <c r="F182" s="168" t="s">
        <v>87</v>
      </c>
      <c r="G182" s="169" t="s">
        <v>1223</v>
      </c>
      <c r="H182" s="169" t="s">
        <v>876</v>
      </c>
    </row>
    <row r="183" spans="1:8" ht="51" x14ac:dyDescent="0.15">
      <c r="A183" s="482" t="s">
        <v>53</v>
      </c>
      <c r="B183" s="481" t="s">
        <v>88</v>
      </c>
      <c r="C183" s="483" t="s">
        <v>573</v>
      </c>
      <c r="D183" s="484" t="s">
        <v>574</v>
      </c>
      <c r="E183" s="167" t="s">
        <v>572</v>
      </c>
      <c r="F183" s="170" t="s">
        <v>1224</v>
      </c>
      <c r="G183" s="169" t="s">
        <v>1225</v>
      </c>
      <c r="H183" s="169" t="s">
        <v>877</v>
      </c>
    </row>
    <row r="184" spans="1:8" x14ac:dyDescent="0.15">
      <c r="A184" s="482"/>
      <c r="B184" s="481"/>
      <c r="C184" s="483"/>
      <c r="D184" s="484"/>
      <c r="E184" s="167" t="s">
        <v>575</v>
      </c>
      <c r="F184" s="168" t="s">
        <v>576</v>
      </c>
      <c r="G184" s="169" t="s">
        <v>576</v>
      </c>
      <c r="H184" s="169" t="s">
        <v>878</v>
      </c>
    </row>
    <row r="185" spans="1:8" x14ac:dyDescent="0.15">
      <c r="A185" s="482"/>
      <c r="B185" s="481"/>
      <c r="C185" s="448" t="s">
        <v>579</v>
      </c>
      <c r="D185" s="449" t="s">
        <v>578</v>
      </c>
      <c r="E185" s="167" t="s">
        <v>577</v>
      </c>
      <c r="F185" s="168" t="s">
        <v>578</v>
      </c>
      <c r="G185" s="169" t="s">
        <v>783</v>
      </c>
      <c r="H185" s="169" t="s">
        <v>972</v>
      </c>
    </row>
    <row r="186" spans="1:8" x14ac:dyDescent="0.15">
      <c r="A186" s="482"/>
      <c r="B186" s="481"/>
      <c r="C186" s="483" t="s">
        <v>582</v>
      </c>
      <c r="D186" s="484" t="s">
        <v>583</v>
      </c>
      <c r="E186" s="167" t="s">
        <v>580</v>
      </c>
      <c r="F186" s="168" t="s">
        <v>882</v>
      </c>
      <c r="G186" s="169" t="s">
        <v>581</v>
      </c>
      <c r="H186" s="169" t="s">
        <v>1314</v>
      </c>
    </row>
    <row r="187" spans="1:8" ht="25.5" x14ac:dyDescent="0.15">
      <c r="A187" s="482"/>
      <c r="B187" s="481"/>
      <c r="C187" s="483"/>
      <c r="D187" s="484"/>
      <c r="E187" s="167" t="s">
        <v>584</v>
      </c>
      <c r="F187" s="168" t="s">
        <v>585</v>
      </c>
      <c r="G187" s="169" t="s">
        <v>585</v>
      </c>
      <c r="H187" s="169" t="s">
        <v>956</v>
      </c>
    </row>
    <row r="188" spans="1:8" ht="63.75" x14ac:dyDescent="0.15">
      <c r="A188" s="482"/>
      <c r="B188" s="481"/>
      <c r="C188" s="448" t="s">
        <v>587</v>
      </c>
      <c r="D188" s="449" t="s">
        <v>588</v>
      </c>
      <c r="E188" s="167" t="s">
        <v>586</v>
      </c>
      <c r="F188" s="168" t="s">
        <v>588</v>
      </c>
      <c r="G188" s="169" t="s">
        <v>1259</v>
      </c>
      <c r="H188" s="169" t="s">
        <v>1315</v>
      </c>
    </row>
    <row r="189" spans="1:8" x14ac:dyDescent="0.15">
      <c r="A189" s="482" t="s">
        <v>54</v>
      </c>
      <c r="B189" s="481" t="s">
        <v>89</v>
      </c>
      <c r="C189" s="448" t="s">
        <v>591</v>
      </c>
      <c r="D189" s="449" t="s">
        <v>590</v>
      </c>
      <c r="E189" s="167" t="s">
        <v>589</v>
      </c>
      <c r="F189" s="168" t="s">
        <v>590</v>
      </c>
      <c r="G189" s="169" t="s">
        <v>590</v>
      </c>
      <c r="H189" s="169" t="s">
        <v>880</v>
      </c>
    </row>
    <row r="190" spans="1:8" ht="25.5" x14ac:dyDescent="0.15">
      <c r="A190" s="482"/>
      <c r="B190" s="481"/>
      <c r="C190" s="448" t="s">
        <v>594</v>
      </c>
      <c r="D190" s="449" t="s">
        <v>593</v>
      </c>
      <c r="E190" s="167" t="s">
        <v>592</v>
      </c>
      <c r="F190" s="168" t="s">
        <v>593</v>
      </c>
      <c r="G190" s="169" t="s">
        <v>784</v>
      </c>
      <c r="H190" s="169" t="s">
        <v>881</v>
      </c>
    </row>
    <row r="191" spans="1:8" ht="63.75" x14ac:dyDescent="0.15">
      <c r="A191" s="482"/>
      <c r="B191" s="481"/>
      <c r="C191" s="448" t="s">
        <v>597</v>
      </c>
      <c r="D191" s="449" t="s">
        <v>596</v>
      </c>
      <c r="E191" s="167" t="s">
        <v>595</v>
      </c>
      <c r="F191" s="168" t="s">
        <v>596</v>
      </c>
      <c r="G191" s="169" t="s">
        <v>785</v>
      </c>
      <c r="H191" s="169" t="s">
        <v>957</v>
      </c>
    </row>
    <row r="192" spans="1:8" ht="63.75" x14ac:dyDescent="0.15">
      <c r="A192" s="482"/>
      <c r="B192" s="481"/>
      <c r="C192" s="448" t="s">
        <v>600</v>
      </c>
      <c r="D192" s="449" t="s">
        <v>599</v>
      </c>
      <c r="E192" s="167" t="s">
        <v>598</v>
      </c>
      <c r="F192" s="168" t="s">
        <v>599</v>
      </c>
      <c r="G192" s="169" t="s">
        <v>1226</v>
      </c>
      <c r="H192" s="169" t="s">
        <v>1227</v>
      </c>
    </row>
    <row r="193" spans="1:8" x14ac:dyDescent="0.15">
      <c r="A193" s="482"/>
      <c r="B193" s="481"/>
      <c r="C193" s="448" t="s">
        <v>1065</v>
      </c>
      <c r="D193" s="449" t="s">
        <v>1057</v>
      </c>
      <c r="E193" s="167" t="s">
        <v>1342</v>
      </c>
      <c r="F193" s="168" t="s">
        <v>1057</v>
      </c>
      <c r="G193" s="168" t="s">
        <v>1057</v>
      </c>
      <c r="H193" s="169" t="s">
        <v>1316</v>
      </c>
    </row>
    <row r="194" spans="1:8" ht="63.75" x14ac:dyDescent="0.15">
      <c r="A194" s="482"/>
      <c r="B194" s="481"/>
      <c r="C194" s="448" t="s">
        <v>603</v>
      </c>
      <c r="D194" s="449" t="s">
        <v>602</v>
      </c>
      <c r="E194" s="167" t="s">
        <v>601</v>
      </c>
      <c r="F194" s="168" t="s">
        <v>602</v>
      </c>
      <c r="G194" s="169" t="s">
        <v>1228</v>
      </c>
      <c r="H194" s="169" t="s">
        <v>985</v>
      </c>
    </row>
    <row r="195" spans="1:8" ht="51" x14ac:dyDescent="0.15">
      <c r="A195" s="451" t="s">
        <v>55</v>
      </c>
      <c r="B195" s="452" t="s">
        <v>604</v>
      </c>
      <c r="C195" s="442" t="s">
        <v>712</v>
      </c>
      <c r="D195" s="443" t="s">
        <v>604</v>
      </c>
      <c r="E195" s="442" t="s">
        <v>713</v>
      </c>
      <c r="F195" s="444" t="s">
        <v>604</v>
      </c>
      <c r="G195" s="440" t="s">
        <v>90</v>
      </c>
      <c r="H195" s="440" t="s">
        <v>1458</v>
      </c>
    </row>
    <row r="196" spans="1:8" ht="38.25" x14ac:dyDescent="0.15">
      <c r="A196" s="451" t="s">
        <v>56</v>
      </c>
      <c r="B196" s="452" t="s">
        <v>605</v>
      </c>
      <c r="C196" s="442" t="s">
        <v>714</v>
      </c>
      <c r="D196" s="443" t="s">
        <v>605</v>
      </c>
      <c r="E196" s="442" t="s">
        <v>715</v>
      </c>
      <c r="F196" s="444" t="s">
        <v>605</v>
      </c>
      <c r="G196" s="440" t="s">
        <v>91</v>
      </c>
      <c r="H196" s="440" t="s">
        <v>986</v>
      </c>
    </row>
  </sheetData>
  <mergeCells count="161">
    <mergeCell ref="A8:B8"/>
    <mergeCell ref="C8:D8"/>
    <mergeCell ref="E8:F8"/>
    <mergeCell ref="C9:C14"/>
    <mergeCell ref="D9:D14"/>
    <mergeCell ref="C17:C19"/>
    <mergeCell ref="D17:D19"/>
    <mergeCell ref="C20:C21"/>
    <mergeCell ref="C36:C40"/>
    <mergeCell ref="D36:D40"/>
    <mergeCell ref="D41:D43"/>
    <mergeCell ref="C41:C43"/>
    <mergeCell ref="B36:B43"/>
    <mergeCell ref="A36:A43"/>
    <mergeCell ref="D20:D21"/>
    <mergeCell ref="C23:C24"/>
    <mergeCell ref="D23:D24"/>
    <mergeCell ref="C25:C31"/>
    <mergeCell ref="D25:D31"/>
    <mergeCell ref="A25:A35"/>
    <mergeCell ref="B25:B35"/>
    <mergeCell ref="C32:C33"/>
    <mergeCell ref="D32:D33"/>
    <mergeCell ref="A9:A21"/>
    <mergeCell ref="B9:B21"/>
    <mergeCell ref="A22:A24"/>
    <mergeCell ref="B22:B24"/>
    <mergeCell ref="A53:A67"/>
    <mergeCell ref="B53:B67"/>
    <mergeCell ref="C54:C55"/>
    <mergeCell ref="D54:D55"/>
    <mergeCell ref="C57:C59"/>
    <mergeCell ref="D57:D59"/>
    <mergeCell ref="C63:C67"/>
    <mergeCell ref="D63:D67"/>
    <mergeCell ref="C44:C45"/>
    <mergeCell ref="D44:D45"/>
    <mergeCell ref="B44:B51"/>
    <mergeCell ref="A44:A51"/>
    <mergeCell ref="C47:C49"/>
    <mergeCell ref="D47:D49"/>
    <mergeCell ref="D50:D51"/>
    <mergeCell ref="C50:C51"/>
    <mergeCell ref="D73:D74"/>
    <mergeCell ref="C73:C74"/>
    <mergeCell ref="B73:B74"/>
    <mergeCell ref="A73:A74"/>
    <mergeCell ref="A75:A79"/>
    <mergeCell ref="B75:B79"/>
    <mergeCell ref="C78:C79"/>
    <mergeCell ref="D78:D79"/>
    <mergeCell ref="B68:B69"/>
    <mergeCell ref="A68:A69"/>
    <mergeCell ref="B70:B72"/>
    <mergeCell ref="A70:A72"/>
    <mergeCell ref="C71:C72"/>
    <mergeCell ref="D71:D72"/>
    <mergeCell ref="C87:C88"/>
    <mergeCell ref="D87:D88"/>
    <mergeCell ref="A87:A90"/>
    <mergeCell ref="B87:B90"/>
    <mergeCell ref="C89:C90"/>
    <mergeCell ref="D89:D90"/>
    <mergeCell ref="D80:D81"/>
    <mergeCell ref="C80:C81"/>
    <mergeCell ref="B80:B86"/>
    <mergeCell ref="A80:A86"/>
    <mergeCell ref="C82:C84"/>
    <mergeCell ref="D82:D84"/>
    <mergeCell ref="D95:D99"/>
    <mergeCell ref="C95:C99"/>
    <mergeCell ref="B95:B99"/>
    <mergeCell ref="A95:A99"/>
    <mergeCell ref="C100:C107"/>
    <mergeCell ref="D100:D107"/>
    <mergeCell ref="B100:B107"/>
    <mergeCell ref="A100:A107"/>
    <mergeCell ref="D91:D92"/>
    <mergeCell ref="C91:C92"/>
    <mergeCell ref="B91:B94"/>
    <mergeCell ref="A91:A94"/>
    <mergeCell ref="C93:C94"/>
    <mergeCell ref="D93:D94"/>
    <mergeCell ref="B116:B120"/>
    <mergeCell ref="A116:A120"/>
    <mergeCell ref="C118:C119"/>
    <mergeCell ref="D118:D119"/>
    <mergeCell ref="C121:C122"/>
    <mergeCell ref="D121:D122"/>
    <mergeCell ref="B121:B123"/>
    <mergeCell ref="A121:A123"/>
    <mergeCell ref="C108:C113"/>
    <mergeCell ref="D108:D113"/>
    <mergeCell ref="B108:B113"/>
    <mergeCell ref="A108:A113"/>
    <mergeCell ref="A114:A115"/>
    <mergeCell ref="B114:B115"/>
    <mergeCell ref="D132:D133"/>
    <mergeCell ref="C132:C133"/>
    <mergeCell ref="A132:A134"/>
    <mergeCell ref="B132:B134"/>
    <mergeCell ref="C125:C126"/>
    <mergeCell ref="D125:D126"/>
    <mergeCell ref="C129:C131"/>
    <mergeCell ref="D129:D131"/>
    <mergeCell ref="B124:B131"/>
    <mergeCell ref="A124:A131"/>
    <mergeCell ref="C145:C146"/>
    <mergeCell ref="D145:D146"/>
    <mergeCell ref="A145:A146"/>
    <mergeCell ref="B145:B146"/>
    <mergeCell ref="B147:B148"/>
    <mergeCell ref="A147:A148"/>
    <mergeCell ref="C147:C148"/>
    <mergeCell ref="D147:D148"/>
    <mergeCell ref="D135:D136"/>
    <mergeCell ref="C135:C136"/>
    <mergeCell ref="B135:B139"/>
    <mergeCell ref="A135:A139"/>
    <mergeCell ref="A140:A142"/>
    <mergeCell ref="B140:B142"/>
    <mergeCell ref="C141:C142"/>
    <mergeCell ref="D141:D142"/>
    <mergeCell ref="C164:C165"/>
    <mergeCell ref="D164:D165"/>
    <mergeCell ref="A167:A171"/>
    <mergeCell ref="B167:B171"/>
    <mergeCell ref="B149:B151"/>
    <mergeCell ref="A149:A151"/>
    <mergeCell ref="A152:A166"/>
    <mergeCell ref="B152:B166"/>
    <mergeCell ref="C152:C153"/>
    <mergeCell ref="D152:D153"/>
    <mergeCell ref="D154:D155"/>
    <mergeCell ref="C154:C155"/>
    <mergeCell ref="C156:C157"/>
    <mergeCell ref="D156:D157"/>
    <mergeCell ref="A1:H1"/>
    <mergeCell ref="A2:H2"/>
    <mergeCell ref="B189:B194"/>
    <mergeCell ref="A189:A194"/>
    <mergeCell ref="A178:A181"/>
    <mergeCell ref="B178:B181"/>
    <mergeCell ref="B183:B188"/>
    <mergeCell ref="A183:A188"/>
    <mergeCell ref="C183:C184"/>
    <mergeCell ref="D183:D184"/>
    <mergeCell ref="C186:C187"/>
    <mergeCell ref="D186:D187"/>
    <mergeCell ref="B172:B173"/>
    <mergeCell ref="A172:A173"/>
    <mergeCell ref="C172:C173"/>
    <mergeCell ref="D172:D173"/>
    <mergeCell ref="C174:C175"/>
    <mergeCell ref="D174:D175"/>
    <mergeCell ref="A174:A177"/>
    <mergeCell ref="B174:B177"/>
    <mergeCell ref="C176:C177"/>
    <mergeCell ref="D176:D177"/>
    <mergeCell ref="D158:D160"/>
    <mergeCell ref="C158:C160"/>
  </mergeCells>
  <phoneticPr fontId="2"/>
  <pageMargins left="0.70866141732283472" right="0.70866141732283472" top="0.74803149606299213" bottom="0.74803149606299213" header="0.31496062992125984" footer="0.31496062992125984"/>
  <pageSetup paperSize="9" scale="48" fitToHeight="0" orientation="portrait" r:id="rId1"/>
  <rowBreaks count="5" manualBreakCount="5">
    <brk id="43" max="7" man="1"/>
    <brk id="74" max="7" man="1"/>
    <brk id="107" max="7" man="1"/>
    <brk id="134" max="7" man="1"/>
    <brk id="171"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I40"/>
  <sheetViews>
    <sheetView showGridLines="0" view="pageBreakPreview" zoomScaleNormal="100" zoomScaleSheetLayoutView="100" workbookViewId="0"/>
  </sheetViews>
  <sheetFormatPr defaultRowHeight="13.5" x14ac:dyDescent="0.15"/>
  <cols>
    <col min="1" max="1" width="1.75" style="34" customWidth="1"/>
    <col min="2" max="2" width="3.875" style="34" customWidth="1"/>
    <col min="3" max="3" width="10.75" style="34" customWidth="1"/>
    <col min="4" max="4" width="8.75" style="34" customWidth="1"/>
    <col min="5" max="5" width="30.75" style="34" customWidth="1"/>
    <col min="6" max="6" width="12.75" style="34" customWidth="1"/>
    <col min="7" max="7" width="20.75" style="34" customWidth="1"/>
    <col min="8" max="8" width="1.75" style="34" customWidth="1"/>
    <col min="9" max="9" width="5.75" style="34" customWidth="1"/>
    <col min="10" max="16384" width="9" style="34"/>
  </cols>
  <sheetData>
    <row r="1" spans="1:9" ht="4.9000000000000004" customHeight="1" x14ac:dyDescent="0.15">
      <c r="B1" s="31"/>
      <c r="C1" s="31"/>
      <c r="D1" s="31"/>
      <c r="E1" s="31"/>
      <c r="F1" s="31"/>
      <c r="G1" s="31"/>
      <c r="H1" s="31"/>
    </row>
    <row r="2" spans="1:9" ht="28.15" customHeight="1" x14ac:dyDescent="0.15">
      <c r="A2" s="394"/>
      <c r="B2" s="463" t="s">
        <v>930</v>
      </c>
      <c r="C2" s="463"/>
      <c r="D2" s="463"/>
      <c r="E2" s="463"/>
      <c r="F2" s="463"/>
      <c r="G2" s="463"/>
      <c r="H2" s="463"/>
      <c r="I2" s="394"/>
    </row>
    <row r="3" spans="1:9" ht="4.9000000000000004" customHeight="1" x14ac:dyDescent="0.15">
      <c r="B3" s="31"/>
      <c r="C3" s="31"/>
      <c r="D3" s="31"/>
      <c r="E3" s="31"/>
      <c r="F3" s="31"/>
      <c r="G3" s="31"/>
      <c r="H3" s="31"/>
    </row>
    <row r="4" spans="1:9" ht="13.9" customHeight="1" x14ac:dyDescent="0.15">
      <c r="B4" s="378" t="s">
        <v>919</v>
      </c>
    </row>
    <row r="5" spans="1:9" ht="4.9000000000000004" customHeight="1" x14ac:dyDescent="0.15">
      <c r="B5" s="378"/>
    </row>
    <row r="6" spans="1:9" ht="13.9" customHeight="1" x14ac:dyDescent="0.15">
      <c r="B6" s="378" t="s">
        <v>920</v>
      </c>
    </row>
    <row r="7" spans="1:9" ht="4.9000000000000004" customHeight="1" x14ac:dyDescent="0.15">
      <c r="B7" s="378"/>
    </row>
    <row r="8" spans="1:9" ht="13.9" customHeight="1" x14ac:dyDescent="0.15">
      <c r="B8" s="26" t="s">
        <v>921</v>
      </c>
    </row>
    <row r="9" spans="1:9" ht="4.9000000000000004" customHeight="1" x14ac:dyDescent="0.15">
      <c r="B9" s="378"/>
    </row>
    <row r="10" spans="1:9" ht="13.9" customHeight="1" x14ac:dyDescent="0.15">
      <c r="B10" s="26" t="s">
        <v>926</v>
      </c>
    </row>
    <row r="11" spans="1:9" ht="13.9" customHeight="1" x14ac:dyDescent="0.15">
      <c r="B11" s="26" t="s">
        <v>934</v>
      </c>
    </row>
    <row r="12" spans="1:9" ht="13.9" customHeight="1" x14ac:dyDescent="0.15">
      <c r="B12" s="26" t="s">
        <v>999</v>
      </c>
    </row>
    <row r="13" spans="1:9" ht="4.9000000000000004" customHeight="1" x14ac:dyDescent="0.15">
      <c r="B13" s="378"/>
    </row>
    <row r="14" spans="1:9" ht="13.9" customHeight="1" x14ac:dyDescent="0.15">
      <c r="B14" s="26" t="s">
        <v>1452</v>
      </c>
    </row>
    <row r="15" spans="1:9" ht="13.9" customHeight="1" x14ac:dyDescent="0.15">
      <c r="B15" s="26" t="s">
        <v>922</v>
      </c>
    </row>
    <row r="16" spans="1:9" ht="4.9000000000000004" customHeight="1" x14ac:dyDescent="0.15">
      <c r="B16" s="26"/>
    </row>
    <row r="17" spans="1:7" ht="13.9" customHeight="1" x14ac:dyDescent="0.15">
      <c r="B17" s="26" t="s">
        <v>927</v>
      </c>
    </row>
    <row r="18" spans="1:7" ht="13.9" customHeight="1" x14ac:dyDescent="0.15">
      <c r="B18" s="26" t="s">
        <v>928</v>
      </c>
    </row>
    <row r="19" spans="1:7" ht="13.9" customHeight="1" x14ac:dyDescent="0.15">
      <c r="B19" s="26" t="s">
        <v>935</v>
      </c>
    </row>
    <row r="20" spans="1:7" ht="4.9000000000000004" customHeight="1" x14ac:dyDescent="0.15">
      <c r="B20" s="26"/>
    </row>
    <row r="21" spans="1:7" ht="14.25" thickBot="1" x14ac:dyDescent="0.2">
      <c r="B21" s="37" t="s">
        <v>614</v>
      </c>
    </row>
    <row r="22" spans="1:7" ht="15" thickTop="1" x14ac:dyDescent="0.15">
      <c r="B22" s="505" t="s">
        <v>610</v>
      </c>
      <c r="C22" s="506"/>
      <c r="D22" s="502"/>
      <c r="E22" s="503"/>
      <c r="F22" s="503"/>
      <c r="G22" s="504"/>
    </row>
    <row r="23" spans="1:7" ht="19.899999999999999" customHeight="1" x14ac:dyDescent="0.15">
      <c r="B23" s="507" t="s">
        <v>608</v>
      </c>
      <c r="C23" s="508"/>
      <c r="D23" s="513"/>
      <c r="E23" s="513"/>
      <c r="F23" s="513"/>
      <c r="G23" s="514"/>
    </row>
    <row r="24" spans="1:7" ht="19.899999999999999" customHeight="1" x14ac:dyDescent="0.15">
      <c r="B24" s="509"/>
      <c r="C24" s="510"/>
      <c r="D24" s="515"/>
      <c r="E24" s="515"/>
      <c r="F24" s="515"/>
      <c r="G24" s="516"/>
    </row>
    <row r="25" spans="1:7" ht="19.899999999999999" customHeight="1" x14ac:dyDescent="0.15">
      <c r="B25" s="509"/>
      <c r="C25" s="510"/>
      <c r="D25" s="515"/>
      <c r="E25" s="515"/>
      <c r="F25" s="515"/>
      <c r="G25" s="516"/>
    </row>
    <row r="26" spans="1:7" ht="19.899999999999999" customHeight="1" thickBot="1" x14ac:dyDescent="0.2">
      <c r="B26" s="511"/>
      <c r="C26" s="512"/>
      <c r="D26" s="517"/>
      <c r="E26" s="517"/>
      <c r="F26" s="517"/>
      <c r="G26" s="518"/>
    </row>
    <row r="27" spans="1:7" ht="4.9000000000000004" customHeight="1" thickTop="1" x14ac:dyDescent="0.15">
      <c r="B27" s="26"/>
    </row>
    <row r="28" spans="1:7" ht="14.25" thickBot="1" x14ac:dyDescent="0.2">
      <c r="B28" s="37" t="s">
        <v>613</v>
      </c>
    </row>
    <row r="29" spans="1:7" ht="14.25" thickTop="1" x14ac:dyDescent="0.15">
      <c r="C29" s="105" t="s">
        <v>611</v>
      </c>
      <c r="D29" s="246"/>
      <c r="E29" s="244" t="str">
        <f>IF(D29="","金額の表示単位が未入力です。単位の設定を行ってください。","")</f>
        <v>金額の表示単位が未入力です。単位の設定を行ってください。</v>
      </c>
    </row>
    <row r="30" spans="1:7" x14ac:dyDescent="0.15">
      <c r="C30" s="107" t="s">
        <v>612</v>
      </c>
      <c r="D30" s="247"/>
      <c r="E30" s="244" t="str">
        <f>IF(D30="","人数の表示単位が未入力です。単位の設定を行ってください。","")</f>
        <v>人数の表示単位が未入力です。単位の設定を行ってください。</v>
      </c>
      <c r="F30" s="106"/>
      <c r="G30" s="106"/>
    </row>
    <row r="31" spans="1:7" ht="14.25" thickBot="1" x14ac:dyDescent="0.2">
      <c r="A31" s="33"/>
      <c r="C31" s="289" t="s">
        <v>992</v>
      </c>
      <c r="D31" s="248"/>
      <c r="E31" s="244" t="str">
        <f>IF(D31="","分析実施日記載の選択が未入力です。設定を行ってください。","")</f>
        <v>分析実施日記載の選択が未入力です。設定を行ってください。</v>
      </c>
    </row>
    <row r="32" spans="1:7" ht="4.9000000000000004" customHeight="1" thickTop="1" x14ac:dyDescent="0.15">
      <c r="B32" s="26"/>
    </row>
    <row r="33" spans="2:6" ht="14.25" thickBot="1" x14ac:dyDescent="0.2">
      <c r="B33" s="37" t="s">
        <v>914</v>
      </c>
      <c r="D33" s="106"/>
      <c r="E33" s="106"/>
      <c r="F33" s="106"/>
    </row>
    <row r="34" spans="2:6" ht="15" customHeight="1" thickTop="1" thickBot="1" x14ac:dyDescent="0.2">
      <c r="C34" s="499" t="s">
        <v>1453</v>
      </c>
      <c r="D34" s="500"/>
      <c r="E34" s="501"/>
      <c r="F34" s="249"/>
    </row>
    <row r="35" spans="2:6" ht="15" thickTop="1" x14ac:dyDescent="0.15">
      <c r="C35" s="395"/>
      <c r="D35" s="396"/>
      <c r="E35" s="397" t="str">
        <f>"※　入力しない場合、消費転換率は"&amp;ROUND(各種係数!X17*100,1)&amp;"％となります。"</f>
        <v>※　入力しない場合、消費転換率は53.5％となります。</v>
      </c>
      <c r="F35" s="115"/>
    </row>
    <row r="36" spans="2:6" ht="4.9000000000000004" customHeight="1" x14ac:dyDescent="0.15">
      <c r="B36" s="26"/>
    </row>
    <row r="37" spans="2:6" ht="14.25" thickBot="1" x14ac:dyDescent="0.2">
      <c r="B37" s="37" t="s">
        <v>915</v>
      </c>
    </row>
    <row r="38" spans="2:6" ht="15" thickTop="1" thickBot="1" x14ac:dyDescent="0.2">
      <c r="C38" s="117" t="s">
        <v>916</v>
      </c>
      <c r="D38" s="250"/>
      <c r="E38" s="244" t="str">
        <f>IF(D38="","入力シートの選択が行われていません。使用するシートを選択してください。","")</f>
        <v>入力シートの選択が行われていません。使用するシートを選択してください。</v>
      </c>
    </row>
    <row r="39" spans="2:6" ht="4.9000000000000004" customHeight="1" thickTop="1" x14ac:dyDescent="0.15">
      <c r="B39" s="26"/>
    </row>
    <row r="40" spans="2:6" ht="4.9000000000000004" customHeight="1" x14ac:dyDescent="0.15"/>
  </sheetData>
  <mergeCells count="6">
    <mergeCell ref="B2:H2"/>
    <mergeCell ref="C34:E34"/>
    <mergeCell ref="D22:G22"/>
    <mergeCell ref="B22:C22"/>
    <mergeCell ref="B23:C26"/>
    <mergeCell ref="D23:G26"/>
  </mergeCells>
  <phoneticPr fontId="2"/>
  <dataValidations count="1">
    <dataValidation type="decimal" allowBlank="1" showInputMessage="1" showErrorMessage="1" errorTitle="入力の異常（消費転換率）" error="想定されていない入力が行われました。_x000a_消費転換率は０％～100％の範囲で設定して御入力ください。" sqref="F34" xr:uid="{00000000-0002-0000-0400-000000000000}">
      <formula1>0</formula1>
      <formula2>1</formula2>
    </dataValidation>
  </dataValidations>
  <pageMargins left="0.70866141732283472" right="0.70866141732283472" top="0.74803149606299213" bottom="0.74803149606299213" header="0.31496062992125984" footer="0.31496062992125984"/>
  <pageSetup paperSize="9" scale="92"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errorTitle="入力の異常（日付記載の有無）" error="想定されていない入力が行われました。_x000a_日付記載の有無はプルダウンから選択してください。" xr:uid="{00000000-0002-0000-0400-000001000000}">
          <x14:formula1>
            <xm:f>各種係数!$U$36:$U$37</xm:f>
          </x14:formula1>
          <xm:sqref>D31</xm:sqref>
        </x14:dataValidation>
        <x14:dataValidation type="list" allowBlank="1" showInputMessage="1" showErrorMessage="1" errorTitle="入力の異常（人数単位）" error="想定されていない入力が行われました。_x000a_人数の単位はプルダウンから選択してください。" xr:uid="{00000000-0002-0000-0400-000002000000}">
          <x14:formula1>
            <xm:f>各種係数!$V$30:$V$33</xm:f>
          </x14:formula1>
          <xm:sqref>D30</xm:sqref>
        </x14:dataValidation>
        <x14:dataValidation type="list" allowBlank="1" showInputMessage="1" showErrorMessage="1" errorTitle="入力の異常（金額単位）" error="想定されていない入力が行われました。_x000a_金額の単位はプルダウンから選択してください。" xr:uid="{00000000-0002-0000-0400-000003000000}">
          <x14:formula1>
            <xm:f>各種係数!$V$21:$V$27</xm:f>
          </x14:formula1>
          <xm:sqref>D29</xm:sqref>
        </x14:dataValidation>
        <x14:dataValidation type="list" allowBlank="1" showInputMessage="1" showErrorMessage="1" errorTitle="入力の異常（入力シートの選択）" error="想定されていない入力が行われました。_x000a_使用シートはプルダウンから選択してください。" xr:uid="{00000000-0002-0000-0400-000004000000}">
          <x14:formula1>
            <xm:f>各種係数!$U$40:$U$41</xm:f>
          </x14:formula1>
          <xm:sqref>D38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B1:U61"/>
  <sheetViews>
    <sheetView showGridLines="0" view="pageBreakPreview" zoomScaleNormal="70" zoomScaleSheetLayoutView="100" workbookViewId="0">
      <pane ySplit="18" topLeftCell="A19" activePane="bottomLeft" state="frozen"/>
      <selection pane="bottomLeft"/>
    </sheetView>
  </sheetViews>
  <sheetFormatPr defaultColWidth="9" defaultRowHeight="15" customHeight="1" x14ac:dyDescent="0.15"/>
  <cols>
    <col min="1" max="1" width="0.5" style="34" customWidth="1"/>
    <col min="2" max="2" width="4.5" style="372" customWidth="1"/>
    <col min="3" max="3" width="50.75" style="18" customWidth="1"/>
    <col min="4" max="4" width="12.75" style="22" customWidth="1"/>
    <col min="5" max="5" width="11.625" style="22" bestFit="1" customWidth="1"/>
    <col min="6" max="6" width="28.75" style="22" customWidth="1"/>
    <col min="7" max="7" width="1.75" style="22" customWidth="1"/>
    <col min="8" max="8" width="1.75" style="34" customWidth="1"/>
    <col min="9" max="9" width="3.75" style="34" customWidth="1"/>
    <col min="10" max="11" width="12.75" style="22" hidden="1" customWidth="1"/>
    <col min="12" max="12" width="53.75" style="22" hidden="1" customWidth="1"/>
    <col min="13" max="13" width="3.75" style="34" customWidth="1"/>
    <col min="14" max="14" width="1.75" style="34" customWidth="1"/>
    <col min="15" max="15" width="4.5" style="34" bestFit="1" customWidth="1"/>
    <col min="16" max="16" width="63" style="34" customWidth="1"/>
    <col min="17" max="19" width="14.75" style="34" customWidth="1"/>
    <col min="20" max="20" width="14.125" style="34" customWidth="1"/>
    <col min="21" max="21" width="1.75" style="34" customWidth="1"/>
    <col min="22" max="222" width="9" style="34"/>
    <col min="223" max="223" width="4.5" style="34" bestFit="1" customWidth="1"/>
    <col min="224" max="224" width="55.625" style="34" bestFit="1" customWidth="1"/>
    <col min="225" max="228" width="14.375" style="34" customWidth="1"/>
    <col min="229" max="229" width="3.25" style="34" customWidth="1"/>
    <col min="230" max="230" width="3.875" style="34" customWidth="1"/>
    <col min="231" max="276" width="8.875" style="34" customWidth="1"/>
    <col min="277" max="478" width="9" style="34"/>
    <col min="479" max="479" width="4.5" style="34" bestFit="1" customWidth="1"/>
    <col min="480" max="480" width="55.625" style="34" bestFit="1" customWidth="1"/>
    <col min="481" max="484" width="14.375" style="34" customWidth="1"/>
    <col min="485" max="485" width="3.25" style="34" customWidth="1"/>
    <col min="486" max="486" width="3.875" style="34" customWidth="1"/>
    <col min="487" max="532" width="8.875" style="34" customWidth="1"/>
    <col min="533" max="734" width="9" style="34"/>
    <col min="735" max="735" width="4.5" style="34" bestFit="1" customWidth="1"/>
    <col min="736" max="736" width="55.625" style="34" bestFit="1" customWidth="1"/>
    <col min="737" max="740" width="14.375" style="34" customWidth="1"/>
    <col min="741" max="741" width="3.25" style="34" customWidth="1"/>
    <col min="742" max="742" width="3.875" style="34" customWidth="1"/>
    <col min="743" max="788" width="8.875" style="34" customWidth="1"/>
    <col min="789" max="990" width="9" style="34"/>
    <col min="991" max="991" width="4.5" style="34" bestFit="1" customWidth="1"/>
    <col min="992" max="992" width="55.625" style="34" bestFit="1" customWidth="1"/>
    <col min="993" max="996" width="14.375" style="34" customWidth="1"/>
    <col min="997" max="997" width="3.25" style="34" customWidth="1"/>
    <col min="998" max="998" width="3.875" style="34" customWidth="1"/>
    <col min="999" max="1044" width="8.875" style="34" customWidth="1"/>
    <col min="1045" max="1246" width="9" style="34"/>
    <col min="1247" max="1247" width="4.5" style="34" bestFit="1" customWidth="1"/>
    <col min="1248" max="1248" width="55.625" style="34" bestFit="1" customWidth="1"/>
    <col min="1249" max="1252" width="14.375" style="34" customWidth="1"/>
    <col min="1253" max="1253" width="3.25" style="34" customWidth="1"/>
    <col min="1254" max="1254" width="3.875" style="34" customWidth="1"/>
    <col min="1255" max="1300" width="8.875" style="34" customWidth="1"/>
    <col min="1301" max="1502" width="9" style="34"/>
    <col min="1503" max="1503" width="4.5" style="34" bestFit="1" customWidth="1"/>
    <col min="1504" max="1504" width="55.625" style="34" bestFit="1" customWidth="1"/>
    <col min="1505" max="1508" width="14.375" style="34" customWidth="1"/>
    <col min="1509" max="1509" width="3.25" style="34" customWidth="1"/>
    <col min="1510" max="1510" width="3.875" style="34" customWidth="1"/>
    <col min="1511" max="1556" width="8.875" style="34" customWidth="1"/>
    <col min="1557" max="1758" width="9" style="34"/>
    <col min="1759" max="1759" width="4.5" style="34" bestFit="1" customWidth="1"/>
    <col min="1760" max="1760" width="55.625" style="34" bestFit="1" customWidth="1"/>
    <col min="1761" max="1764" width="14.375" style="34" customWidth="1"/>
    <col min="1765" max="1765" width="3.25" style="34" customWidth="1"/>
    <col min="1766" max="1766" width="3.875" style="34" customWidth="1"/>
    <col min="1767" max="1812" width="8.875" style="34" customWidth="1"/>
    <col min="1813" max="2014" width="9" style="34"/>
    <col min="2015" max="2015" width="4.5" style="34" bestFit="1" customWidth="1"/>
    <col min="2016" max="2016" width="55.625" style="34" bestFit="1" customWidth="1"/>
    <col min="2017" max="2020" width="14.375" style="34" customWidth="1"/>
    <col min="2021" max="2021" width="3.25" style="34" customWidth="1"/>
    <col min="2022" max="2022" width="3.875" style="34" customWidth="1"/>
    <col min="2023" max="2068" width="8.875" style="34" customWidth="1"/>
    <col min="2069" max="2270" width="9" style="34"/>
    <col min="2271" max="2271" width="4.5" style="34" bestFit="1" customWidth="1"/>
    <col min="2272" max="2272" width="55.625" style="34" bestFit="1" customWidth="1"/>
    <col min="2273" max="2276" width="14.375" style="34" customWidth="1"/>
    <col min="2277" max="2277" width="3.25" style="34" customWidth="1"/>
    <col min="2278" max="2278" width="3.875" style="34" customWidth="1"/>
    <col min="2279" max="2324" width="8.875" style="34" customWidth="1"/>
    <col min="2325" max="2526" width="9" style="34"/>
    <col min="2527" max="2527" width="4.5" style="34" bestFit="1" customWidth="1"/>
    <col min="2528" max="2528" width="55.625" style="34" bestFit="1" customWidth="1"/>
    <col min="2529" max="2532" width="14.375" style="34" customWidth="1"/>
    <col min="2533" max="2533" width="3.25" style="34" customWidth="1"/>
    <col min="2534" max="2534" width="3.875" style="34" customWidth="1"/>
    <col min="2535" max="2580" width="8.875" style="34" customWidth="1"/>
    <col min="2581" max="2782" width="9" style="34"/>
    <col min="2783" max="2783" width="4.5" style="34" bestFit="1" customWidth="1"/>
    <col min="2784" max="2784" width="55.625" style="34" bestFit="1" customWidth="1"/>
    <col min="2785" max="2788" width="14.375" style="34" customWidth="1"/>
    <col min="2789" max="2789" width="3.25" style="34" customWidth="1"/>
    <col min="2790" max="2790" width="3.875" style="34" customWidth="1"/>
    <col min="2791" max="2836" width="8.875" style="34" customWidth="1"/>
    <col min="2837" max="3038" width="9" style="34"/>
    <col min="3039" max="3039" width="4.5" style="34" bestFit="1" customWidth="1"/>
    <col min="3040" max="3040" width="55.625" style="34" bestFit="1" customWidth="1"/>
    <col min="3041" max="3044" width="14.375" style="34" customWidth="1"/>
    <col min="3045" max="3045" width="3.25" style="34" customWidth="1"/>
    <col min="3046" max="3046" width="3.875" style="34" customWidth="1"/>
    <col min="3047" max="3092" width="8.875" style="34" customWidth="1"/>
    <col min="3093" max="3294" width="9" style="34"/>
    <col min="3295" max="3295" width="4.5" style="34" bestFit="1" customWidth="1"/>
    <col min="3296" max="3296" width="55.625" style="34" bestFit="1" customWidth="1"/>
    <col min="3297" max="3300" width="14.375" style="34" customWidth="1"/>
    <col min="3301" max="3301" width="3.25" style="34" customWidth="1"/>
    <col min="3302" max="3302" width="3.875" style="34" customWidth="1"/>
    <col min="3303" max="3348" width="8.875" style="34" customWidth="1"/>
    <col min="3349" max="3550" width="9" style="34"/>
    <col min="3551" max="3551" width="4.5" style="34" bestFit="1" customWidth="1"/>
    <col min="3552" max="3552" width="55.625" style="34" bestFit="1" customWidth="1"/>
    <col min="3553" max="3556" width="14.375" style="34" customWidth="1"/>
    <col min="3557" max="3557" width="3.25" style="34" customWidth="1"/>
    <col min="3558" max="3558" width="3.875" style="34" customWidth="1"/>
    <col min="3559" max="3604" width="8.875" style="34" customWidth="1"/>
    <col min="3605" max="3806" width="9" style="34"/>
    <col min="3807" max="3807" width="4.5" style="34" bestFit="1" customWidth="1"/>
    <col min="3808" max="3808" width="55.625" style="34" bestFit="1" customWidth="1"/>
    <col min="3809" max="3812" width="14.375" style="34" customWidth="1"/>
    <col min="3813" max="3813" width="3.25" style="34" customWidth="1"/>
    <col min="3814" max="3814" width="3.875" style="34" customWidth="1"/>
    <col min="3815" max="3860" width="8.875" style="34" customWidth="1"/>
    <col min="3861" max="4062" width="9" style="34"/>
    <col min="4063" max="4063" width="4.5" style="34" bestFit="1" customWidth="1"/>
    <col min="4064" max="4064" width="55.625" style="34" bestFit="1" customWidth="1"/>
    <col min="4065" max="4068" width="14.375" style="34" customWidth="1"/>
    <col min="4069" max="4069" width="3.25" style="34" customWidth="1"/>
    <col min="4070" max="4070" width="3.875" style="34" customWidth="1"/>
    <col min="4071" max="4116" width="8.875" style="34" customWidth="1"/>
    <col min="4117" max="4318" width="9" style="34"/>
    <col min="4319" max="4319" width="4.5" style="34" bestFit="1" customWidth="1"/>
    <col min="4320" max="4320" width="55.625" style="34" bestFit="1" customWidth="1"/>
    <col min="4321" max="4324" width="14.375" style="34" customWidth="1"/>
    <col min="4325" max="4325" width="3.25" style="34" customWidth="1"/>
    <col min="4326" max="4326" width="3.875" style="34" customWidth="1"/>
    <col min="4327" max="4372" width="8.875" style="34" customWidth="1"/>
    <col min="4373" max="4574" width="9" style="34"/>
    <col min="4575" max="4575" width="4.5" style="34" bestFit="1" customWidth="1"/>
    <col min="4576" max="4576" width="55.625" style="34" bestFit="1" customWidth="1"/>
    <col min="4577" max="4580" width="14.375" style="34" customWidth="1"/>
    <col min="4581" max="4581" width="3.25" style="34" customWidth="1"/>
    <col min="4582" max="4582" width="3.875" style="34" customWidth="1"/>
    <col min="4583" max="4628" width="8.875" style="34" customWidth="1"/>
    <col min="4629" max="4830" width="9" style="34"/>
    <col min="4831" max="4831" width="4.5" style="34" bestFit="1" customWidth="1"/>
    <col min="4832" max="4832" width="55.625" style="34" bestFit="1" customWidth="1"/>
    <col min="4833" max="4836" width="14.375" style="34" customWidth="1"/>
    <col min="4837" max="4837" width="3.25" style="34" customWidth="1"/>
    <col min="4838" max="4838" width="3.875" style="34" customWidth="1"/>
    <col min="4839" max="4884" width="8.875" style="34" customWidth="1"/>
    <col min="4885" max="5086" width="9" style="34"/>
    <col min="5087" max="5087" width="4.5" style="34" bestFit="1" customWidth="1"/>
    <col min="5088" max="5088" width="55.625" style="34" bestFit="1" customWidth="1"/>
    <col min="5089" max="5092" width="14.375" style="34" customWidth="1"/>
    <col min="5093" max="5093" width="3.25" style="34" customWidth="1"/>
    <col min="5094" max="5094" width="3.875" style="34" customWidth="1"/>
    <col min="5095" max="5140" width="8.875" style="34" customWidth="1"/>
    <col min="5141" max="5342" width="9" style="34"/>
    <col min="5343" max="5343" width="4.5" style="34" bestFit="1" customWidth="1"/>
    <col min="5344" max="5344" width="55.625" style="34" bestFit="1" customWidth="1"/>
    <col min="5345" max="5348" width="14.375" style="34" customWidth="1"/>
    <col min="5349" max="5349" width="3.25" style="34" customWidth="1"/>
    <col min="5350" max="5350" width="3.875" style="34" customWidth="1"/>
    <col min="5351" max="5396" width="8.875" style="34" customWidth="1"/>
    <col min="5397" max="5598" width="9" style="34"/>
    <col min="5599" max="5599" width="4.5" style="34" bestFit="1" customWidth="1"/>
    <col min="5600" max="5600" width="55.625" style="34" bestFit="1" customWidth="1"/>
    <col min="5601" max="5604" width="14.375" style="34" customWidth="1"/>
    <col min="5605" max="5605" width="3.25" style="34" customWidth="1"/>
    <col min="5606" max="5606" width="3.875" style="34" customWidth="1"/>
    <col min="5607" max="5652" width="8.875" style="34" customWidth="1"/>
    <col min="5653" max="5854" width="9" style="34"/>
    <col min="5855" max="5855" width="4.5" style="34" bestFit="1" customWidth="1"/>
    <col min="5856" max="5856" width="55.625" style="34" bestFit="1" customWidth="1"/>
    <col min="5857" max="5860" width="14.375" style="34" customWidth="1"/>
    <col min="5861" max="5861" width="3.25" style="34" customWidth="1"/>
    <col min="5862" max="5862" width="3.875" style="34" customWidth="1"/>
    <col min="5863" max="5908" width="8.875" style="34" customWidth="1"/>
    <col min="5909" max="6110" width="9" style="34"/>
    <col min="6111" max="6111" width="4.5" style="34" bestFit="1" customWidth="1"/>
    <col min="6112" max="6112" width="55.625" style="34" bestFit="1" customWidth="1"/>
    <col min="6113" max="6116" width="14.375" style="34" customWidth="1"/>
    <col min="6117" max="6117" width="3.25" style="34" customWidth="1"/>
    <col min="6118" max="6118" width="3.875" style="34" customWidth="1"/>
    <col min="6119" max="6164" width="8.875" style="34" customWidth="1"/>
    <col min="6165" max="6366" width="9" style="34"/>
    <col min="6367" max="6367" width="4.5" style="34" bestFit="1" customWidth="1"/>
    <col min="6368" max="6368" width="55.625" style="34" bestFit="1" customWidth="1"/>
    <col min="6369" max="6372" width="14.375" style="34" customWidth="1"/>
    <col min="6373" max="6373" width="3.25" style="34" customWidth="1"/>
    <col min="6374" max="6374" width="3.875" style="34" customWidth="1"/>
    <col min="6375" max="6420" width="8.875" style="34" customWidth="1"/>
    <col min="6421" max="6622" width="9" style="34"/>
    <col min="6623" max="6623" width="4.5" style="34" bestFit="1" customWidth="1"/>
    <col min="6624" max="6624" width="55.625" style="34" bestFit="1" customWidth="1"/>
    <col min="6625" max="6628" width="14.375" style="34" customWidth="1"/>
    <col min="6629" max="6629" width="3.25" style="34" customWidth="1"/>
    <col min="6630" max="6630" width="3.875" style="34" customWidth="1"/>
    <col min="6631" max="6676" width="8.875" style="34" customWidth="1"/>
    <col min="6677" max="6878" width="9" style="34"/>
    <col min="6879" max="6879" width="4.5" style="34" bestFit="1" customWidth="1"/>
    <col min="6880" max="6880" width="55.625" style="34" bestFit="1" customWidth="1"/>
    <col min="6881" max="6884" width="14.375" style="34" customWidth="1"/>
    <col min="6885" max="6885" width="3.25" style="34" customWidth="1"/>
    <col min="6886" max="6886" width="3.875" style="34" customWidth="1"/>
    <col min="6887" max="6932" width="8.875" style="34" customWidth="1"/>
    <col min="6933" max="7134" width="9" style="34"/>
    <col min="7135" max="7135" width="4.5" style="34" bestFit="1" customWidth="1"/>
    <col min="7136" max="7136" width="55.625" style="34" bestFit="1" customWidth="1"/>
    <col min="7137" max="7140" width="14.375" style="34" customWidth="1"/>
    <col min="7141" max="7141" width="3.25" style="34" customWidth="1"/>
    <col min="7142" max="7142" width="3.875" style="34" customWidth="1"/>
    <col min="7143" max="7188" width="8.875" style="34" customWidth="1"/>
    <col min="7189" max="7390" width="9" style="34"/>
    <col min="7391" max="7391" width="4.5" style="34" bestFit="1" customWidth="1"/>
    <col min="7392" max="7392" width="55.625" style="34" bestFit="1" customWidth="1"/>
    <col min="7393" max="7396" width="14.375" style="34" customWidth="1"/>
    <col min="7397" max="7397" width="3.25" style="34" customWidth="1"/>
    <col min="7398" max="7398" width="3.875" style="34" customWidth="1"/>
    <col min="7399" max="7444" width="8.875" style="34" customWidth="1"/>
    <col min="7445" max="7646" width="9" style="34"/>
    <col min="7647" max="7647" width="4.5" style="34" bestFit="1" customWidth="1"/>
    <col min="7648" max="7648" width="55.625" style="34" bestFit="1" customWidth="1"/>
    <col min="7649" max="7652" width="14.375" style="34" customWidth="1"/>
    <col min="7653" max="7653" width="3.25" style="34" customWidth="1"/>
    <col min="7654" max="7654" width="3.875" style="34" customWidth="1"/>
    <col min="7655" max="7700" width="8.875" style="34" customWidth="1"/>
    <col min="7701" max="7902" width="9" style="34"/>
    <col min="7903" max="7903" width="4.5" style="34" bestFit="1" customWidth="1"/>
    <col min="7904" max="7904" width="55.625" style="34" bestFit="1" customWidth="1"/>
    <col min="7905" max="7908" width="14.375" style="34" customWidth="1"/>
    <col min="7909" max="7909" width="3.25" style="34" customWidth="1"/>
    <col min="7910" max="7910" width="3.875" style="34" customWidth="1"/>
    <col min="7911" max="7956" width="8.875" style="34" customWidth="1"/>
    <col min="7957" max="8158" width="9" style="34"/>
    <col min="8159" max="8159" width="4.5" style="34" bestFit="1" customWidth="1"/>
    <col min="8160" max="8160" width="55.625" style="34" bestFit="1" customWidth="1"/>
    <col min="8161" max="8164" width="14.375" style="34" customWidth="1"/>
    <col min="8165" max="8165" width="3.25" style="34" customWidth="1"/>
    <col min="8166" max="8166" width="3.875" style="34" customWidth="1"/>
    <col min="8167" max="8212" width="8.875" style="34" customWidth="1"/>
    <col min="8213" max="8414" width="9" style="34"/>
    <col min="8415" max="8415" width="4.5" style="34" bestFit="1" customWidth="1"/>
    <col min="8416" max="8416" width="55.625" style="34" bestFit="1" customWidth="1"/>
    <col min="8417" max="8420" width="14.375" style="34" customWidth="1"/>
    <col min="8421" max="8421" width="3.25" style="34" customWidth="1"/>
    <col min="8422" max="8422" width="3.875" style="34" customWidth="1"/>
    <col min="8423" max="8468" width="8.875" style="34" customWidth="1"/>
    <col min="8469" max="8670" width="9" style="34"/>
    <col min="8671" max="8671" width="4.5" style="34" bestFit="1" customWidth="1"/>
    <col min="8672" max="8672" width="55.625" style="34" bestFit="1" customWidth="1"/>
    <col min="8673" max="8676" width="14.375" style="34" customWidth="1"/>
    <col min="8677" max="8677" width="3.25" style="34" customWidth="1"/>
    <col min="8678" max="8678" width="3.875" style="34" customWidth="1"/>
    <col min="8679" max="8724" width="8.875" style="34" customWidth="1"/>
    <col min="8725" max="8926" width="9" style="34"/>
    <col min="8927" max="8927" width="4.5" style="34" bestFit="1" customWidth="1"/>
    <col min="8928" max="8928" width="55.625" style="34" bestFit="1" customWidth="1"/>
    <col min="8929" max="8932" width="14.375" style="34" customWidth="1"/>
    <col min="8933" max="8933" width="3.25" style="34" customWidth="1"/>
    <col min="8934" max="8934" width="3.875" style="34" customWidth="1"/>
    <col min="8935" max="8980" width="8.875" style="34" customWidth="1"/>
    <col min="8981" max="9182" width="9" style="34"/>
    <col min="9183" max="9183" width="4.5" style="34" bestFit="1" customWidth="1"/>
    <col min="9184" max="9184" width="55.625" style="34" bestFit="1" customWidth="1"/>
    <col min="9185" max="9188" width="14.375" style="34" customWidth="1"/>
    <col min="9189" max="9189" width="3.25" style="34" customWidth="1"/>
    <col min="9190" max="9190" width="3.875" style="34" customWidth="1"/>
    <col min="9191" max="9236" width="8.875" style="34" customWidth="1"/>
    <col min="9237" max="9438" width="9" style="34"/>
    <col min="9439" max="9439" width="4.5" style="34" bestFit="1" customWidth="1"/>
    <col min="9440" max="9440" width="55.625" style="34" bestFit="1" customWidth="1"/>
    <col min="9441" max="9444" width="14.375" style="34" customWidth="1"/>
    <col min="9445" max="9445" width="3.25" style="34" customWidth="1"/>
    <col min="9446" max="9446" width="3.875" style="34" customWidth="1"/>
    <col min="9447" max="9492" width="8.875" style="34" customWidth="1"/>
    <col min="9493" max="9694" width="9" style="34"/>
    <col min="9695" max="9695" width="4.5" style="34" bestFit="1" customWidth="1"/>
    <col min="9696" max="9696" width="55.625" style="34" bestFit="1" customWidth="1"/>
    <col min="9697" max="9700" width="14.375" style="34" customWidth="1"/>
    <col min="9701" max="9701" width="3.25" style="34" customWidth="1"/>
    <col min="9702" max="9702" width="3.875" style="34" customWidth="1"/>
    <col min="9703" max="9748" width="8.875" style="34" customWidth="1"/>
    <col min="9749" max="9950" width="9" style="34"/>
    <col min="9951" max="9951" width="4.5" style="34" bestFit="1" customWidth="1"/>
    <col min="9952" max="9952" width="55.625" style="34" bestFit="1" customWidth="1"/>
    <col min="9953" max="9956" width="14.375" style="34" customWidth="1"/>
    <col min="9957" max="9957" width="3.25" style="34" customWidth="1"/>
    <col min="9958" max="9958" width="3.875" style="34" customWidth="1"/>
    <col min="9959" max="10004" width="8.875" style="34" customWidth="1"/>
    <col min="10005" max="10206" width="9" style="34"/>
    <col min="10207" max="10207" width="4.5" style="34" bestFit="1" customWidth="1"/>
    <col min="10208" max="10208" width="55.625" style="34" bestFit="1" customWidth="1"/>
    <col min="10209" max="10212" width="14.375" style="34" customWidth="1"/>
    <col min="10213" max="10213" width="3.25" style="34" customWidth="1"/>
    <col min="10214" max="10214" width="3.875" style="34" customWidth="1"/>
    <col min="10215" max="10260" width="8.875" style="34" customWidth="1"/>
    <col min="10261" max="10462" width="9" style="34"/>
    <col min="10463" max="10463" width="4.5" style="34" bestFit="1" customWidth="1"/>
    <col min="10464" max="10464" width="55.625" style="34" bestFit="1" customWidth="1"/>
    <col min="10465" max="10468" width="14.375" style="34" customWidth="1"/>
    <col min="10469" max="10469" width="3.25" style="34" customWidth="1"/>
    <col min="10470" max="10470" width="3.875" style="34" customWidth="1"/>
    <col min="10471" max="10516" width="8.875" style="34" customWidth="1"/>
    <col min="10517" max="10718" width="9" style="34"/>
    <col min="10719" max="10719" width="4.5" style="34" bestFit="1" customWidth="1"/>
    <col min="10720" max="10720" width="55.625" style="34" bestFit="1" customWidth="1"/>
    <col min="10721" max="10724" width="14.375" style="34" customWidth="1"/>
    <col min="10725" max="10725" width="3.25" style="34" customWidth="1"/>
    <col min="10726" max="10726" width="3.875" style="34" customWidth="1"/>
    <col min="10727" max="10772" width="8.875" style="34" customWidth="1"/>
    <col min="10773" max="10974" width="9" style="34"/>
    <col min="10975" max="10975" width="4.5" style="34" bestFit="1" customWidth="1"/>
    <col min="10976" max="10976" width="55.625" style="34" bestFit="1" customWidth="1"/>
    <col min="10977" max="10980" width="14.375" style="34" customWidth="1"/>
    <col min="10981" max="10981" width="3.25" style="34" customWidth="1"/>
    <col min="10982" max="10982" width="3.875" style="34" customWidth="1"/>
    <col min="10983" max="11028" width="8.875" style="34" customWidth="1"/>
    <col min="11029" max="11230" width="9" style="34"/>
    <col min="11231" max="11231" width="4.5" style="34" bestFit="1" customWidth="1"/>
    <col min="11232" max="11232" width="55.625" style="34" bestFit="1" customWidth="1"/>
    <col min="11233" max="11236" width="14.375" style="34" customWidth="1"/>
    <col min="11237" max="11237" width="3.25" style="34" customWidth="1"/>
    <col min="11238" max="11238" width="3.875" style="34" customWidth="1"/>
    <col min="11239" max="11284" width="8.875" style="34" customWidth="1"/>
    <col min="11285" max="11486" width="9" style="34"/>
    <col min="11487" max="11487" width="4.5" style="34" bestFit="1" customWidth="1"/>
    <col min="11488" max="11488" width="55.625" style="34" bestFit="1" customWidth="1"/>
    <col min="11489" max="11492" width="14.375" style="34" customWidth="1"/>
    <col min="11493" max="11493" width="3.25" style="34" customWidth="1"/>
    <col min="11494" max="11494" width="3.875" style="34" customWidth="1"/>
    <col min="11495" max="11540" width="8.875" style="34" customWidth="1"/>
    <col min="11541" max="11742" width="9" style="34"/>
    <col min="11743" max="11743" width="4.5" style="34" bestFit="1" customWidth="1"/>
    <col min="11744" max="11744" width="55.625" style="34" bestFit="1" customWidth="1"/>
    <col min="11745" max="11748" width="14.375" style="34" customWidth="1"/>
    <col min="11749" max="11749" width="3.25" style="34" customWidth="1"/>
    <col min="11750" max="11750" width="3.875" style="34" customWidth="1"/>
    <col min="11751" max="11796" width="8.875" style="34" customWidth="1"/>
    <col min="11797" max="11998" width="9" style="34"/>
    <col min="11999" max="11999" width="4.5" style="34" bestFit="1" customWidth="1"/>
    <col min="12000" max="12000" width="55.625" style="34" bestFit="1" customWidth="1"/>
    <col min="12001" max="12004" width="14.375" style="34" customWidth="1"/>
    <col min="12005" max="12005" width="3.25" style="34" customWidth="1"/>
    <col min="12006" max="12006" width="3.875" style="34" customWidth="1"/>
    <col min="12007" max="12052" width="8.875" style="34" customWidth="1"/>
    <col min="12053" max="12254" width="9" style="34"/>
    <col min="12255" max="12255" width="4.5" style="34" bestFit="1" customWidth="1"/>
    <col min="12256" max="12256" width="55.625" style="34" bestFit="1" customWidth="1"/>
    <col min="12257" max="12260" width="14.375" style="34" customWidth="1"/>
    <col min="12261" max="12261" width="3.25" style="34" customWidth="1"/>
    <col min="12262" max="12262" width="3.875" style="34" customWidth="1"/>
    <col min="12263" max="12308" width="8.875" style="34" customWidth="1"/>
    <col min="12309" max="12510" width="9" style="34"/>
    <col min="12511" max="12511" width="4.5" style="34" bestFit="1" customWidth="1"/>
    <col min="12512" max="12512" width="55.625" style="34" bestFit="1" customWidth="1"/>
    <col min="12513" max="12516" width="14.375" style="34" customWidth="1"/>
    <col min="12517" max="12517" width="3.25" style="34" customWidth="1"/>
    <col min="12518" max="12518" width="3.875" style="34" customWidth="1"/>
    <col min="12519" max="12564" width="8.875" style="34" customWidth="1"/>
    <col min="12565" max="12766" width="9" style="34"/>
    <col min="12767" max="12767" width="4.5" style="34" bestFit="1" customWidth="1"/>
    <col min="12768" max="12768" width="55.625" style="34" bestFit="1" customWidth="1"/>
    <col min="12769" max="12772" width="14.375" style="34" customWidth="1"/>
    <col min="12773" max="12773" width="3.25" style="34" customWidth="1"/>
    <col min="12774" max="12774" width="3.875" style="34" customWidth="1"/>
    <col min="12775" max="12820" width="8.875" style="34" customWidth="1"/>
    <col min="12821" max="13022" width="9" style="34"/>
    <col min="13023" max="13023" width="4.5" style="34" bestFit="1" customWidth="1"/>
    <col min="13024" max="13024" width="55.625" style="34" bestFit="1" customWidth="1"/>
    <col min="13025" max="13028" width="14.375" style="34" customWidth="1"/>
    <col min="13029" max="13029" width="3.25" style="34" customWidth="1"/>
    <col min="13030" max="13030" width="3.875" style="34" customWidth="1"/>
    <col min="13031" max="13076" width="8.875" style="34" customWidth="1"/>
    <col min="13077" max="13278" width="9" style="34"/>
    <col min="13279" max="13279" width="4.5" style="34" bestFit="1" customWidth="1"/>
    <col min="13280" max="13280" width="55.625" style="34" bestFit="1" customWidth="1"/>
    <col min="13281" max="13284" width="14.375" style="34" customWidth="1"/>
    <col min="13285" max="13285" width="3.25" style="34" customWidth="1"/>
    <col min="13286" max="13286" width="3.875" style="34" customWidth="1"/>
    <col min="13287" max="13332" width="8.875" style="34" customWidth="1"/>
    <col min="13333" max="13534" width="9" style="34"/>
    <col min="13535" max="13535" width="4.5" style="34" bestFit="1" customWidth="1"/>
    <col min="13536" max="13536" width="55.625" style="34" bestFit="1" customWidth="1"/>
    <col min="13537" max="13540" width="14.375" style="34" customWidth="1"/>
    <col min="13541" max="13541" width="3.25" style="34" customWidth="1"/>
    <col min="13542" max="13542" width="3.875" style="34" customWidth="1"/>
    <col min="13543" max="13588" width="8.875" style="34" customWidth="1"/>
    <col min="13589" max="13790" width="9" style="34"/>
    <col min="13791" max="13791" width="4.5" style="34" bestFit="1" customWidth="1"/>
    <col min="13792" max="13792" width="55.625" style="34" bestFit="1" customWidth="1"/>
    <col min="13793" max="13796" width="14.375" style="34" customWidth="1"/>
    <col min="13797" max="13797" width="3.25" style="34" customWidth="1"/>
    <col min="13798" max="13798" width="3.875" style="34" customWidth="1"/>
    <col min="13799" max="13844" width="8.875" style="34" customWidth="1"/>
    <col min="13845" max="14046" width="9" style="34"/>
    <col min="14047" max="14047" width="4.5" style="34" bestFit="1" customWidth="1"/>
    <col min="14048" max="14048" width="55.625" style="34" bestFit="1" customWidth="1"/>
    <col min="14049" max="14052" width="14.375" style="34" customWidth="1"/>
    <col min="14053" max="14053" width="3.25" style="34" customWidth="1"/>
    <col min="14054" max="14054" width="3.875" style="34" customWidth="1"/>
    <col min="14055" max="14100" width="8.875" style="34" customWidth="1"/>
    <col min="14101" max="14302" width="9" style="34"/>
    <col min="14303" max="14303" width="4.5" style="34" bestFit="1" customWidth="1"/>
    <col min="14304" max="14304" width="55.625" style="34" bestFit="1" customWidth="1"/>
    <col min="14305" max="14308" width="14.375" style="34" customWidth="1"/>
    <col min="14309" max="14309" width="3.25" style="34" customWidth="1"/>
    <col min="14310" max="14310" width="3.875" style="34" customWidth="1"/>
    <col min="14311" max="14356" width="8.875" style="34" customWidth="1"/>
    <col min="14357" max="14558" width="9" style="34"/>
    <col min="14559" max="14559" width="4.5" style="34" bestFit="1" customWidth="1"/>
    <col min="14560" max="14560" width="55.625" style="34" bestFit="1" customWidth="1"/>
    <col min="14561" max="14564" width="14.375" style="34" customWidth="1"/>
    <col min="14565" max="14565" width="3.25" style="34" customWidth="1"/>
    <col min="14566" max="14566" width="3.875" style="34" customWidth="1"/>
    <col min="14567" max="14612" width="8.875" style="34" customWidth="1"/>
    <col min="14613" max="14814" width="9" style="34"/>
    <col min="14815" max="14815" width="4.5" style="34" bestFit="1" customWidth="1"/>
    <col min="14816" max="14816" width="55.625" style="34" bestFit="1" customWidth="1"/>
    <col min="14817" max="14820" width="14.375" style="34" customWidth="1"/>
    <col min="14821" max="14821" width="3.25" style="34" customWidth="1"/>
    <col min="14822" max="14822" width="3.875" style="34" customWidth="1"/>
    <col min="14823" max="14868" width="8.875" style="34" customWidth="1"/>
    <col min="14869" max="15070" width="9" style="34"/>
    <col min="15071" max="15071" width="4.5" style="34" bestFit="1" customWidth="1"/>
    <col min="15072" max="15072" width="55.625" style="34" bestFit="1" customWidth="1"/>
    <col min="15073" max="15076" width="14.375" style="34" customWidth="1"/>
    <col min="15077" max="15077" width="3.25" style="34" customWidth="1"/>
    <col min="15078" max="15078" width="3.875" style="34" customWidth="1"/>
    <col min="15079" max="15124" width="8.875" style="34" customWidth="1"/>
    <col min="15125" max="15326" width="9" style="34"/>
    <col min="15327" max="15327" width="4.5" style="34" bestFit="1" customWidth="1"/>
    <col min="15328" max="15328" width="55.625" style="34" bestFit="1" customWidth="1"/>
    <col min="15329" max="15332" width="14.375" style="34" customWidth="1"/>
    <col min="15333" max="15333" width="3.25" style="34" customWidth="1"/>
    <col min="15334" max="15334" width="3.875" style="34" customWidth="1"/>
    <col min="15335" max="15380" width="8.875" style="34" customWidth="1"/>
    <col min="15381" max="15582" width="9" style="34"/>
    <col min="15583" max="15583" width="4.5" style="34" bestFit="1" customWidth="1"/>
    <col min="15584" max="15584" width="55.625" style="34" bestFit="1" customWidth="1"/>
    <col min="15585" max="15588" width="14.375" style="34" customWidth="1"/>
    <col min="15589" max="15589" width="3.25" style="34" customWidth="1"/>
    <col min="15590" max="15590" width="3.875" style="34" customWidth="1"/>
    <col min="15591" max="15636" width="8.875" style="34" customWidth="1"/>
    <col min="15637" max="15838" width="9" style="34"/>
    <col min="15839" max="15839" width="4.5" style="34" bestFit="1" customWidth="1"/>
    <col min="15840" max="15840" width="55.625" style="34" bestFit="1" customWidth="1"/>
    <col min="15841" max="15844" width="14.375" style="34" customWidth="1"/>
    <col min="15845" max="15845" width="3.25" style="34" customWidth="1"/>
    <col min="15846" max="15846" width="3.875" style="34" customWidth="1"/>
    <col min="15847" max="15892" width="8.875" style="34" customWidth="1"/>
    <col min="15893" max="16094" width="9" style="34"/>
    <col min="16095" max="16095" width="4.5" style="34" bestFit="1" customWidth="1"/>
    <col min="16096" max="16096" width="55.625" style="34" bestFit="1" customWidth="1"/>
    <col min="16097" max="16100" width="14.375" style="34" customWidth="1"/>
    <col min="16101" max="16101" width="3.25" style="34" customWidth="1"/>
    <col min="16102" max="16102" width="3.875" style="34" customWidth="1"/>
    <col min="16103" max="16148" width="8.875" style="34" customWidth="1"/>
    <col min="16149" max="16384" width="9" style="34"/>
  </cols>
  <sheetData>
    <row r="1" spans="2:21" ht="4.9000000000000004" customHeight="1" x14ac:dyDescent="0.15"/>
    <row r="2" spans="2:21" ht="28.15" customHeight="1" x14ac:dyDescent="0.15">
      <c r="B2" s="363"/>
      <c r="C2" s="519" t="s">
        <v>1042</v>
      </c>
      <c r="D2" s="463"/>
      <c r="E2" s="463"/>
      <c r="F2" s="463"/>
      <c r="G2" s="463"/>
      <c r="H2" s="122"/>
      <c r="I2" s="122"/>
      <c r="J2" s="123"/>
      <c r="K2" s="377"/>
      <c r="L2" s="377"/>
      <c r="M2" s="377"/>
      <c r="N2" s="377"/>
      <c r="O2" s="377"/>
      <c r="P2" s="519" t="s">
        <v>1042</v>
      </c>
      <c r="Q2" s="463"/>
      <c r="R2" s="463"/>
      <c r="S2" s="463"/>
      <c r="T2" s="377"/>
      <c r="U2" s="377"/>
    </row>
    <row r="3" spans="2:21" ht="4.9000000000000004" customHeight="1" x14ac:dyDescent="0.15">
      <c r="B3" s="34"/>
      <c r="C3" s="378"/>
      <c r="D3" s="34"/>
      <c r="E3" s="34"/>
      <c r="F3" s="34"/>
      <c r="G3" s="34"/>
      <c r="J3" s="34"/>
      <c r="K3" s="34"/>
      <c r="L3" s="34"/>
    </row>
    <row r="4" spans="2:21" ht="15" customHeight="1" x14ac:dyDescent="0.15">
      <c r="B4" s="34"/>
      <c r="C4" s="378" t="s">
        <v>975</v>
      </c>
      <c r="D4" s="34"/>
      <c r="E4" s="34"/>
      <c r="F4" s="34"/>
      <c r="G4" s="34"/>
      <c r="J4" s="34"/>
      <c r="K4" s="34"/>
      <c r="L4" s="34"/>
      <c r="O4" s="26" t="s">
        <v>1071</v>
      </c>
    </row>
    <row r="5" spans="2:21" ht="4.9000000000000004" customHeight="1" x14ac:dyDescent="0.15">
      <c r="B5" s="34"/>
      <c r="C5" s="378"/>
      <c r="D5" s="34"/>
      <c r="E5" s="34"/>
      <c r="F5" s="34"/>
      <c r="G5" s="34"/>
      <c r="J5" s="34"/>
      <c r="K5" s="34"/>
      <c r="L5" s="34"/>
      <c r="O5" s="378"/>
    </row>
    <row r="6" spans="2:21" ht="15" customHeight="1" x14ac:dyDescent="0.15">
      <c r="B6" s="34"/>
      <c r="C6" s="378" t="s">
        <v>1047</v>
      </c>
      <c r="D6" s="34"/>
      <c r="E6" s="34"/>
      <c r="F6" s="34"/>
      <c r="G6" s="34"/>
      <c r="J6" s="34"/>
      <c r="K6" s="34"/>
      <c r="L6" s="34"/>
      <c r="O6" s="26" t="s">
        <v>1072</v>
      </c>
    </row>
    <row r="7" spans="2:21" ht="15" customHeight="1" x14ac:dyDescent="0.15">
      <c r="B7" s="34"/>
      <c r="C7" s="378" t="s">
        <v>1335</v>
      </c>
      <c r="D7" s="34"/>
      <c r="E7" s="34"/>
      <c r="F7" s="34"/>
      <c r="G7" s="34"/>
      <c r="J7" s="34"/>
      <c r="K7" s="34"/>
      <c r="L7" s="34"/>
      <c r="O7" s="26" t="s">
        <v>1468</v>
      </c>
    </row>
    <row r="8" spans="2:21" ht="4.9000000000000004" customHeight="1" x14ac:dyDescent="0.15">
      <c r="B8" s="34"/>
      <c r="C8" s="378"/>
      <c r="D8" s="34"/>
      <c r="E8" s="34"/>
      <c r="F8" s="34"/>
      <c r="G8" s="34"/>
      <c r="J8" s="34"/>
      <c r="K8" s="34"/>
      <c r="L8" s="34"/>
    </row>
    <row r="9" spans="2:21" ht="13.15" customHeight="1" x14ac:dyDescent="0.15">
      <c r="B9" s="34"/>
      <c r="C9" s="378" t="s">
        <v>1046</v>
      </c>
      <c r="D9" s="34"/>
      <c r="E9" s="34"/>
      <c r="F9" s="34"/>
      <c r="G9" s="34"/>
      <c r="J9" s="34"/>
      <c r="K9" s="34"/>
      <c r="L9" s="34"/>
    </row>
    <row r="10" spans="2:21" ht="4.9000000000000004" customHeight="1" x14ac:dyDescent="0.15">
      <c r="B10" s="34"/>
      <c r="C10" s="378"/>
      <c r="D10" s="34"/>
      <c r="E10" s="34"/>
      <c r="F10" s="34"/>
      <c r="G10" s="34"/>
      <c r="J10" s="34"/>
      <c r="K10" s="34"/>
      <c r="L10" s="34"/>
    </row>
    <row r="11" spans="2:21" ht="13.15" customHeight="1" x14ac:dyDescent="0.15">
      <c r="B11" s="34"/>
      <c r="C11" s="26" t="s">
        <v>1037</v>
      </c>
      <c r="D11" s="34"/>
      <c r="E11" s="34"/>
      <c r="F11" s="34"/>
      <c r="G11" s="34"/>
      <c r="J11" s="34"/>
      <c r="K11" s="34"/>
      <c r="L11" s="34"/>
    </row>
    <row r="12" spans="2:21" ht="2.4500000000000002" customHeight="1" x14ac:dyDescent="0.15">
      <c r="B12" s="34"/>
      <c r="C12" s="26"/>
      <c r="D12" s="34"/>
      <c r="E12" s="34"/>
      <c r="F12" s="34"/>
      <c r="G12" s="34"/>
      <c r="J12" s="34"/>
      <c r="K12" s="34"/>
      <c r="L12" s="34"/>
    </row>
    <row r="13" spans="2:21" ht="2.4500000000000002" customHeight="1" x14ac:dyDescent="0.15">
      <c r="B13" s="34"/>
      <c r="C13" s="378"/>
      <c r="D13" s="34"/>
      <c r="E13" s="34"/>
      <c r="F13" s="34"/>
      <c r="G13" s="34"/>
      <c r="J13" s="34"/>
      <c r="K13" s="34"/>
      <c r="L13" s="34"/>
    </row>
    <row r="14" spans="2:21" ht="13.15" customHeight="1" x14ac:dyDescent="0.15">
      <c r="B14" s="34"/>
      <c r="C14" s="26" t="s">
        <v>923</v>
      </c>
      <c r="D14" s="34"/>
      <c r="E14" s="34"/>
      <c r="F14" s="34"/>
      <c r="G14" s="34"/>
      <c r="J14" s="34"/>
      <c r="K14" s="34"/>
      <c r="L14" s="34"/>
    </row>
    <row r="15" spans="2:21" ht="4.9000000000000004" customHeight="1" x14ac:dyDescent="0.15">
      <c r="B15" s="34"/>
      <c r="C15" s="378"/>
      <c r="D15" s="34"/>
      <c r="E15" s="34"/>
      <c r="F15" s="34"/>
      <c r="G15" s="34"/>
      <c r="J15" s="34"/>
      <c r="K15" s="34"/>
      <c r="L15" s="34"/>
    </row>
    <row r="16" spans="2:21" ht="18.75" x14ac:dyDescent="0.15">
      <c r="C16" s="95" t="s">
        <v>976</v>
      </c>
      <c r="F16" s="305"/>
      <c r="G16" s="34"/>
      <c r="O16" s="37"/>
      <c r="P16" s="95" t="s">
        <v>1041</v>
      </c>
      <c r="Q16" s="116"/>
      <c r="R16" s="114" t="str">
        <f ca="1">IF(基本設定!C31="する",TODAY(),"")</f>
        <v/>
      </c>
      <c r="S16" s="114"/>
      <c r="T16" s="38" t="str">
        <f>"（単位："&amp;基本設定!D29&amp;"）"</f>
        <v>（単位：）</v>
      </c>
    </row>
    <row r="17" spans="2:20" ht="26.45" customHeight="1" x14ac:dyDescent="0.15">
      <c r="B17" s="526" t="s">
        <v>676</v>
      </c>
      <c r="C17" s="529" t="s">
        <v>977</v>
      </c>
      <c r="D17" s="530"/>
      <c r="E17" s="531"/>
      <c r="F17" s="456" t="s">
        <v>908</v>
      </c>
      <c r="G17" s="34"/>
      <c r="J17" s="388"/>
      <c r="K17" s="389"/>
      <c r="L17" s="86" t="s">
        <v>908</v>
      </c>
      <c r="O17" s="527" t="s">
        <v>609</v>
      </c>
      <c r="P17" s="520" t="s">
        <v>1336</v>
      </c>
      <c r="Q17" s="522" t="s">
        <v>978</v>
      </c>
      <c r="R17" s="523"/>
      <c r="S17" s="524" t="s">
        <v>1070</v>
      </c>
      <c r="T17" s="520" t="s">
        <v>981</v>
      </c>
    </row>
    <row r="18" spans="2:20" ht="26.45" customHeight="1" x14ac:dyDescent="0.15">
      <c r="B18" s="526"/>
      <c r="C18" s="87" t="s">
        <v>898</v>
      </c>
      <c r="D18" s="97" t="str">
        <f>"金額："&amp;基本設定!D29</f>
        <v>金額：</v>
      </c>
      <c r="E18" s="97" t="s">
        <v>910</v>
      </c>
      <c r="F18" s="97" t="s">
        <v>1033</v>
      </c>
      <c r="G18" s="34"/>
      <c r="J18" s="85" t="s">
        <v>110</v>
      </c>
      <c r="K18" s="85" t="s">
        <v>111</v>
      </c>
      <c r="L18" s="88" t="s">
        <v>606</v>
      </c>
      <c r="O18" s="528"/>
      <c r="P18" s="521"/>
      <c r="Q18" s="99" t="s">
        <v>110</v>
      </c>
      <c r="R18" s="99" t="s">
        <v>111</v>
      </c>
      <c r="S18" s="525"/>
      <c r="T18" s="521"/>
    </row>
    <row r="19" spans="2:20" ht="15" customHeight="1" x14ac:dyDescent="0.15">
      <c r="B19" s="49">
        <v>1</v>
      </c>
      <c r="C19" s="251"/>
      <c r="D19" s="252"/>
      <c r="E19" s="252"/>
      <c r="F19" s="296"/>
      <c r="G19" s="34"/>
      <c r="J19" s="89" t="str">
        <f t="shared" ref="J19:J48" si="0">IF(E19=$J$18,D19,"")</f>
        <v/>
      </c>
      <c r="K19" s="89" t="str">
        <f t="shared" ref="K19:K48" si="1">IF(E19=$K$18,D19,"")</f>
        <v/>
      </c>
      <c r="L19" s="90">
        <f>F19</f>
        <v>0</v>
      </c>
      <c r="O19" s="100" t="s">
        <v>21</v>
      </c>
      <c r="P19" s="101" t="s">
        <v>57</v>
      </c>
      <c r="Q19" s="43">
        <f t="shared" ref="Q19" si="2">SUMIF($L$19:$L$48,P19,$J$19:$J$48)</f>
        <v>0</v>
      </c>
      <c r="R19" s="43">
        <f t="shared" ref="R19" si="3">SUMIF($L$19:$L$48,P19,$K$19:$K$48)</f>
        <v>0</v>
      </c>
      <c r="S19" s="257"/>
      <c r="T19" s="390">
        <f>計算!N6</f>
        <v>0</v>
      </c>
    </row>
    <row r="20" spans="2:20" ht="15" customHeight="1" x14ac:dyDescent="0.15">
      <c r="B20" s="50" t="s">
        <v>897</v>
      </c>
      <c r="C20" s="253"/>
      <c r="D20" s="254"/>
      <c r="E20" s="254"/>
      <c r="F20" s="297"/>
      <c r="G20" s="34"/>
      <c r="J20" s="91" t="str">
        <f t="shared" si="0"/>
        <v/>
      </c>
      <c r="K20" s="91" t="str">
        <f t="shared" si="1"/>
        <v/>
      </c>
      <c r="L20" s="92">
        <f t="shared" ref="L20:L48" si="4">F20</f>
        <v>0</v>
      </c>
      <c r="O20" s="103" t="s">
        <v>912</v>
      </c>
      <c r="P20" s="102" t="s">
        <v>913</v>
      </c>
      <c r="Q20" s="44">
        <f t="shared" ref="Q20:Q55" si="5">SUMIF($L$19:$L$48,P20,$J$19:$J$48)</f>
        <v>0</v>
      </c>
      <c r="R20" s="44">
        <f t="shared" ref="R20:R55" si="6">SUMIF($L$19:$L$48,P20,$K$19:$K$48)</f>
        <v>0</v>
      </c>
      <c r="S20" s="258"/>
      <c r="T20" s="391">
        <f>計算!N7</f>
        <v>0</v>
      </c>
    </row>
    <row r="21" spans="2:20" ht="15" customHeight="1" x14ac:dyDescent="0.15">
      <c r="B21" s="50">
        <v>3</v>
      </c>
      <c r="C21" s="253"/>
      <c r="D21" s="254"/>
      <c r="E21" s="254"/>
      <c r="F21" s="297"/>
      <c r="G21" s="34"/>
      <c r="J21" s="91" t="str">
        <f t="shared" si="0"/>
        <v/>
      </c>
      <c r="K21" s="91" t="str">
        <f t="shared" si="1"/>
        <v/>
      </c>
      <c r="L21" s="92">
        <f t="shared" si="4"/>
        <v>0</v>
      </c>
      <c r="O21" s="103" t="s">
        <v>22</v>
      </c>
      <c r="P21" s="102" t="s">
        <v>58</v>
      </c>
      <c r="Q21" s="44">
        <f t="shared" si="5"/>
        <v>0</v>
      </c>
      <c r="R21" s="44">
        <f t="shared" si="6"/>
        <v>0</v>
      </c>
      <c r="S21" s="258"/>
      <c r="T21" s="391">
        <f>計算!N8</f>
        <v>0</v>
      </c>
    </row>
    <row r="22" spans="2:20" ht="15" customHeight="1" x14ac:dyDescent="0.15">
      <c r="B22" s="50" t="s">
        <v>899</v>
      </c>
      <c r="C22" s="253"/>
      <c r="D22" s="254"/>
      <c r="E22" s="254"/>
      <c r="F22" s="297"/>
      <c r="G22" s="34"/>
      <c r="J22" s="91" t="str">
        <f t="shared" si="0"/>
        <v/>
      </c>
      <c r="K22" s="91" t="str">
        <f t="shared" si="1"/>
        <v/>
      </c>
      <c r="L22" s="92">
        <f t="shared" si="4"/>
        <v>0</v>
      </c>
      <c r="O22" s="103" t="s">
        <v>23</v>
      </c>
      <c r="P22" s="102" t="s">
        <v>59</v>
      </c>
      <c r="Q22" s="44">
        <f t="shared" si="5"/>
        <v>0</v>
      </c>
      <c r="R22" s="44">
        <f t="shared" si="6"/>
        <v>0</v>
      </c>
      <c r="S22" s="258"/>
      <c r="T22" s="391">
        <f>計算!N9</f>
        <v>0</v>
      </c>
    </row>
    <row r="23" spans="2:20" ht="15" customHeight="1" x14ac:dyDescent="0.15">
      <c r="B23" s="50" t="s">
        <v>900</v>
      </c>
      <c r="C23" s="253"/>
      <c r="D23" s="254"/>
      <c r="E23" s="254"/>
      <c r="F23" s="297"/>
      <c r="G23" s="34"/>
      <c r="J23" s="91" t="str">
        <f t="shared" si="0"/>
        <v/>
      </c>
      <c r="K23" s="91" t="str">
        <f t="shared" si="1"/>
        <v/>
      </c>
      <c r="L23" s="92">
        <f t="shared" si="4"/>
        <v>0</v>
      </c>
      <c r="O23" s="103" t="s">
        <v>24</v>
      </c>
      <c r="P23" s="102" t="s">
        <v>60</v>
      </c>
      <c r="Q23" s="44">
        <f t="shared" si="5"/>
        <v>0</v>
      </c>
      <c r="R23" s="44">
        <f t="shared" si="6"/>
        <v>0</v>
      </c>
      <c r="S23" s="258"/>
      <c r="T23" s="391">
        <f>計算!N10</f>
        <v>0</v>
      </c>
    </row>
    <row r="24" spans="2:20" ht="15" customHeight="1" x14ac:dyDescent="0.15">
      <c r="B24" s="50">
        <v>6</v>
      </c>
      <c r="C24" s="253"/>
      <c r="D24" s="254"/>
      <c r="E24" s="254"/>
      <c r="F24" s="297"/>
      <c r="G24" s="34"/>
      <c r="J24" s="91" t="str">
        <f t="shared" si="0"/>
        <v/>
      </c>
      <c r="K24" s="91" t="str">
        <f t="shared" si="1"/>
        <v/>
      </c>
      <c r="L24" s="92">
        <f t="shared" si="4"/>
        <v>0</v>
      </c>
      <c r="O24" s="103" t="s">
        <v>25</v>
      </c>
      <c r="P24" s="102" t="s">
        <v>61</v>
      </c>
      <c r="Q24" s="44">
        <f t="shared" si="5"/>
        <v>0</v>
      </c>
      <c r="R24" s="44">
        <f t="shared" si="6"/>
        <v>0</v>
      </c>
      <c r="S24" s="258"/>
      <c r="T24" s="391">
        <f>計算!N11</f>
        <v>0</v>
      </c>
    </row>
    <row r="25" spans="2:20" ht="15" customHeight="1" x14ac:dyDescent="0.15">
      <c r="B25" s="50" t="s">
        <v>901</v>
      </c>
      <c r="C25" s="253"/>
      <c r="D25" s="254"/>
      <c r="E25" s="254"/>
      <c r="F25" s="297"/>
      <c r="G25" s="34"/>
      <c r="J25" s="91" t="str">
        <f t="shared" si="0"/>
        <v/>
      </c>
      <c r="K25" s="91" t="str">
        <f t="shared" si="1"/>
        <v/>
      </c>
      <c r="L25" s="92">
        <f t="shared" si="4"/>
        <v>0</v>
      </c>
      <c r="O25" s="103" t="s">
        <v>26</v>
      </c>
      <c r="P25" s="102" t="s">
        <v>62</v>
      </c>
      <c r="Q25" s="44">
        <f t="shared" si="5"/>
        <v>0</v>
      </c>
      <c r="R25" s="44">
        <f t="shared" si="6"/>
        <v>0</v>
      </c>
      <c r="S25" s="258"/>
      <c r="T25" s="391">
        <f>計算!N12</f>
        <v>0</v>
      </c>
    </row>
    <row r="26" spans="2:20" ht="15" customHeight="1" x14ac:dyDescent="0.15">
      <c r="B26" s="50" t="s">
        <v>902</v>
      </c>
      <c r="C26" s="253"/>
      <c r="D26" s="254"/>
      <c r="E26" s="254"/>
      <c r="F26" s="297"/>
      <c r="G26" s="34"/>
      <c r="J26" s="91" t="str">
        <f t="shared" si="0"/>
        <v/>
      </c>
      <c r="K26" s="91" t="str">
        <f t="shared" si="1"/>
        <v/>
      </c>
      <c r="L26" s="92">
        <f t="shared" si="4"/>
        <v>0</v>
      </c>
      <c r="O26" s="103" t="s">
        <v>27</v>
      </c>
      <c r="P26" s="102" t="s">
        <v>63</v>
      </c>
      <c r="Q26" s="44">
        <f t="shared" si="5"/>
        <v>0</v>
      </c>
      <c r="R26" s="44">
        <f t="shared" si="6"/>
        <v>0</v>
      </c>
      <c r="S26" s="258"/>
      <c r="T26" s="391">
        <f>計算!N13</f>
        <v>0</v>
      </c>
    </row>
    <row r="27" spans="2:20" ht="15" customHeight="1" x14ac:dyDescent="0.15">
      <c r="B27" s="50">
        <v>9</v>
      </c>
      <c r="C27" s="253"/>
      <c r="D27" s="254"/>
      <c r="E27" s="254"/>
      <c r="F27" s="297"/>
      <c r="G27" s="34"/>
      <c r="J27" s="91" t="str">
        <f t="shared" si="0"/>
        <v/>
      </c>
      <c r="K27" s="91" t="str">
        <f t="shared" si="1"/>
        <v/>
      </c>
      <c r="L27" s="92">
        <f t="shared" si="4"/>
        <v>0</v>
      </c>
      <c r="O27" s="103" t="s">
        <v>28</v>
      </c>
      <c r="P27" s="102" t="s">
        <v>64</v>
      </c>
      <c r="Q27" s="44">
        <f t="shared" si="5"/>
        <v>0</v>
      </c>
      <c r="R27" s="44">
        <f t="shared" si="6"/>
        <v>0</v>
      </c>
      <c r="S27" s="258"/>
      <c r="T27" s="391">
        <f>計算!N14</f>
        <v>0</v>
      </c>
    </row>
    <row r="28" spans="2:20" ht="15" customHeight="1" x14ac:dyDescent="0.15">
      <c r="B28" s="50" t="s">
        <v>903</v>
      </c>
      <c r="C28" s="253"/>
      <c r="D28" s="254"/>
      <c r="E28" s="254"/>
      <c r="F28" s="297"/>
      <c r="G28" s="34"/>
      <c r="J28" s="91" t="str">
        <f t="shared" si="0"/>
        <v/>
      </c>
      <c r="K28" s="91" t="str">
        <f t="shared" si="1"/>
        <v/>
      </c>
      <c r="L28" s="92">
        <f t="shared" si="4"/>
        <v>0</v>
      </c>
      <c r="O28" s="103" t="s">
        <v>29</v>
      </c>
      <c r="P28" s="102" t="s">
        <v>65</v>
      </c>
      <c r="Q28" s="44">
        <f t="shared" si="5"/>
        <v>0</v>
      </c>
      <c r="R28" s="44">
        <f t="shared" si="6"/>
        <v>0</v>
      </c>
      <c r="S28" s="258"/>
      <c r="T28" s="391">
        <f>計算!N15</f>
        <v>0</v>
      </c>
    </row>
    <row r="29" spans="2:20" ht="15" customHeight="1" x14ac:dyDescent="0.15">
      <c r="B29" s="50" t="s">
        <v>904</v>
      </c>
      <c r="C29" s="253"/>
      <c r="D29" s="254"/>
      <c r="E29" s="254"/>
      <c r="F29" s="297"/>
      <c r="G29" s="34"/>
      <c r="J29" s="91" t="str">
        <f t="shared" si="0"/>
        <v/>
      </c>
      <c r="K29" s="91" t="str">
        <f t="shared" si="1"/>
        <v/>
      </c>
      <c r="L29" s="92">
        <f t="shared" si="4"/>
        <v>0</v>
      </c>
      <c r="O29" s="103" t="s">
        <v>30</v>
      </c>
      <c r="P29" s="102" t="s">
        <v>66</v>
      </c>
      <c r="Q29" s="44">
        <f t="shared" si="5"/>
        <v>0</v>
      </c>
      <c r="R29" s="44">
        <f t="shared" si="6"/>
        <v>0</v>
      </c>
      <c r="S29" s="258"/>
      <c r="T29" s="391">
        <f>計算!N16</f>
        <v>0</v>
      </c>
    </row>
    <row r="30" spans="2:20" ht="15" customHeight="1" x14ac:dyDescent="0.15">
      <c r="B30" s="50">
        <v>12</v>
      </c>
      <c r="C30" s="253"/>
      <c r="D30" s="254"/>
      <c r="E30" s="254"/>
      <c r="F30" s="297"/>
      <c r="G30" s="34"/>
      <c r="J30" s="91" t="str">
        <f t="shared" si="0"/>
        <v/>
      </c>
      <c r="K30" s="91" t="str">
        <f t="shared" si="1"/>
        <v/>
      </c>
      <c r="L30" s="92">
        <f t="shared" si="4"/>
        <v>0</v>
      </c>
      <c r="O30" s="103" t="s">
        <v>31</v>
      </c>
      <c r="P30" s="102" t="s">
        <v>67</v>
      </c>
      <c r="Q30" s="44">
        <f t="shared" si="5"/>
        <v>0</v>
      </c>
      <c r="R30" s="44">
        <f t="shared" si="6"/>
        <v>0</v>
      </c>
      <c r="S30" s="258"/>
      <c r="T30" s="391">
        <f>計算!N17</f>
        <v>0</v>
      </c>
    </row>
    <row r="31" spans="2:20" ht="15" customHeight="1" x14ac:dyDescent="0.15">
      <c r="B31" s="50">
        <v>13</v>
      </c>
      <c r="C31" s="253"/>
      <c r="D31" s="254"/>
      <c r="E31" s="254"/>
      <c r="F31" s="297"/>
      <c r="G31" s="34"/>
      <c r="J31" s="91" t="str">
        <f t="shared" si="0"/>
        <v/>
      </c>
      <c r="K31" s="91" t="str">
        <f t="shared" si="1"/>
        <v/>
      </c>
      <c r="L31" s="92">
        <f t="shared" si="4"/>
        <v>0</v>
      </c>
      <c r="O31" s="103" t="s">
        <v>32</v>
      </c>
      <c r="P31" s="102" t="s">
        <v>68</v>
      </c>
      <c r="Q31" s="44">
        <f t="shared" si="5"/>
        <v>0</v>
      </c>
      <c r="R31" s="44">
        <f t="shared" si="6"/>
        <v>0</v>
      </c>
      <c r="S31" s="258"/>
      <c r="T31" s="391">
        <f>計算!N18</f>
        <v>0</v>
      </c>
    </row>
    <row r="32" spans="2:20" ht="15" customHeight="1" x14ac:dyDescent="0.15">
      <c r="B32" s="50" t="s">
        <v>905</v>
      </c>
      <c r="C32" s="253"/>
      <c r="D32" s="254"/>
      <c r="E32" s="254"/>
      <c r="F32" s="297"/>
      <c r="G32" s="34"/>
      <c r="J32" s="91" t="str">
        <f t="shared" si="0"/>
        <v/>
      </c>
      <c r="K32" s="91" t="str">
        <f t="shared" si="1"/>
        <v/>
      </c>
      <c r="L32" s="92">
        <f t="shared" si="4"/>
        <v>0</v>
      </c>
      <c r="O32" s="103" t="s">
        <v>33</v>
      </c>
      <c r="P32" s="102" t="s">
        <v>69</v>
      </c>
      <c r="Q32" s="44">
        <f t="shared" si="5"/>
        <v>0</v>
      </c>
      <c r="R32" s="44">
        <f t="shared" si="6"/>
        <v>0</v>
      </c>
      <c r="S32" s="258"/>
      <c r="T32" s="391">
        <f>計算!N19</f>
        <v>0</v>
      </c>
    </row>
    <row r="33" spans="2:20" ht="15" customHeight="1" x14ac:dyDescent="0.15">
      <c r="B33" s="50">
        <v>15</v>
      </c>
      <c r="C33" s="253"/>
      <c r="D33" s="254"/>
      <c r="E33" s="254"/>
      <c r="F33" s="297"/>
      <c r="G33" s="34"/>
      <c r="J33" s="91" t="str">
        <f t="shared" si="0"/>
        <v/>
      </c>
      <c r="K33" s="91" t="str">
        <f t="shared" si="1"/>
        <v/>
      </c>
      <c r="L33" s="92">
        <f t="shared" si="4"/>
        <v>0</v>
      </c>
      <c r="O33" s="103" t="s">
        <v>34</v>
      </c>
      <c r="P33" s="102" t="s">
        <v>70</v>
      </c>
      <c r="Q33" s="44">
        <f t="shared" si="5"/>
        <v>0</v>
      </c>
      <c r="R33" s="44">
        <f t="shared" si="6"/>
        <v>0</v>
      </c>
      <c r="S33" s="258"/>
      <c r="T33" s="391">
        <f>計算!N20</f>
        <v>0</v>
      </c>
    </row>
    <row r="34" spans="2:20" ht="15" customHeight="1" x14ac:dyDescent="0.15">
      <c r="B34" s="50" t="s">
        <v>906</v>
      </c>
      <c r="C34" s="253"/>
      <c r="D34" s="254"/>
      <c r="E34" s="254"/>
      <c r="F34" s="297"/>
      <c r="G34" s="34"/>
      <c r="J34" s="91" t="str">
        <f t="shared" si="0"/>
        <v/>
      </c>
      <c r="K34" s="91" t="str">
        <f t="shared" si="1"/>
        <v/>
      </c>
      <c r="L34" s="92">
        <f t="shared" si="4"/>
        <v>0</v>
      </c>
      <c r="O34" s="103" t="s">
        <v>35</v>
      </c>
      <c r="P34" s="102" t="s">
        <v>71</v>
      </c>
      <c r="Q34" s="44">
        <f t="shared" si="5"/>
        <v>0</v>
      </c>
      <c r="R34" s="44">
        <f t="shared" si="6"/>
        <v>0</v>
      </c>
      <c r="S34" s="258"/>
      <c r="T34" s="391">
        <f>計算!N21</f>
        <v>0</v>
      </c>
    </row>
    <row r="35" spans="2:20" ht="15" customHeight="1" x14ac:dyDescent="0.15">
      <c r="B35" s="50">
        <v>17</v>
      </c>
      <c r="C35" s="253"/>
      <c r="D35" s="254"/>
      <c r="E35" s="254"/>
      <c r="F35" s="297"/>
      <c r="G35" s="34"/>
      <c r="J35" s="91" t="str">
        <f t="shared" si="0"/>
        <v/>
      </c>
      <c r="K35" s="91" t="str">
        <f t="shared" si="1"/>
        <v/>
      </c>
      <c r="L35" s="92">
        <f t="shared" si="4"/>
        <v>0</v>
      </c>
      <c r="O35" s="103" t="s">
        <v>36</v>
      </c>
      <c r="P35" s="102" t="s">
        <v>72</v>
      </c>
      <c r="Q35" s="44">
        <f t="shared" si="5"/>
        <v>0</v>
      </c>
      <c r="R35" s="44">
        <f t="shared" si="6"/>
        <v>0</v>
      </c>
      <c r="S35" s="258"/>
      <c r="T35" s="391">
        <f>計算!N22</f>
        <v>0</v>
      </c>
    </row>
    <row r="36" spans="2:20" ht="15" customHeight="1" x14ac:dyDescent="0.15">
      <c r="B36" s="50" t="s">
        <v>907</v>
      </c>
      <c r="C36" s="253"/>
      <c r="D36" s="254"/>
      <c r="E36" s="254"/>
      <c r="F36" s="297"/>
      <c r="G36" s="34"/>
      <c r="J36" s="91" t="str">
        <f t="shared" si="0"/>
        <v/>
      </c>
      <c r="K36" s="91" t="str">
        <f t="shared" si="1"/>
        <v/>
      </c>
      <c r="L36" s="92">
        <f t="shared" si="4"/>
        <v>0</v>
      </c>
      <c r="O36" s="103" t="s">
        <v>37</v>
      </c>
      <c r="P36" s="102" t="s">
        <v>73</v>
      </c>
      <c r="Q36" s="44">
        <f t="shared" si="5"/>
        <v>0</v>
      </c>
      <c r="R36" s="44">
        <f t="shared" si="6"/>
        <v>0</v>
      </c>
      <c r="S36" s="258"/>
      <c r="T36" s="391">
        <f>計算!N23</f>
        <v>0</v>
      </c>
    </row>
    <row r="37" spans="2:20" ht="15" customHeight="1" x14ac:dyDescent="0.15">
      <c r="B37" s="50">
        <v>19</v>
      </c>
      <c r="C37" s="253"/>
      <c r="D37" s="254"/>
      <c r="E37" s="254"/>
      <c r="F37" s="297"/>
      <c r="G37" s="34"/>
      <c r="J37" s="91" t="str">
        <f t="shared" si="0"/>
        <v/>
      </c>
      <c r="K37" s="91" t="str">
        <f t="shared" si="1"/>
        <v/>
      </c>
      <c r="L37" s="92">
        <f t="shared" si="4"/>
        <v>0</v>
      </c>
      <c r="O37" s="103" t="s">
        <v>38</v>
      </c>
      <c r="P37" s="102" t="s">
        <v>74</v>
      </c>
      <c r="Q37" s="44">
        <f t="shared" si="5"/>
        <v>0</v>
      </c>
      <c r="R37" s="44">
        <f t="shared" si="6"/>
        <v>0</v>
      </c>
      <c r="S37" s="258"/>
      <c r="T37" s="391">
        <f>計算!N24</f>
        <v>0</v>
      </c>
    </row>
    <row r="38" spans="2:20" ht="15" customHeight="1" x14ac:dyDescent="0.15">
      <c r="B38" s="50">
        <v>20</v>
      </c>
      <c r="C38" s="253"/>
      <c r="D38" s="254"/>
      <c r="E38" s="254"/>
      <c r="F38" s="297"/>
      <c r="G38" s="34"/>
      <c r="J38" s="91" t="str">
        <f t="shared" si="0"/>
        <v/>
      </c>
      <c r="K38" s="91" t="str">
        <f t="shared" si="1"/>
        <v/>
      </c>
      <c r="L38" s="92">
        <f t="shared" si="4"/>
        <v>0</v>
      </c>
      <c r="O38" s="103" t="s">
        <v>39</v>
      </c>
      <c r="P38" s="102" t="s">
        <v>75</v>
      </c>
      <c r="Q38" s="44">
        <f t="shared" si="5"/>
        <v>0</v>
      </c>
      <c r="R38" s="44">
        <f t="shared" si="6"/>
        <v>0</v>
      </c>
      <c r="S38" s="258"/>
      <c r="T38" s="391">
        <f>計算!N25</f>
        <v>0</v>
      </c>
    </row>
    <row r="39" spans="2:20" ht="15" customHeight="1" x14ac:dyDescent="0.15">
      <c r="B39" s="50">
        <v>21</v>
      </c>
      <c r="C39" s="253"/>
      <c r="D39" s="254"/>
      <c r="E39" s="254"/>
      <c r="F39" s="297"/>
      <c r="G39" s="34"/>
      <c r="J39" s="91" t="str">
        <f t="shared" si="0"/>
        <v/>
      </c>
      <c r="K39" s="91" t="str">
        <f t="shared" si="1"/>
        <v/>
      </c>
      <c r="L39" s="92">
        <f t="shared" si="4"/>
        <v>0</v>
      </c>
      <c r="O39" s="103" t="s">
        <v>40</v>
      </c>
      <c r="P39" s="102" t="s">
        <v>76</v>
      </c>
      <c r="Q39" s="44">
        <f t="shared" si="5"/>
        <v>0</v>
      </c>
      <c r="R39" s="44">
        <f t="shared" si="6"/>
        <v>0</v>
      </c>
      <c r="S39" s="258"/>
      <c r="T39" s="391">
        <f>計算!N26</f>
        <v>0</v>
      </c>
    </row>
    <row r="40" spans="2:20" ht="15" customHeight="1" x14ac:dyDescent="0.15">
      <c r="B40" s="50">
        <v>22</v>
      </c>
      <c r="C40" s="253"/>
      <c r="D40" s="254"/>
      <c r="E40" s="254"/>
      <c r="F40" s="297"/>
      <c r="G40" s="34"/>
      <c r="J40" s="91" t="str">
        <f t="shared" si="0"/>
        <v/>
      </c>
      <c r="K40" s="91" t="str">
        <f t="shared" si="1"/>
        <v/>
      </c>
      <c r="L40" s="92">
        <f t="shared" si="4"/>
        <v>0</v>
      </c>
      <c r="O40" s="103" t="s">
        <v>41</v>
      </c>
      <c r="P40" s="102" t="s">
        <v>1080</v>
      </c>
      <c r="Q40" s="44">
        <f t="shared" si="5"/>
        <v>0</v>
      </c>
      <c r="R40" s="44">
        <f t="shared" si="6"/>
        <v>0</v>
      </c>
      <c r="S40" s="258"/>
      <c r="T40" s="391">
        <f>計算!N27</f>
        <v>0</v>
      </c>
    </row>
    <row r="41" spans="2:20" ht="15" customHeight="1" x14ac:dyDescent="0.15">
      <c r="B41" s="50">
        <v>23</v>
      </c>
      <c r="C41" s="253"/>
      <c r="D41" s="254"/>
      <c r="E41" s="254"/>
      <c r="F41" s="297"/>
      <c r="G41" s="34"/>
      <c r="J41" s="91" t="str">
        <f t="shared" si="0"/>
        <v/>
      </c>
      <c r="K41" s="91" t="str">
        <f t="shared" si="1"/>
        <v/>
      </c>
      <c r="L41" s="92">
        <f t="shared" si="4"/>
        <v>0</v>
      </c>
      <c r="O41" s="103" t="s">
        <v>42</v>
      </c>
      <c r="P41" s="102" t="s">
        <v>77</v>
      </c>
      <c r="Q41" s="44">
        <f t="shared" si="5"/>
        <v>0</v>
      </c>
      <c r="R41" s="44">
        <f t="shared" si="6"/>
        <v>0</v>
      </c>
      <c r="S41" s="258"/>
      <c r="T41" s="391">
        <f>計算!N28</f>
        <v>0</v>
      </c>
    </row>
    <row r="42" spans="2:20" ht="15" customHeight="1" x14ac:dyDescent="0.15">
      <c r="B42" s="50">
        <v>24</v>
      </c>
      <c r="C42" s="253"/>
      <c r="D42" s="254"/>
      <c r="E42" s="254"/>
      <c r="F42" s="297"/>
      <c r="G42" s="34"/>
      <c r="J42" s="91" t="str">
        <f t="shared" si="0"/>
        <v/>
      </c>
      <c r="K42" s="91" t="str">
        <f t="shared" si="1"/>
        <v/>
      </c>
      <c r="L42" s="92">
        <f t="shared" si="4"/>
        <v>0</v>
      </c>
      <c r="O42" s="103" t="s">
        <v>43</v>
      </c>
      <c r="P42" s="102" t="s">
        <v>78</v>
      </c>
      <c r="Q42" s="44">
        <f t="shared" si="5"/>
        <v>0</v>
      </c>
      <c r="R42" s="44">
        <f t="shared" si="6"/>
        <v>0</v>
      </c>
      <c r="S42" s="258"/>
      <c r="T42" s="391">
        <f>計算!N29</f>
        <v>0</v>
      </c>
    </row>
    <row r="43" spans="2:20" ht="15" customHeight="1" x14ac:dyDescent="0.15">
      <c r="B43" s="50">
        <v>25</v>
      </c>
      <c r="C43" s="253"/>
      <c r="D43" s="254"/>
      <c r="E43" s="254"/>
      <c r="F43" s="297"/>
      <c r="G43" s="34"/>
      <c r="J43" s="91" t="str">
        <f t="shared" si="0"/>
        <v/>
      </c>
      <c r="K43" s="91" t="str">
        <f t="shared" si="1"/>
        <v/>
      </c>
      <c r="L43" s="92">
        <f t="shared" si="4"/>
        <v>0</v>
      </c>
      <c r="O43" s="103" t="s">
        <v>44</v>
      </c>
      <c r="P43" s="102" t="s">
        <v>79</v>
      </c>
      <c r="Q43" s="44">
        <f t="shared" si="5"/>
        <v>0</v>
      </c>
      <c r="R43" s="44">
        <f t="shared" si="6"/>
        <v>0</v>
      </c>
      <c r="S43" s="258"/>
      <c r="T43" s="391">
        <f>計算!N30</f>
        <v>0</v>
      </c>
    </row>
    <row r="44" spans="2:20" ht="15" customHeight="1" x14ac:dyDescent="0.15">
      <c r="B44" s="50">
        <v>26</v>
      </c>
      <c r="C44" s="253"/>
      <c r="D44" s="254"/>
      <c r="E44" s="254"/>
      <c r="F44" s="297"/>
      <c r="G44" s="34"/>
      <c r="J44" s="91" t="str">
        <f t="shared" si="0"/>
        <v/>
      </c>
      <c r="K44" s="91" t="str">
        <f t="shared" si="1"/>
        <v/>
      </c>
      <c r="L44" s="92">
        <f t="shared" si="4"/>
        <v>0</v>
      </c>
      <c r="O44" s="103" t="s">
        <v>45</v>
      </c>
      <c r="P44" s="102" t="s">
        <v>80</v>
      </c>
      <c r="Q44" s="44">
        <f t="shared" si="5"/>
        <v>0</v>
      </c>
      <c r="R44" s="44">
        <f t="shared" si="6"/>
        <v>0</v>
      </c>
      <c r="S44" s="258"/>
      <c r="T44" s="391">
        <f>計算!N31</f>
        <v>0</v>
      </c>
    </row>
    <row r="45" spans="2:20" ht="15" customHeight="1" x14ac:dyDescent="0.15">
      <c r="B45" s="50">
        <v>27</v>
      </c>
      <c r="C45" s="253"/>
      <c r="D45" s="254"/>
      <c r="E45" s="254"/>
      <c r="F45" s="297"/>
      <c r="G45" s="34"/>
      <c r="J45" s="91" t="str">
        <f t="shared" si="0"/>
        <v/>
      </c>
      <c r="K45" s="91" t="str">
        <f t="shared" si="1"/>
        <v/>
      </c>
      <c r="L45" s="92">
        <f t="shared" si="4"/>
        <v>0</v>
      </c>
      <c r="O45" s="103" t="s">
        <v>46</v>
      </c>
      <c r="P45" s="102" t="s">
        <v>81</v>
      </c>
      <c r="Q45" s="44">
        <f t="shared" si="5"/>
        <v>0</v>
      </c>
      <c r="R45" s="44">
        <f t="shared" si="6"/>
        <v>0</v>
      </c>
      <c r="S45" s="258"/>
      <c r="T45" s="391">
        <f>計算!N32</f>
        <v>0</v>
      </c>
    </row>
    <row r="46" spans="2:20" ht="15" customHeight="1" x14ac:dyDescent="0.15">
      <c r="B46" s="50">
        <v>28</v>
      </c>
      <c r="C46" s="253"/>
      <c r="D46" s="254"/>
      <c r="E46" s="254"/>
      <c r="F46" s="297"/>
      <c r="G46" s="34"/>
      <c r="J46" s="91" t="str">
        <f t="shared" si="0"/>
        <v/>
      </c>
      <c r="K46" s="91" t="str">
        <f t="shared" si="1"/>
        <v/>
      </c>
      <c r="L46" s="92">
        <f t="shared" si="4"/>
        <v>0</v>
      </c>
      <c r="O46" s="103" t="s">
        <v>47</v>
      </c>
      <c r="P46" s="102" t="s">
        <v>82</v>
      </c>
      <c r="Q46" s="44">
        <f t="shared" si="5"/>
        <v>0</v>
      </c>
      <c r="R46" s="44">
        <f t="shared" si="6"/>
        <v>0</v>
      </c>
      <c r="S46" s="258"/>
      <c r="T46" s="391">
        <f>計算!N33</f>
        <v>0</v>
      </c>
    </row>
    <row r="47" spans="2:20" ht="15" customHeight="1" x14ac:dyDescent="0.15">
      <c r="B47" s="50">
        <v>29</v>
      </c>
      <c r="C47" s="253"/>
      <c r="D47" s="254"/>
      <c r="E47" s="254"/>
      <c r="F47" s="297"/>
      <c r="G47" s="34"/>
      <c r="J47" s="91" t="str">
        <f t="shared" si="0"/>
        <v/>
      </c>
      <c r="K47" s="91" t="str">
        <f t="shared" si="1"/>
        <v/>
      </c>
      <c r="L47" s="92">
        <f t="shared" si="4"/>
        <v>0</v>
      </c>
      <c r="O47" s="103" t="s">
        <v>48</v>
      </c>
      <c r="P47" s="102" t="s">
        <v>83</v>
      </c>
      <c r="Q47" s="44">
        <f t="shared" si="5"/>
        <v>0</v>
      </c>
      <c r="R47" s="44">
        <f t="shared" si="6"/>
        <v>0</v>
      </c>
      <c r="S47" s="258"/>
      <c r="T47" s="391">
        <f>計算!N34</f>
        <v>0</v>
      </c>
    </row>
    <row r="48" spans="2:20" ht="15" customHeight="1" thickBot="1" x14ac:dyDescent="0.2">
      <c r="B48" s="51">
        <v>30</v>
      </c>
      <c r="C48" s="255"/>
      <c r="D48" s="256"/>
      <c r="E48" s="256"/>
      <c r="F48" s="298"/>
      <c r="G48" s="34"/>
      <c r="J48" s="93" t="str">
        <f t="shared" si="0"/>
        <v/>
      </c>
      <c r="K48" s="93" t="str">
        <f t="shared" si="1"/>
        <v/>
      </c>
      <c r="L48" s="94">
        <f t="shared" si="4"/>
        <v>0</v>
      </c>
      <c r="O48" s="103" t="s">
        <v>49</v>
      </c>
      <c r="P48" s="102" t="s">
        <v>84</v>
      </c>
      <c r="Q48" s="44">
        <f t="shared" si="5"/>
        <v>0</v>
      </c>
      <c r="R48" s="44">
        <f t="shared" si="6"/>
        <v>0</v>
      </c>
      <c r="S48" s="258"/>
      <c r="T48" s="391">
        <f>計算!N35</f>
        <v>0</v>
      </c>
    </row>
    <row r="49" spans="2:20" ht="15" customHeight="1" thickTop="1" x14ac:dyDescent="0.15">
      <c r="B49" s="98"/>
      <c r="C49" s="46" t="s">
        <v>683</v>
      </c>
      <c r="D49" s="47">
        <f>SUM(D19:D48)</f>
        <v>0</v>
      </c>
      <c r="E49" s="96" t="s">
        <v>884</v>
      </c>
      <c r="F49" s="96" t="s">
        <v>1048</v>
      </c>
      <c r="G49" s="34"/>
      <c r="J49" s="47"/>
      <c r="K49" s="47"/>
      <c r="L49" s="48"/>
      <c r="O49" s="103" t="s">
        <v>50</v>
      </c>
      <c r="P49" s="102" t="s">
        <v>85</v>
      </c>
      <c r="Q49" s="44">
        <f t="shared" si="5"/>
        <v>0</v>
      </c>
      <c r="R49" s="44">
        <f t="shared" si="6"/>
        <v>0</v>
      </c>
      <c r="S49" s="258"/>
      <c r="T49" s="391">
        <f>計算!N36</f>
        <v>0</v>
      </c>
    </row>
    <row r="50" spans="2:20" ht="15" customHeight="1" x14ac:dyDescent="0.15">
      <c r="G50" s="34"/>
      <c r="O50" s="103" t="s">
        <v>51</v>
      </c>
      <c r="P50" s="102" t="s">
        <v>86</v>
      </c>
      <c r="Q50" s="44">
        <f t="shared" si="5"/>
        <v>0</v>
      </c>
      <c r="R50" s="44">
        <f t="shared" si="6"/>
        <v>0</v>
      </c>
      <c r="S50" s="258"/>
      <c r="T50" s="391">
        <f>計算!N37</f>
        <v>0</v>
      </c>
    </row>
    <row r="51" spans="2:20" ht="15" customHeight="1" x14ac:dyDescent="0.15">
      <c r="C51" s="34"/>
      <c r="D51" s="34"/>
      <c r="G51" s="34"/>
      <c r="J51" s="392"/>
      <c r="O51" s="103" t="s">
        <v>52</v>
      </c>
      <c r="P51" s="102" t="s">
        <v>87</v>
      </c>
      <c r="Q51" s="44">
        <f t="shared" si="5"/>
        <v>0</v>
      </c>
      <c r="R51" s="44">
        <f t="shared" si="6"/>
        <v>0</v>
      </c>
      <c r="S51" s="258"/>
      <c r="T51" s="391">
        <f>計算!N38</f>
        <v>0</v>
      </c>
    </row>
    <row r="52" spans="2:20" ht="15" customHeight="1" x14ac:dyDescent="0.15">
      <c r="G52" s="34"/>
      <c r="O52" s="103" t="s">
        <v>53</v>
      </c>
      <c r="P52" s="102" t="s">
        <v>88</v>
      </c>
      <c r="Q52" s="44">
        <f t="shared" si="5"/>
        <v>0</v>
      </c>
      <c r="R52" s="44">
        <f t="shared" si="6"/>
        <v>0</v>
      </c>
      <c r="S52" s="258"/>
      <c r="T52" s="391">
        <f>計算!N39</f>
        <v>0</v>
      </c>
    </row>
    <row r="53" spans="2:20" ht="15" customHeight="1" x14ac:dyDescent="0.15">
      <c r="G53" s="34"/>
      <c r="O53" s="103" t="s">
        <v>54</v>
      </c>
      <c r="P53" s="102" t="s">
        <v>89</v>
      </c>
      <c r="Q53" s="44">
        <f t="shared" si="5"/>
        <v>0</v>
      </c>
      <c r="R53" s="44">
        <f t="shared" si="6"/>
        <v>0</v>
      </c>
      <c r="S53" s="258"/>
      <c r="T53" s="391">
        <f>計算!N40</f>
        <v>0</v>
      </c>
    </row>
    <row r="54" spans="2:20" ht="15" customHeight="1" x14ac:dyDescent="0.15">
      <c r="G54" s="34"/>
      <c r="O54" s="103" t="s">
        <v>55</v>
      </c>
      <c r="P54" s="102" t="s">
        <v>90</v>
      </c>
      <c r="Q54" s="44">
        <f t="shared" si="5"/>
        <v>0</v>
      </c>
      <c r="R54" s="44">
        <f t="shared" si="6"/>
        <v>0</v>
      </c>
      <c r="S54" s="258"/>
      <c r="T54" s="391">
        <f>計算!N41</f>
        <v>0</v>
      </c>
    </row>
    <row r="55" spans="2:20" ht="15" customHeight="1" thickBot="1" x14ac:dyDescent="0.2">
      <c r="G55" s="34"/>
      <c r="O55" s="103" t="s">
        <v>56</v>
      </c>
      <c r="P55" s="102" t="s">
        <v>91</v>
      </c>
      <c r="Q55" s="44">
        <f t="shared" si="5"/>
        <v>0</v>
      </c>
      <c r="R55" s="44">
        <f t="shared" si="6"/>
        <v>0</v>
      </c>
      <c r="S55" s="258"/>
      <c r="T55" s="391">
        <f>計算!N42</f>
        <v>0</v>
      </c>
    </row>
    <row r="56" spans="2:20" ht="15" customHeight="1" thickTop="1" x14ac:dyDescent="0.15">
      <c r="O56" s="104"/>
      <c r="P56" s="104" t="s">
        <v>112</v>
      </c>
      <c r="Q56" s="47">
        <f>SUM(Q19:Q55)</f>
        <v>0</v>
      </c>
      <c r="R56" s="47">
        <f>SUM(R19:R55)</f>
        <v>0</v>
      </c>
      <c r="S56" s="96" t="s">
        <v>909</v>
      </c>
      <c r="T56" s="367">
        <f>SUM(T19:T55)</f>
        <v>0</v>
      </c>
    </row>
    <row r="57" spans="2:20" ht="4.9000000000000004" customHeight="1" x14ac:dyDescent="0.15">
      <c r="O57" s="106"/>
      <c r="P57" s="393"/>
      <c r="Q57" s="106"/>
      <c r="R57" s="106"/>
      <c r="S57" s="106"/>
    </row>
    <row r="58" spans="2:20" ht="15" customHeight="1" x14ac:dyDescent="0.15">
      <c r="T58" s="369"/>
    </row>
    <row r="59" spans="2:20" ht="15" customHeight="1" x14ac:dyDescent="0.15">
      <c r="T59" s="370"/>
    </row>
    <row r="60" spans="2:20" ht="15" customHeight="1" x14ac:dyDescent="0.15">
      <c r="T60" s="370"/>
    </row>
    <row r="61" spans="2:20" ht="15" customHeight="1" x14ac:dyDescent="0.15">
      <c r="T61" s="370"/>
    </row>
  </sheetData>
  <dataConsolidate link="1"/>
  <mergeCells count="9">
    <mergeCell ref="C2:G2"/>
    <mergeCell ref="T17:T18"/>
    <mergeCell ref="Q17:R17"/>
    <mergeCell ref="S17:S18"/>
    <mergeCell ref="B17:B18"/>
    <mergeCell ref="O17:O18"/>
    <mergeCell ref="P17:P18"/>
    <mergeCell ref="C17:E17"/>
    <mergeCell ref="P2:S2"/>
  </mergeCells>
  <phoneticPr fontId="2"/>
  <dataValidations count="3">
    <dataValidation type="decimal" allowBlank="1" showInputMessage="1" showErrorMessage="1" errorTitle="入力の異常（県内自給率）" error="想定されていない入力が行われました。_x000a_県内自給率は０％～100％の範囲で設定して御入力ください。" sqref="S19:S55" xr:uid="{00000000-0002-0000-0500-000000000000}">
      <formula1>0</formula1>
      <formula2>1</formula2>
    </dataValidation>
    <dataValidation type="decimal" allowBlank="1" showInputMessage="1" showErrorMessage="1" errorTitle="入力の異常（金額）" error="想定されていない入力が行われました。_x000a_当該項目には金額のみ御入力ください。" sqref="D19:D48" xr:uid="{00000000-0002-0000-0500-000001000000}">
      <formula1>-1E+22</formula1>
      <formula2>1E+22</formula2>
    </dataValidation>
    <dataValidation type="list" allowBlank="1" showInputMessage="1" showErrorMessage="1" errorTitle="入力の異常（産業大分類の設定）" error="想定されていない入力が行われました。_x000a_プルダウンの中から産業大分類を選択してください。" sqref="F19:F48" xr:uid="{00000000-0002-0000-0500-000002000000}">
      <formula1>大分類</formula1>
    </dataValidation>
  </dataValidations>
  <pageMargins left="0.70866141732283472" right="0.70866141732283472" top="0.74803149606299213" bottom="0.74803149606299213" header="0.31496062992125984" footer="0.31496062992125984"/>
  <pageSetup paperSize="9" scale="35" orientation="portrait" r:id="rId1"/>
  <colBreaks count="3" manualBreakCount="3">
    <brk id="5" max="56" man="1"/>
    <brk id="15" max="56" man="1"/>
    <brk id="17" max="56"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入力の異常（価格評価）" error="想定されていない入力が行われました。_x000a_プルダウンから適切な価格評価を選択してください。" xr:uid="{00000000-0002-0000-0500-000004000000}">
          <x14:formula1>
            <xm:f>計算準備!$C$10:$D$10</xm:f>
          </x14:formula1>
          <xm:sqref>E19:E48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B1:U61"/>
  <sheetViews>
    <sheetView showGridLines="0" view="pageBreakPreview" zoomScaleNormal="100" zoomScaleSheetLayoutView="100" workbookViewId="0">
      <pane ySplit="18" topLeftCell="A19" activePane="bottomLeft" state="frozen"/>
      <selection pane="bottomLeft"/>
    </sheetView>
  </sheetViews>
  <sheetFormatPr defaultColWidth="9" defaultRowHeight="15" customHeight="1" x14ac:dyDescent="0.15"/>
  <cols>
    <col min="1" max="1" width="0.5" style="34" customWidth="1"/>
    <col min="2" max="2" width="4.5" style="372" customWidth="1"/>
    <col min="3" max="3" width="50.75" style="18" customWidth="1"/>
    <col min="4" max="4" width="12.75" style="22" customWidth="1"/>
    <col min="5" max="5" width="11.625" style="22" bestFit="1" customWidth="1"/>
    <col min="6" max="6" width="28.75" style="22" customWidth="1"/>
    <col min="7" max="7" width="1.75" style="22" customWidth="1"/>
    <col min="8" max="8" width="1.75" style="34" customWidth="1"/>
    <col min="9" max="9" width="3.75" style="34" customWidth="1"/>
    <col min="10" max="11" width="12.75" style="22" hidden="1" customWidth="1"/>
    <col min="12" max="12" width="53.75" style="22" hidden="1" customWidth="1"/>
    <col min="13" max="13" width="3.75" style="34" customWidth="1"/>
    <col min="14" max="14" width="1.75" style="34" customWidth="1"/>
    <col min="15" max="15" width="4.5" style="34" bestFit="1" customWidth="1"/>
    <col min="16" max="16" width="63" style="34" customWidth="1"/>
    <col min="17" max="19" width="14.75" style="34" customWidth="1"/>
    <col min="20" max="20" width="14.125" style="34" customWidth="1"/>
    <col min="21" max="21" width="1.75" style="34" customWidth="1"/>
    <col min="22" max="222" width="9" style="34"/>
    <col min="223" max="223" width="4.5" style="34" bestFit="1" customWidth="1"/>
    <col min="224" max="224" width="55.625" style="34" bestFit="1" customWidth="1"/>
    <col min="225" max="228" width="14.375" style="34" customWidth="1"/>
    <col min="229" max="229" width="3.25" style="34" customWidth="1"/>
    <col min="230" max="230" width="3.875" style="34" customWidth="1"/>
    <col min="231" max="276" width="8.875" style="34" customWidth="1"/>
    <col min="277" max="478" width="9" style="34"/>
    <col min="479" max="479" width="4.5" style="34" bestFit="1" customWidth="1"/>
    <col min="480" max="480" width="55.625" style="34" bestFit="1" customWidth="1"/>
    <col min="481" max="484" width="14.375" style="34" customWidth="1"/>
    <col min="485" max="485" width="3.25" style="34" customWidth="1"/>
    <col min="486" max="486" width="3.875" style="34" customWidth="1"/>
    <col min="487" max="532" width="8.875" style="34" customWidth="1"/>
    <col min="533" max="734" width="9" style="34"/>
    <col min="735" max="735" width="4.5" style="34" bestFit="1" customWidth="1"/>
    <col min="736" max="736" width="55.625" style="34" bestFit="1" customWidth="1"/>
    <col min="737" max="740" width="14.375" style="34" customWidth="1"/>
    <col min="741" max="741" width="3.25" style="34" customWidth="1"/>
    <col min="742" max="742" width="3.875" style="34" customWidth="1"/>
    <col min="743" max="788" width="8.875" style="34" customWidth="1"/>
    <col min="789" max="990" width="9" style="34"/>
    <col min="991" max="991" width="4.5" style="34" bestFit="1" customWidth="1"/>
    <col min="992" max="992" width="55.625" style="34" bestFit="1" customWidth="1"/>
    <col min="993" max="996" width="14.375" style="34" customWidth="1"/>
    <col min="997" max="997" width="3.25" style="34" customWidth="1"/>
    <col min="998" max="998" width="3.875" style="34" customWidth="1"/>
    <col min="999" max="1044" width="8.875" style="34" customWidth="1"/>
    <col min="1045" max="1246" width="9" style="34"/>
    <col min="1247" max="1247" width="4.5" style="34" bestFit="1" customWidth="1"/>
    <col min="1248" max="1248" width="55.625" style="34" bestFit="1" customWidth="1"/>
    <col min="1249" max="1252" width="14.375" style="34" customWidth="1"/>
    <col min="1253" max="1253" width="3.25" style="34" customWidth="1"/>
    <col min="1254" max="1254" width="3.875" style="34" customWidth="1"/>
    <col min="1255" max="1300" width="8.875" style="34" customWidth="1"/>
    <col min="1301" max="1502" width="9" style="34"/>
    <col min="1503" max="1503" width="4.5" style="34" bestFit="1" customWidth="1"/>
    <col min="1504" max="1504" width="55.625" style="34" bestFit="1" customWidth="1"/>
    <col min="1505" max="1508" width="14.375" style="34" customWidth="1"/>
    <col min="1509" max="1509" width="3.25" style="34" customWidth="1"/>
    <col min="1510" max="1510" width="3.875" style="34" customWidth="1"/>
    <col min="1511" max="1556" width="8.875" style="34" customWidth="1"/>
    <col min="1557" max="1758" width="9" style="34"/>
    <col min="1759" max="1759" width="4.5" style="34" bestFit="1" customWidth="1"/>
    <col min="1760" max="1760" width="55.625" style="34" bestFit="1" customWidth="1"/>
    <col min="1761" max="1764" width="14.375" style="34" customWidth="1"/>
    <col min="1765" max="1765" width="3.25" style="34" customWidth="1"/>
    <col min="1766" max="1766" width="3.875" style="34" customWidth="1"/>
    <col min="1767" max="1812" width="8.875" style="34" customWidth="1"/>
    <col min="1813" max="2014" width="9" style="34"/>
    <col min="2015" max="2015" width="4.5" style="34" bestFit="1" customWidth="1"/>
    <col min="2016" max="2016" width="55.625" style="34" bestFit="1" customWidth="1"/>
    <col min="2017" max="2020" width="14.375" style="34" customWidth="1"/>
    <col min="2021" max="2021" width="3.25" style="34" customWidth="1"/>
    <col min="2022" max="2022" width="3.875" style="34" customWidth="1"/>
    <col min="2023" max="2068" width="8.875" style="34" customWidth="1"/>
    <col min="2069" max="2270" width="9" style="34"/>
    <col min="2271" max="2271" width="4.5" style="34" bestFit="1" customWidth="1"/>
    <col min="2272" max="2272" width="55.625" style="34" bestFit="1" customWidth="1"/>
    <col min="2273" max="2276" width="14.375" style="34" customWidth="1"/>
    <col min="2277" max="2277" width="3.25" style="34" customWidth="1"/>
    <col min="2278" max="2278" width="3.875" style="34" customWidth="1"/>
    <col min="2279" max="2324" width="8.875" style="34" customWidth="1"/>
    <col min="2325" max="2526" width="9" style="34"/>
    <col min="2527" max="2527" width="4.5" style="34" bestFit="1" customWidth="1"/>
    <col min="2528" max="2528" width="55.625" style="34" bestFit="1" customWidth="1"/>
    <col min="2529" max="2532" width="14.375" style="34" customWidth="1"/>
    <col min="2533" max="2533" width="3.25" style="34" customWidth="1"/>
    <col min="2534" max="2534" width="3.875" style="34" customWidth="1"/>
    <col min="2535" max="2580" width="8.875" style="34" customWidth="1"/>
    <col min="2581" max="2782" width="9" style="34"/>
    <col min="2783" max="2783" width="4.5" style="34" bestFit="1" customWidth="1"/>
    <col min="2784" max="2784" width="55.625" style="34" bestFit="1" customWidth="1"/>
    <col min="2785" max="2788" width="14.375" style="34" customWidth="1"/>
    <col min="2789" max="2789" width="3.25" style="34" customWidth="1"/>
    <col min="2790" max="2790" width="3.875" style="34" customWidth="1"/>
    <col min="2791" max="2836" width="8.875" style="34" customWidth="1"/>
    <col min="2837" max="3038" width="9" style="34"/>
    <col min="3039" max="3039" width="4.5" style="34" bestFit="1" customWidth="1"/>
    <col min="3040" max="3040" width="55.625" style="34" bestFit="1" customWidth="1"/>
    <col min="3041" max="3044" width="14.375" style="34" customWidth="1"/>
    <col min="3045" max="3045" width="3.25" style="34" customWidth="1"/>
    <col min="3046" max="3046" width="3.875" style="34" customWidth="1"/>
    <col min="3047" max="3092" width="8.875" style="34" customWidth="1"/>
    <col min="3093" max="3294" width="9" style="34"/>
    <col min="3295" max="3295" width="4.5" style="34" bestFit="1" customWidth="1"/>
    <col min="3296" max="3296" width="55.625" style="34" bestFit="1" customWidth="1"/>
    <col min="3297" max="3300" width="14.375" style="34" customWidth="1"/>
    <col min="3301" max="3301" width="3.25" style="34" customWidth="1"/>
    <col min="3302" max="3302" width="3.875" style="34" customWidth="1"/>
    <col min="3303" max="3348" width="8.875" style="34" customWidth="1"/>
    <col min="3349" max="3550" width="9" style="34"/>
    <col min="3551" max="3551" width="4.5" style="34" bestFit="1" customWidth="1"/>
    <col min="3552" max="3552" width="55.625" style="34" bestFit="1" customWidth="1"/>
    <col min="3553" max="3556" width="14.375" style="34" customWidth="1"/>
    <col min="3557" max="3557" width="3.25" style="34" customWidth="1"/>
    <col min="3558" max="3558" width="3.875" style="34" customWidth="1"/>
    <col min="3559" max="3604" width="8.875" style="34" customWidth="1"/>
    <col min="3605" max="3806" width="9" style="34"/>
    <col min="3807" max="3807" width="4.5" style="34" bestFit="1" customWidth="1"/>
    <col min="3808" max="3808" width="55.625" style="34" bestFit="1" customWidth="1"/>
    <col min="3809" max="3812" width="14.375" style="34" customWidth="1"/>
    <col min="3813" max="3813" width="3.25" style="34" customWidth="1"/>
    <col min="3814" max="3814" width="3.875" style="34" customWidth="1"/>
    <col min="3815" max="3860" width="8.875" style="34" customWidth="1"/>
    <col min="3861" max="4062" width="9" style="34"/>
    <col min="4063" max="4063" width="4.5" style="34" bestFit="1" customWidth="1"/>
    <col min="4064" max="4064" width="55.625" style="34" bestFit="1" customWidth="1"/>
    <col min="4065" max="4068" width="14.375" style="34" customWidth="1"/>
    <col min="4069" max="4069" width="3.25" style="34" customWidth="1"/>
    <col min="4070" max="4070" width="3.875" style="34" customWidth="1"/>
    <col min="4071" max="4116" width="8.875" style="34" customWidth="1"/>
    <col min="4117" max="4318" width="9" style="34"/>
    <col min="4319" max="4319" width="4.5" style="34" bestFit="1" customWidth="1"/>
    <col min="4320" max="4320" width="55.625" style="34" bestFit="1" customWidth="1"/>
    <col min="4321" max="4324" width="14.375" style="34" customWidth="1"/>
    <col min="4325" max="4325" width="3.25" style="34" customWidth="1"/>
    <col min="4326" max="4326" width="3.875" style="34" customWidth="1"/>
    <col min="4327" max="4372" width="8.875" style="34" customWidth="1"/>
    <col min="4373" max="4574" width="9" style="34"/>
    <col min="4575" max="4575" width="4.5" style="34" bestFit="1" customWidth="1"/>
    <col min="4576" max="4576" width="55.625" style="34" bestFit="1" customWidth="1"/>
    <col min="4577" max="4580" width="14.375" style="34" customWidth="1"/>
    <col min="4581" max="4581" width="3.25" style="34" customWidth="1"/>
    <col min="4582" max="4582" width="3.875" style="34" customWidth="1"/>
    <col min="4583" max="4628" width="8.875" style="34" customWidth="1"/>
    <col min="4629" max="4830" width="9" style="34"/>
    <col min="4831" max="4831" width="4.5" style="34" bestFit="1" customWidth="1"/>
    <col min="4832" max="4832" width="55.625" style="34" bestFit="1" customWidth="1"/>
    <col min="4833" max="4836" width="14.375" style="34" customWidth="1"/>
    <col min="4837" max="4837" width="3.25" style="34" customWidth="1"/>
    <col min="4838" max="4838" width="3.875" style="34" customWidth="1"/>
    <col min="4839" max="4884" width="8.875" style="34" customWidth="1"/>
    <col min="4885" max="5086" width="9" style="34"/>
    <col min="5087" max="5087" width="4.5" style="34" bestFit="1" customWidth="1"/>
    <col min="5088" max="5088" width="55.625" style="34" bestFit="1" customWidth="1"/>
    <col min="5089" max="5092" width="14.375" style="34" customWidth="1"/>
    <col min="5093" max="5093" width="3.25" style="34" customWidth="1"/>
    <col min="5094" max="5094" width="3.875" style="34" customWidth="1"/>
    <col min="5095" max="5140" width="8.875" style="34" customWidth="1"/>
    <col min="5141" max="5342" width="9" style="34"/>
    <col min="5343" max="5343" width="4.5" style="34" bestFit="1" customWidth="1"/>
    <col min="5344" max="5344" width="55.625" style="34" bestFit="1" customWidth="1"/>
    <col min="5345" max="5348" width="14.375" style="34" customWidth="1"/>
    <col min="5349" max="5349" width="3.25" style="34" customWidth="1"/>
    <col min="5350" max="5350" width="3.875" style="34" customWidth="1"/>
    <col min="5351" max="5396" width="8.875" style="34" customWidth="1"/>
    <col min="5397" max="5598" width="9" style="34"/>
    <col min="5599" max="5599" width="4.5" style="34" bestFit="1" customWidth="1"/>
    <col min="5600" max="5600" width="55.625" style="34" bestFit="1" customWidth="1"/>
    <col min="5601" max="5604" width="14.375" style="34" customWidth="1"/>
    <col min="5605" max="5605" width="3.25" style="34" customWidth="1"/>
    <col min="5606" max="5606" width="3.875" style="34" customWidth="1"/>
    <col min="5607" max="5652" width="8.875" style="34" customWidth="1"/>
    <col min="5653" max="5854" width="9" style="34"/>
    <col min="5855" max="5855" width="4.5" style="34" bestFit="1" customWidth="1"/>
    <col min="5856" max="5856" width="55.625" style="34" bestFit="1" customWidth="1"/>
    <col min="5857" max="5860" width="14.375" style="34" customWidth="1"/>
    <col min="5861" max="5861" width="3.25" style="34" customWidth="1"/>
    <col min="5862" max="5862" width="3.875" style="34" customWidth="1"/>
    <col min="5863" max="5908" width="8.875" style="34" customWidth="1"/>
    <col min="5909" max="6110" width="9" style="34"/>
    <col min="6111" max="6111" width="4.5" style="34" bestFit="1" customWidth="1"/>
    <col min="6112" max="6112" width="55.625" style="34" bestFit="1" customWidth="1"/>
    <col min="6113" max="6116" width="14.375" style="34" customWidth="1"/>
    <col min="6117" max="6117" width="3.25" style="34" customWidth="1"/>
    <col min="6118" max="6118" width="3.875" style="34" customWidth="1"/>
    <col min="6119" max="6164" width="8.875" style="34" customWidth="1"/>
    <col min="6165" max="6366" width="9" style="34"/>
    <col min="6367" max="6367" width="4.5" style="34" bestFit="1" customWidth="1"/>
    <col min="6368" max="6368" width="55.625" style="34" bestFit="1" customWidth="1"/>
    <col min="6369" max="6372" width="14.375" style="34" customWidth="1"/>
    <col min="6373" max="6373" width="3.25" style="34" customWidth="1"/>
    <col min="6374" max="6374" width="3.875" style="34" customWidth="1"/>
    <col min="6375" max="6420" width="8.875" style="34" customWidth="1"/>
    <col min="6421" max="6622" width="9" style="34"/>
    <col min="6623" max="6623" width="4.5" style="34" bestFit="1" customWidth="1"/>
    <col min="6624" max="6624" width="55.625" style="34" bestFit="1" customWidth="1"/>
    <col min="6625" max="6628" width="14.375" style="34" customWidth="1"/>
    <col min="6629" max="6629" width="3.25" style="34" customWidth="1"/>
    <col min="6630" max="6630" width="3.875" style="34" customWidth="1"/>
    <col min="6631" max="6676" width="8.875" style="34" customWidth="1"/>
    <col min="6677" max="6878" width="9" style="34"/>
    <col min="6879" max="6879" width="4.5" style="34" bestFit="1" customWidth="1"/>
    <col min="6880" max="6880" width="55.625" style="34" bestFit="1" customWidth="1"/>
    <col min="6881" max="6884" width="14.375" style="34" customWidth="1"/>
    <col min="6885" max="6885" width="3.25" style="34" customWidth="1"/>
    <col min="6886" max="6886" width="3.875" style="34" customWidth="1"/>
    <col min="6887" max="6932" width="8.875" style="34" customWidth="1"/>
    <col min="6933" max="7134" width="9" style="34"/>
    <col min="7135" max="7135" width="4.5" style="34" bestFit="1" customWidth="1"/>
    <col min="7136" max="7136" width="55.625" style="34" bestFit="1" customWidth="1"/>
    <col min="7137" max="7140" width="14.375" style="34" customWidth="1"/>
    <col min="7141" max="7141" width="3.25" style="34" customWidth="1"/>
    <col min="7142" max="7142" width="3.875" style="34" customWidth="1"/>
    <col min="7143" max="7188" width="8.875" style="34" customWidth="1"/>
    <col min="7189" max="7390" width="9" style="34"/>
    <col min="7391" max="7391" width="4.5" style="34" bestFit="1" customWidth="1"/>
    <col min="7392" max="7392" width="55.625" style="34" bestFit="1" customWidth="1"/>
    <col min="7393" max="7396" width="14.375" style="34" customWidth="1"/>
    <col min="7397" max="7397" width="3.25" style="34" customWidth="1"/>
    <col min="7398" max="7398" width="3.875" style="34" customWidth="1"/>
    <col min="7399" max="7444" width="8.875" style="34" customWidth="1"/>
    <col min="7445" max="7646" width="9" style="34"/>
    <col min="7647" max="7647" width="4.5" style="34" bestFit="1" customWidth="1"/>
    <col min="7648" max="7648" width="55.625" style="34" bestFit="1" customWidth="1"/>
    <col min="7649" max="7652" width="14.375" style="34" customWidth="1"/>
    <col min="7653" max="7653" width="3.25" style="34" customWidth="1"/>
    <col min="7654" max="7654" width="3.875" style="34" customWidth="1"/>
    <col min="7655" max="7700" width="8.875" style="34" customWidth="1"/>
    <col min="7701" max="7902" width="9" style="34"/>
    <col min="7903" max="7903" width="4.5" style="34" bestFit="1" customWidth="1"/>
    <col min="7904" max="7904" width="55.625" style="34" bestFit="1" customWidth="1"/>
    <col min="7905" max="7908" width="14.375" style="34" customWidth="1"/>
    <col min="7909" max="7909" width="3.25" style="34" customWidth="1"/>
    <col min="7910" max="7910" width="3.875" style="34" customWidth="1"/>
    <col min="7911" max="7956" width="8.875" style="34" customWidth="1"/>
    <col min="7957" max="8158" width="9" style="34"/>
    <col min="8159" max="8159" width="4.5" style="34" bestFit="1" customWidth="1"/>
    <col min="8160" max="8160" width="55.625" style="34" bestFit="1" customWidth="1"/>
    <col min="8161" max="8164" width="14.375" style="34" customWidth="1"/>
    <col min="8165" max="8165" width="3.25" style="34" customWidth="1"/>
    <col min="8166" max="8166" width="3.875" style="34" customWidth="1"/>
    <col min="8167" max="8212" width="8.875" style="34" customWidth="1"/>
    <col min="8213" max="8414" width="9" style="34"/>
    <col min="8415" max="8415" width="4.5" style="34" bestFit="1" customWidth="1"/>
    <col min="8416" max="8416" width="55.625" style="34" bestFit="1" customWidth="1"/>
    <col min="8417" max="8420" width="14.375" style="34" customWidth="1"/>
    <col min="8421" max="8421" width="3.25" style="34" customWidth="1"/>
    <col min="8422" max="8422" width="3.875" style="34" customWidth="1"/>
    <col min="8423" max="8468" width="8.875" style="34" customWidth="1"/>
    <col min="8469" max="8670" width="9" style="34"/>
    <col min="8671" max="8671" width="4.5" style="34" bestFit="1" customWidth="1"/>
    <col min="8672" max="8672" width="55.625" style="34" bestFit="1" customWidth="1"/>
    <col min="8673" max="8676" width="14.375" style="34" customWidth="1"/>
    <col min="8677" max="8677" width="3.25" style="34" customWidth="1"/>
    <col min="8678" max="8678" width="3.875" style="34" customWidth="1"/>
    <col min="8679" max="8724" width="8.875" style="34" customWidth="1"/>
    <col min="8725" max="8926" width="9" style="34"/>
    <col min="8927" max="8927" width="4.5" style="34" bestFit="1" customWidth="1"/>
    <col min="8928" max="8928" width="55.625" style="34" bestFit="1" customWidth="1"/>
    <col min="8929" max="8932" width="14.375" style="34" customWidth="1"/>
    <col min="8933" max="8933" width="3.25" style="34" customWidth="1"/>
    <col min="8934" max="8934" width="3.875" style="34" customWidth="1"/>
    <col min="8935" max="8980" width="8.875" style="34" customWidth="1"/>
    <col min="8981" max="9182" width="9" style="34"/>
    <col min="9183" max="9183" width="4.5" style="34" bestFit="1" customWidth="1"/>
    <col min="9184" max="9184" width="55.625" style="34" bestFit="1" customWidth="1"/>
    <col min="9185" max="9188" width="14.375" style="34" customWidth="1"/>
    <col min="9189" max="9189" width="3.25" style="34" customWidth="1"/>
    <col min="9190" max="9190" width="3.875" style="34" customWidth="1"/>
    <col min="9191" max="9236" width="8.875" style="34" customWidth="1"/>
    <col min="9237" max="9438" width="9" style="34"/>
    <col min="9439" max="9439" width="4.5" style="34" bestFit="1" customWidth="1"/>
    <col min="9440" max="9440" width="55.625" style="34" bestFit="1" customWidth="1"/>
    <col min="9441" max="9444" width="14.375" style="34" customWidth="1"/>
    <col min="9445" max="9445" width="3.25" style="34" customWidth="1"/>
    <col min="9446" max="9446" width="3.875" style="34" customWidth="1"/>
    <col min="9447" max="9492" width="8.875" style="34" customWidth="1"/>
    <col min="9493" max="9694" width="9" style="34"/>
    <col min="9695" max="9695" width="4.5" style="34" bestFit="1" customWidth="1"/>
    <col min="9696" max="9696" width="55.625" style="34" bestFit="1" customWidth="1"/>
    <col min="9697" max="9700" width="14.375" style="34" customWidth="1"/>
    <col min="9701" max="9701" width="3.25" style="34" customWidth="1"/>
    <col min="9702" max="9702" width="3.875" style="34" customWidth="1"/>
    <col min="9703" max="9748" width="8.875" style="34" customWidth="1"/>
    <col min="9749" max="9950" width="9" style="34"/>
    <col min="9951" max="9951" width="4.5" style="34" bestFit="1" customWidth="1"/>
    <col min="9952" max="9952" width="55.625" style="34" bestFit="1" customWidth="1"/>
    <col min="9953" max="9956" width="14.375" style="34" customWidth="1"/>
    <col min="9957" max="9957" width="3.25" style="34" customWidth="1"/>
    <col min="9958" max="9958" width="3.875" style="34" customWidth="1"/>
    <col min="9959" max="10004" width="8.875" style="34" customWidth="1"/>
    <col min="10005" max="10206" width="9" style="34"/>
    <col min="10207" max="10207" width="4.5" style="34" bestFit="1" customWidth="1"/>
    <col min="10208" max="10208" width="55.625" style="34" bestFit="1" customWidth="1"/>
    <col min="10209" max="10212" width="14.375" style="34" customWidth="1"/>
    <col min="10213" max="10213" width="3.25" style="34" customWidth="1"/>
    <col min="10214" max="10214" width="3.875" style="34" customWidth="1"/>
    <col min="10215" max="10260" width="8.875" style="34" customWidth="1"/>
    <col min="10261" max="10462" width="9" style="34"/>
    <col min="10463" max="10463" width="4.5" style="34" bestFit="1" customWidth="1"/>
    <col min="10464" max="10464" width="55.625" style="34" bestFit="1" customWidth="1"/>
    <col min="10465" max="10468" width="14.375" style="34" customWidth="1"/>
    <col min="10469" max="10469" width="3.25" style="34" customWidth="1"/>
    <col min="10470" max="10470" width="3.875" style="34" customWidth="1"/>
    <col min="10471" max="10516" width="8.875" style="34" customWidth="1"/>
    <col min="10517" max="10718" width="9" style="34"/>
    <col min="10719" max="10719" width="4.5" style="34" bestFit="1" customWidth="1"/>
    <col min="10720" max="10720" width="55.625" style="34" bestFit="1" customWidth="1"/>
    <col min="10721" max="10724" width="14.375" style="34" customWidth="1"/>
    <col min="10725" max="10725" width="3.25" style="34" customWidth="1"/>
    <col min="10726" max="10726" width="3.875" style="34" customWidth="1"/>
    <col min="10727" max="10772" width="8.875" style="34" customWidth="1"/>
    <col min="10773" max="10974" width="9" style="34"/>
    <col min="10975" max="10975" width="4.5" style="34" bestFit="1" customWidth="1"/>
    <col min="10976" max="10976" width="55.625" style="34" bestFit="1" customWidth="1"/>
    <col min="10977" max="10980" width="14.375" style="34" customWidth="1"/>
    <col min="10981" max="10981" width="3.25" style="34" customWidth="1"/>
    <col min="10982" max="10982" width="3.875" style="34" customWidth="1"/>
    <col min="10983" max="11028" width="8.875" style="34" customWidth="1"/>
    <col min="11029" max="11230" width="9" style="34"/>
    <col min="11231" max="11231" width="4.5" style="34" bestFit="1" customWidth="1"/>
    <col min="11232" max="11232" width="55.625" style="34" bestFit="1" customWidth="1"/>
    <col min="11233" max="11236" width="14.375" style="34" customWidth="1"/>
    <col min="11237" max="11237" width="3.25" style="34" customWidth="1"/>
    <col min="11238" max="11238" width="3.875" style="34" customWidth="1"/>
    <col min="11239" max="11284" width="8.875" style="34" customWidth="1"/>
    <col min="11285" max="11486" width="9" style="34"/>
    <col min="11487" max="11487" width="4.5" style="34" bestFit="1" customWidth="1"/>
    <col min="11488" max="11488" width="55.625" style="34" bestFit="1" customWidth="1"/>
    <col min="11489" max="11492" width="14.375" style="34" customWidth="1"/>
    <col min="11493" max="11493" width="3.25" style="34" customWidth="1"/>
    <col min="11494" max="11494" width="3.875" style="34" customWidth="1"/>
    <col min="11495" max="11540" width="8.875" style="34" customWidth="1"/>
    <col min="11541" max="11742" width="9" style="34"/>
    <col min="11743" max="11743" width="4.5" style="34" bestFit="1" customWidth="1"/>
    <col min="11744" max="11744" width="55.625" style="34" bestFit="1" customWidth="1"/>
    <col min="11745" max="11748" width="14.375" style="34" customWidth="1"/>
    <col min="11749" max="11749" width="3.25" style="34" customWidth="1"/>
    <col min="11750" max="11750" width="3.875" style="34" customWidth="1"/>
    <col min="11751" max="11796" width="8.875" style="34" customWidth="1"/>
    <col min="11797" max="11998" width="9" style="34"/>
    <col min="11999" max="11999" width="4.5" style="34" bestFit="1" customWidth="1"/>
    <col min="12000" max="12000" width="55.625" style="34" bestFit="1" customWidth="1"/>
    <col min="12001" max="12004" width="14.375" style="34" customWidth="1"/>
    <col min="12005" max="12005" width="3.25" style="34" customWidth="1"/>
    <col min="12006" max="12006" width="3.875" style="34" customWidth="1"/>
    <col min="12007" max="12052" width="8.875" style="34" customWidth="1"/>
    <col min="12053" max="12254" width="9" style="34"/>
    <col min="12255" max="12255" width="4.5" style="34" bestFit="1" customWidth="1"/>
    <col min="12256" max="12256" width="55.625" style="34" bestFit="1" customWidth="1"/>
    <col min="12257" max="12260" width="14.375" style="34" customWidth="1"/>
    <col min="12261" max="12261" width="3.25" style="34" customWidth="1"/>
    <col min="12262" max="12262" width="3.875" style="34" customWidth="1"/>
    <col min="12263" max="12308" width="8.875" style="34" customWidth="1"/>
    <col min="12309" max="12510" width="9" style="34"/>
    <col min="12511" max="12511" width="4.5" style="34" bestFit="1" customWidth="1"/>
    <col min="12512" max="12512" width="55.625" style="34" bestFit="1" customWidth="1"/>
    <col min="12513" max="12516" width="14.375" style="34" customWidth="1"/>
    <col min="12517" max="12517" width="3.25" style="34" customWidth="1"/>
    <col min="12518" max="12518" width="3.875" style="34" customWidth="1"/>
    <col min="12519" max="12564" width="8.875" style="34" customWidth="1"/>
    <col min="12565" max="12766" width="9" style="34"/>
    <col min="12767" max="12767" width="4.5" style="34" bestFit="1" customWidth="1"/>
    <col min="12768" max="12768" width="55.625" style="34" bestFit="1" customWidth="1"/>
    <col min="12769" max="12772" width="14.375" style="34" customWidth="1"/>
    <col min="12773" max="12773" width="3.25" style="34" customWidth="1"/>
    <col min="12774" max="12774" width="3.875" style="34" customWidth="1"/>
    <col min="12775" max="12820" width="8.875" style="34" customWidth="1"/>
    <col min="12821" max="13022" width="9" style="34"/>
    <col min="13023" max="13023" width="4.5" style="34" bestFit="1" customWidth="1"/>
    <col min="13024" max="13024" width="55.625" style="34" bestFit="1" customWidth="1"/>
    <col min="13025" max="13028" width="14.375" style="34" customWidth="1"/>
    <col min="13029" max="13029" width="3.25" style="34" customWidth="1"/>
    <col min="13030" max="13030" width="3.875" style="34" customWidth="1"/>
    <col min="13031" max="13076" width="8.875" style="34" customWidth="1"/>
    <col min="13077" max="13278" width="9" style="34"/>
    <col min="13279" max="13279" width="4.5" style="34" bestFit="1" customWidth="1"/>
    <col min="13280" max="13280" width="55.625" style="34" bestFit="1" customWidth="1"/>
    <col min="13281" max="13284" width="14.375" style="34" customWidth="1"/>
    <col min="13285" max="13285" width="3.25" style="34" customWidth="1"/>
    <col min="13286" max="13286" width="3.875" style="34" customWidth="1"/>
    <col min="13287" max="13332" width="8.875" style="34" customWidth="1"/>
    <col min="13333" max="13534" width="9" style="34"/>
    <col min="13535" max="13535" width="4.5" style="34" bestFit="1" customWidth="1"/>
    <col min="13536" max="13536" width="55.625" style="34" bestFit="1" customWidth="1"/>
    <col min="13537" max="13540" width="14.375" style="34" customWidth="1"/>
    <col min="13541" max="13541" width="3.25" style="34" customWidth="1"/>
    <col min="13542" max="13542" width="3.875" style="34" customWidth="1"/>
    <col min="13543" max="13588" width="8.875" style="34" customWidth="1"/>
    <col min="13589" max="13790" width="9" style="34"/>
    <col min="13791" max="13791" width="4.5" style="34" bestFit="1" customWidth="1"/>
    <col min="13792" max="13792" width="55.625" style="34" bestFit="1" customWidth="1"/>
    <col min="13793" max="13796" width="14.375" style="34" customWidth="1"/>
    <col min="13797" max="13797" width="3.25" style="34" customWidth="1"/>
    <col min="13798" max="13798" width="3.875" style="34" customWidth="1"/>
    <col min="13799" max="13844" width="8.875" style="34" customWidth="1"/>
    <col min="13845" max="14046" width="9" style="34"/>
    <col min="14047" max="14047" width="4.5" style="34" bestFit="1" customWidth="1"/>
    <col min="14048" max="14048" width="55.625" style="34" bestFit="1" customWidth="1"/>
    <col min="14049" max="14052" width="14.375" style="34" customWidth="1"/>
    <col min="14053" max="14053" width="3.25" style="34" customWidth="1"/>
    <col min="14054" max="14054" width="3.875" style="34" customWidth="1"/>
    <col min="14055" max="14100" width="8.875" style="34" customWidth="1"/>
    <col min="14101" max="14302" width="9" style="34"/>
    <col min="14303" max="14303" width="4.5" style="34" bestFit="1" customWidth="1"/>
    <col min="14304" max="14304" width="55.625" style="34" bestFit="1" customWidth="1"/>
    <col min="14305" max="14308" width="14.375" style="34" customWidth="1"/>
    <col min="14309" max="14309" width="3.25" style="34" customWidth="1"/>
    <col min="14310" max="14310" width="3.875" style="34" customWidth="1"/>
    <col min="14311" max="14356" width="8.875" style="34" customWidth="1"/>
    <col min="14357" max="14558" width="9" style="34"/>
    <col min="14559" max="14559" width="4.5" style="34" bestFit="1" customWidth="1"/>
    <col min="14560" max="14560" width="55.625" style="34" bestFit="1" customWidth="1"/>
    <col min="14561" max="14564" width="14.375" style="34" customWidth="1"/>
    <col min="14565" max="14565" width="3.25" style="34" customWidth="1"/>
    <col min="14566" max="14566" width="3.875" style="34" customWidth="1"/>
    <col min="14567" max="14612" width="8.875" style="34" customWidth="1"/>
    <col min="14613" max="14814" width="9" style="34"/>
    <col min="14815" max="14815" width="4.5" style="34" bestFit="1" customWidth="1"/>
    <col min="14816" max="14816" width="55.625" style="34" bestFit="1" customWidth="1"/>
    <col min="14817" max="14820" width="14.375" style="34" customWidth="1"/>
    <col min="14821" max="14821" width="3.25" style="34" customWidth="1"/>
    <col min="14822" max="14822" width="3.875" style="34" customWidth="1"/>
    <col min="14823" max="14868" width="8.875" style="34" customWidth="1"/>
    <col min="14869" max="15070" width="9" style="34"/>
    <col min="15071" max="15071" width="4.5" style="34" bestFit="1" customWidth="1"/>
    <col min="15072" max="15072" width="55.625" style="34" bestFit="1" customWidth="1"/>
    <col min="15073" max="15076" width="14.375" style="34" customWidth="1"/>
    <col min="15077" max="15077" width="3.25" style="34" customWidth="1"/>
    <col min="15078" max="15078" width="3.875" style="34" customWidth="1"/>
    <col min="15079" max="15124" width="8.875" style="34" customWidth="1"/>
    <col min="15125" max="15326" width="9" style="34"/>
    <col min="15327" max="15327" width="4.5" style="34" bestFit="1" customWidth="1"/>
    <col min="15328" max="15328" width="55.625" style="34" bestFit="1" customWidth="1"/>
    <col min="15329" max="15332" width="14.375" style="34" customWidth="1"/>
    <col min="15333" max="15333" width="3.25" style="34" customWidth="1"/>
    <col min="15334" max="15334" width="3.875" style="34" customWidth="1"/>
    <col min="15335" max="15380" width="8.875" style="34" customWidth="1"/>
    <col min="15381" max="15582" width="9" style="34"/>
    <col min="15583" max="15583" width="4.5" style="34" bestFit="1" customWidth="1"/>
    <col min="15584" max="15584" width="55.625" style="34" bestFit="1" customWidth="1"/>
    <col min="15585" max="15588" width="14.375" style="34" customWidth="1"/>
    <col min="15589" max="15589" width="3.25" style="34" customWidth="1"/>
    <col min="15590" max="15590" width="3.875" style="34" customWidth="1"/>
    <col min="15591" max="15636" width="8.875" style="34" customWidth="1"/>
    <col min="15637" max="15838" width="9" style="34"/>
    <col min="15839" max="15839" width="4.5" style="34" bestFit="1" customWidth="1"/>
    <col min="15840" max="15840" width="55.625" style="34" bestFit="1" customWidth="1"/>
    <col min="15841" max="15844" width="14.375" style="34" customWidth="1"/>
    <col min="15845" max="15845" width="3.25" style="34" customWidth="1"/>
    <col min="15846" max="15846" width="3.875" style="34" customWidth="1"/>
    <col min="15847" max="15892" width="8.875" style="34" customWidth="1"/>
    <col min="15893" max="16094" width="9" style="34"/>
    <col min="16095" max="16095" width="4.5" style="34" bestFit="1" customWidth="1"/>
    <col min="16096" max="16096" width="55.625" style="34" bestFit="1" customWidth="1"/>
    <col min="16097" max="16100" width="14.375" style="34" customWidth="1"/>
    <col min="16101" max="16101" width="3.25" style="34" customWidth="1"/>
    <col min="16102" max="16102" width="3.875" style="34" customWidth="1"/>
    <col min="16103" max="16148" width="8.875" style="34" customWidth="1"/>
    <col min="16149" max="16384" width="9" style="34"/>
  </cols>
  <sheetData>
    <row r="1" spans="2:21" ht="4.9000000000000004" customHeight="1" x14ac:dyDescent="0.15"/>
    <row r="2" spans="2:21" ht="28.15" customHeight="1" x14ac:dyDescent="0.15">
      <c r="B2" s="363"/>
      <c r="C2" s="519" t="s">
        <v>1142</v>
      </c>
      <c r="D2" s="463"/>
      <c r="E2" s="463"/>
      <c r="F2" s="463"/>
      <c r="G2" s="463"/>
      <c r="H2" s="122"/>
      <c r="I2" s="122"/>
      <c r="J2" s="123"/>
      <c r="K2" s="377"/>
      <c r="L2" s="377"/>
      <c r="M2" s="377"/>
      <c r="N2" s="377"/>
      <c r="O2" s="377"/>
      <c r="P2" s="519" t="s">
        <v>1142</v>
      </c>
      <c r="Q2" s="463"/>
      <c r="R2" s="463"/>
      <c r="S2" s="463"/>
      <c r="T2" s="377"/>
      <c r="U2" s="377"/>
    </row>
    <row r="3" spans="2:21" ht="4.9000000000000004" customHeight="1" x14ac:dyDescent="0.15">
      <c r="B3" s="34"/>
      <c r="C3" s="378"/>
      <c r="D3" s="34"/>
      <c r="E3" s="34"/>
      <c r="F3" s="34"/>
      <c r="G3" s="34"/>
      <c r="J3" s="34"/>
      <c r="K3" s="34"/>
      <c r="L3" s="34"/>
    </row>
    <row r="4" spans="2:21" ht="15" customHeight="1" x14ac:dyDescent="0.15">
      <c r="B4" s="34"/>
      <c r="C4" s="378" t="s">
        <v>1129</v>
      </c>
      <c r="D4" s="34"/>
      <c r="E4" s="34"/>
      <c r="F4" s="34"/>
      <c r="G4" s="34"/>
      <c r="J4" s="34"/>
      <c r="K4" s="34"/>
      <c r="L4" s="34"/>
      <c r="O4" s="26" t="s">
        <v>1143</v>
      </c>
    </row>
    <row r="5" spans="2:21" ht="4.9000000000000004" customHeight="1" x14ac:dyDescent="0.15">
      <c r="B5" s="34"/>
      <c r="C5" s="378"/>
      <c r="D5" s="34"/>
      <c r="E5" s="34"/>
      <c r="F5" s="34"/>
      <c r="G5" s="34"/>
      <c r="J5" s="34"/>
      <c r="K5" s="34"/>
      <c r="L5" s="34"/>
      <c r="O5" s="378"/>
    </row>
    <row r="6" spans="2:21" ht="15" customHeight="1" x14ac:dyDescent="0.15">
      <c r="B6" s="34"/>
      <c r="C6" s="378" t="s">
        <v>1144</v>
      </c>
      <c r="D6" s="34"/>
      <c r="E6" s="34"/>
      <c r="F6" s="34"/>
      <c r="G6" s="34"/>
      <c r="J6" s="34"/>
      <c r="K6" s="34"/>
      <c r="L6" s="34"/>
      <c r="O6" s="26" t="s">
        <v>1134</v>
      </c>
    </row>
    <row r="7" spans="2:21" ht="15" customHeight="1" x14ac:dyDescent="0.15">
      <c r="B7" s="34"/>
      <c r="C7" s="378" t="s">
        <v>1340</v>
      </c>
      <c r="D7" s="34"/>
      <c r="E7" s="34"/>
      <c r="F7" s="34"/>
      <c r="G7" s="34"/>
      <c r="J7" s="34"/>
      <c r="K7" s="34"/>
      <c r="L7" s="34"/>
      <c r="O7" s="26" t="s">
        <v>1468</v>
      </c>
    </row>
    <row r="8" spans="2:21" ht="4.9000000000000004" customHeight="1" x14ac:dyDescent="0.15">
      <c r="B8" s="34"/>
      <c r="C8" s="378"/>
      <c r="D8" s="34"/>
      <c r="E8" s="34"/>
      <c r="F8" s="34"/>
      <c r="G8" s="34"/>
      <c r="J8" s="34"/>
      <c r="K8" s="34"/>
      <c r="L8" s="34"/>
    </row>
    <row r="9" spans="2:21" ht="13.15" customHeight="1" x14ac:dyDescent="0.15">
      <c r="B9" s="34"/>
      <c r="C9" s="378" t="s">
        <v>1131</v>
      </c>
      <c r="D9" s="34"/>
      <c r="E9" s="34"/>
      <c r="F9" s="34"/>
      <c r="G9" s="34"/>
      <c r="J9" s="34"/>
      <c r="K9" s="34"/>
      <c r="L9" s="34"/>
    </row>
    <row r="10" spans="2:21" ht="4.9000000000000004" customHeight="1" x14ac:dyDescent="0.15">
      <c r="B10" s="34"/>
      <c r="C10" s="378"/>
      <c r="D10" s="34"/>
      <c r="E10" s="34"/>
      <c r="F10" s="34"/>
      <c r="G10" s="34"/>
      <c r="J10" s="34"/>
      <c r="K10" s="34"/>
      <c r="L10" s="34"/>
    </row>
    <row r="11" spans="2:21" ht="13.15" customHeight="1" x14ac:dyDescent="0.15">
      <c r="B11" s="34"/>
      <c r="C11" s="26" t="s">
        <v>1145</v>
      </c>
      <c r="D11" s="34"/>
      <c r="E11" s="34"/>
      <c r="F11" s="34"/>
      <c r="G11" s="34"/>
      <c r="J11" s="34"/>
      <c r="K11" s="34"/>
      <c r="L11" s="34"/>
    </row>
    <row r="12" spans="2:21" ht="2.4500000000000002" customHeight="1" x14ac:dyDescent="0.15">
      <c r="B12" s="34"/>
      <c r="C12" s="26"/>
      <c r="D12" s="34"/>
      <c r="E12" s="34"/>
      <c r="F12" s="34"/>
      <c r="G12" s="34"/>
      <c r="J12" s="34"/>
      <c r="K12" s="34"/>
      <c r="L12" s="34"/>
    </row>
    <row r="13" spans="2:21" ht="2.4500000000000002" customHeight="1" x14ac:dyDescent="0.15">
      <c r="B13" s="34"/>
      <c r="C13" s="378"/>
      <c r="D13" s="34"/>
      <c r="E13" s="34"/>
      <c r="F13" s="34"/>
      <c r="G13" s="34"/>
      <c r="J13" s="34"/>
      <c r="K13" s="34"/>
      <c r="L13" s="34"/>
    </row>
    <row r="14" spans="2:21" ht="13.15" customHeight="1" x14ac:dyDescent="0.15">
      <c r="B14" s="34"/>
      <c r="C14" s="26" t="s">
        <v>1146</v>
      </c>
      <c r="D14" s="34"/>
      <c r="E14" s="34"/>
      <c r="F14" s="34"/>
      <c r="G14" s="34"/>
      <c r="J14" s="34"/>
      <c r="K14" s="34"/>
      <c r="L14" s="34"/>
    </row>
    <row r="15" spans="2:21" ht="4.9000000000000004" customHeight="1" x14ac:dyDescent="0.15">
      <c r="B15" s="34"/>
      <c r="C15" s="378"/>
      <c r="D15" s="34"/>
      <c r="E15" s="34"/>
      <c r="F15" s="34"/>
      <c r="G15" s="34"/>
      <c r="J15" s="34"/>
      <c r="K15" s="34"/>
      <c r="L15" s="34"/>
    </row>
    <row r="16" spans="2:21" ht="18.75" x14ac:dyDescent="0.15">
      <c r="C16" s="95" t="s">
        <v>1147</v>
      </c>
      <c r="F16" s="305"/>
      <c r="G16" s="34"/>
      <c r="O16" s="37"/>
      <c r="P16" s="95" t="s">
        <v>1148</v>
      </c>
      <c r="Q16" s="116"/>
      <c r="R16" s="114" t="s">
        <v>1040</v>
      </c>
      <c r="S16" s="114"/>
      <c r="T16" s="38" t="s">
        <v>984</v>
      </c>
    </row>
    <row r="17" spans="2:20" ht="26.45" customHeight="1" x14ac:dyDescent="0.15">
      <c r="B17" s="526" t="s">
        <v>1149</v>
      </c>
      <c r="C17" s="529" t="s">
        <v>1150</v>
      </c>
      <c r="D17" s="530"/>
      <c r="E17" s="531"/>
      <c r="F17" s="456" t="s">
        <v>1151</v>
      </c>
      <c r="G17" s="34"/>
      <c r="J17" s="388"/>
      <c r="K17" s="389"/>
      <c r="L17" s="86" t="s">
        <v>1151</v>
      </c>
      <c r="O17" s="527" t="s">
        <v>1136</v>
      </c>
      <c r="P17" s="520" t="s">
        <v>1341</v>
      </c>
      <c r="Q17" s="522" t="s">
        <v>1152</v>
      </c>
      <c r="R17" s="523"/>
      <c r="S17" s="524" t="s">
        <v>1069</v>
      </c>
      <c r="T17" s="520" t="s">
        <v>1139</v>
      </c>
    </row>
    <row r="18" spans="2:20" ht="26.45" customHeight="1" x14ac:dyDescent="0.15">
      <c r="B18" s="526"/>
      <c r="C18" s="87" t="s">
        <v>1153</v>
      </c>
      <c r="D18" s="97" t="s">
        <v>1039</v>
      </c>
      <c r="E18" s="97" t="s">
        <v>1154</v>
      </c>
      <c r="F18" s="97" t="s">
        <v>1155</v>
      </c>
      <c r="G18" s="34"/>
      <c r="J18" s="85" t="s">
        <v>1049</v>
      </c>
      <c r="K18" s="85" t="s">
        <v>1056</v>
      </c>
      <c r="L18" s="88" t="s">
        <v>1156</v>
      </c>
      <c r="O18" s="528"/>
      <c r="P18" s="521"/>
      <c r="Q18" s="99" t="s">
        <v>1049</v>
      </c>
      <c r="R18" s="99" t="s">
        <v>1056</v>
      </c>
      <c r="S18" s="525"/>
      <c r="T18" s="521"/>
    </row>
    <row r="19" spans="2:20" ht="15" customHeight="1" x14ac:dyDescent="0.15">
      <c r="B19" s="49">
        <v>1</v>
      </c>
      <c r="C19" s="251" t="s">
        <v>1159</v>
      </c>
      <c r="D19" s="252">
        <v>1000</v>
      </c>
      <c r="E19" s="252" t="s">
        <v>1056</v>
      </c>
      <c r="F19" s="296" t="s">
        <v>57</v>
      </c>
      <c r="G19" s="34"/>
      <c r="J19" s="89" t="s">
        <v>1040</v>
      </c>
      <c r="K19" s="89">
        <v>1000</v>
      </c>
      <c r="L19" s="90" t="s">
        <v>57</v>
      </c>
      <c r="O19" s="100" t="s">
        <v>21</v>
      </c>
      <c r="P19" s="101" t="s">
        <v>57</v>
      </c>
      <c r="Q19" s="43">
        <v>0</v>
      </c>
      <c r="R19" s="43">
        <v>1000</v>
      </c>
      <c r="S19" s="257"/>
      <c r="T19" s="390">
        <v>0</v>
      </c>
    </row>
    <row r="20" spans="2:20" ht="15" customHeight="1" x14ac:dyDescent="0.15">
      <c r="B20" s="50" t="s">
        <v>1060</v>
      </c>
      <c r="C20" s="253"/>
      <c r="D20" s="254"/>
      <c r="E20" s="254"/>
      <c r="F20" s="297"/>
      <c r="G20" s="34"/>
      <c r="J20" s="91" t="s">
        <v>1040</v>
      </c>
      <c r="K20" s="91" t="s">
        <v>1040</v>
      </c>
      <c r="L20" s="92">
        <v>0</v>
      </c>
      <c r="O20" s="103" t="s">
        <v>912</v>
      </c>
      <c r="P20" s="102" t="s">
        <v>913</v>
      </c>
      <c r="Q20" s="44">
        <v>0</v>
      </c>
      <c r="R20" s="44">
        <v>0</v>
      </c>
      <c r="S20" s="258"/>
      <c r="T20" s="391">
        <v>0</v>
      </c>
    </row>
    <row r="21" spans="2:20" ht="15" customHeight="1" x14ac:dyDescent="0.15">
      <c r="B21" s="50">
        <v>3</v>
      </c>
      <c r="C21" s="253"/>
      <c r="D21" s="254"/>
      <c r="E21" s="254"/>
      <c r="F21" s="297"/>
      <c r="G21" s="34"/>
      <c r="J21" s="91" t="s">
        <v>1040</v>
      </c>
      <c r="K21" s="91" t="s">
        <v>1040</v>
      </c>
      <c r="L21" s="92">
        <v>0</v>
      </c>
      <c r="O21" s="103" t="s">
        <v>22</v>
      </c>
      <c r="P21" s="102" t="s">
        <v>58</v>
      </c>
      <c r="Q21" s="44">
        <v>0</v>
      </c>
      <c r="R21" s="44">
        <v>0</v>
      </c>
      <c r="S21" s="258"/>
      <c r="T21" s="391">
        <v>0</v>
      </c>
    </row>
    <row r="22" spans="2:20" ht="15" customHeight="1" x14ac:dyDescent="0.15">
      <c r="B22" s="50" t="s">
        <v>1061</v>
      </c>
      <c r="C22" s="253"/>
      <c r="D22" s="254"/>
      <c r="E22" s="254"/>
      <c r="F22" s="297"/>
      <c r="G22" s="34"/>
      <c r="J22" s="91" t="s">
        <v>1040</v>
      </c>
      <c r="K22" s="91" t="s">
        <v>1040</v>
      </c>
      <c r="L22" s="92">
        <v>0</v>
      </c>
      <c r="O22" s="103" t="s">
        <v>23</v>
      </c>
      <c r="P22" s="102" t="s">
        <v>59</v>
      </c>
      <c r="Q22" s="44">
        <v>0</v>
      </c>
      <c r="R22" s="44">
        <v>0</v>
      </c>
      <c r="S22" s="258"/>
      <c r="T22" s="391">
        <v>0</v>
      </c>
    </row>
    <row r="23" spans="2:20" ht="15" customHeight="1" x14ac:dyDescent="0.15">
      <c r="B23" s="50" t="s">
        <v>1062</v>
      </c>
      <c r="C23" s="253"/>
      <c r="D23" s="254"/>
      <c r="E23" s="254"/>
      <c r="F23" s="297"/>
      <c r="G23" s="34"/>
      <c r="J23" s="91" t="s">
        <v>1040</v>
      </c>
      <c r="K23" s="91" t="s">
        <v>1040</v>
      </c>
      <c r="L23" s="92">
        <v>0</v>
      </c>
      <c r="O23" s="103" t="s">
        <v>24</v>
      </c>
      <c r="P23" s="102" t="s">
        <v>60</v>
      </c>
      <c r="Q23" s="44">
        <v>0</v>
      </c>
      <c r="R23" s="44">
        <v>0</v>
      </c>
      <c r="S23" s="258"/>
      <c r="T23" s="391">
        <v>0</v>
      </c>
    </row>
    <row r="24" spans="2:20" ht="15" customHeight="1" x14ac:dyDescent="0.15">
      <c r="B24" s="50">
        <v>6</v>
      </c>
      <c r="C24" s="253"/>
      <c r="D24" s="254"/>
      <c r="E24" s="254"/>
      <c r="F24" s="297"/>
      <c r="G24" s="34"/>
      <c r="J24" s="91" t="s">
        <v>1040</v>
      </c>
      <c r="K24" s="91" t="s">
        <v>1040</v>
      </c>
      <c r="L24" s="92">
        <v>0</v>
      </c>
      <c r="O24" s="103" t="s">
        <v>25</v>
      </c>
      <c r="P24" s="102" t="s">
        <v>61</v>
      </c>
      <c r="Q24" s="44">
        <v>0</v>
      </c>
      <c r="R24" s="44">
        <v>0</v>
      </c>
      <c r="S24" s="258"/>
      <c r="T24" s="391">
        <v>0</v>
      </c>
    </row>
    <row r="25" spans="2:20" ht="15" customHeight="1" x14ac:dyDescent="0.15">
      <c r="B25" s="50" t="s">
        <v>1063</v>
      </c>
      <c r="C25" s="253"/>
      <c r="D25" s="254"/>
      <c r="E25" s="254"/>
      <c r="F25" s="297"/>
      <c r="G25" s="34"/>
      <c r="J25" s="91" t="s">
        <v>1040</v>
      </c>
      <c r="K25" s="91" t="s">
        <v>1040</v>
      </c>
      <c r="L25" s="92">
        <v>0</v>
      </c>
      <c r="O25" s="103" t="s">
        <v>26</v>
      </c>
      <c r="P25" s="102" t="s">
        <v>62</v>
      </c>
      <c r="Q25" s="44">
        <v>0</v>
      </c>
      <c r="R25" s="44">
        <v>0</v>
      </c>
      <c r="S25" s="258"/>
      <c r="T25" s="391">
        <v>0</v>
      </c>
    </row>
    <row r="26" spans="2:20" ht="15" customHeight="1" x14ac:dyDescent="0.15">
      <c r="B26" s="50" t="s">
        <v>1083</v>
      </c>
      <c r="C26" s="253"/>
      <c r="D26" s="254"/>
      <c r="E26" s="254"/>
      <c r="F26" s="297"/>
      <c r="G26" s="34"/>
      <c r="J26" s="91" t="s">
        <v>1040</v>
      </c>
      <c r="K26" s="91" t="s">
        <v>1040</v>
      </c>
      <c r="L26" s="92">
        <v>0</v>
      </c>
      <c r="O26" s="103" t="s">
        <v>27</v>
      </c>
      <c r="P26" s="102" t="s">
        <v>63</v>
      </c>
      <c r="Q26" s="44">
        <v>0</v>
      </c>
      <c r="R26" s="44">
        <v>0</v>
      </c>
      <c r="S26" s="258"/>
      <c r="T26" s="391">
        <v>0</v>
      </c>
    </row>
    <row r="27" spans="2:20" ht="15" customHeight="1" x14ac:dyDescent="0.15">
      <c r="B27" s="50">
        <v>9</v>
      </c>
      <c r="C27" s="253"/>
      <c r="D27" s="254"/>
      <c r="E27" s="254"/>
      <c r="F27" s="297"/>
      <c r="G27" s="34"/>
      <c r="J27" s="91" t="s">
        <v>1040</v>
      </c>
      <c r="K27" s="91" t="s">
        <v>1040</v>
      </c>
      <c r="L27" s="92">
        <v>0</v>
      </c>
      <c r="O27" s="103" t="s">
        <v>28</v>
      </c>
      <c r="P27" s="102" t="s">
        <v>64</v>
      </c>
      <c r="Q27" s="44">
        <v>0</v>
      </c>
      <c r="R27" s="44">
        <v>0</v>
      </c>
      <c r="S27" s="258"/>
      <c r="T27" s="391">
        <v>0</v>
      </c>
    </row>
    <row r="28" spans="2:20" ht="15" customHeight="1" x14ac:dyDescent="0.15">
      <c r="B28" s="50" t="s">
        <v>1084</v>
      </c>
      <c r="C28" s="253"/>
      <c r="D28" s="254"/>
      <c r="E28" s="254"/>
      <c r="F28" s="297"/>
      <c r="G28" s="34"/>
      <c r="J28" s="91" t="s">
        <v>1040</v>
      </c>
      <c r="K28" s="91" t="s">
        <v>1040</v>
      </c>
      <c r="L28" s="92">
        <v>0</v>
      </c>
      <c r="O28" s="103" t="s">
        <v>29</v>
      </c>
      <c r="P28" s="102" t="s">
        <v>65</v>
      </c>
      <c r="Q28" s="44">
        <v>0</v>
      </c>
      <c r="R28" s="44">
        <v>0</v>
      </c>
      <c r="S28" s="258"/>
      <c r="T28" s="391">
        <v>0</v>
      </c>
    </row>
    <row r="29" spans="2:20" ht="15" customHeight="1" x14ac:dyDescent="0.15">
      <c r="B29" s="50" t="s">
        <v>22</v>
      </c>
      <c r="C29" s="253"/>
      <c r="D29" s="254"/>
      <c r="E29" s="254"/>
      <c r="F29" s="297"/>
      <c r="G29" s="34"/>
      <c r="J29" s="91" t="s">
        <v>1040</v>
      </c>
      <c r="K29" s="91" t="s">
        <v>1040</v>
      </c>
      <c r="L29" s="92">
        <v>0</v>
      </c>
      <c r="O29" s="103" t="s">
        <v>30</v>
      </c>
      <c r="P29" s="102" t="s">
        <v>66</v>
      </c>
      <c r="Q29" s="44">
        <v>0</v>
      </c>
      <c r="R29" s="44">
        <v>0</v>
      </c>
      <c r="S29" s="258"/>
      <c r="T29" s="391">
        <v>0</v>
      </c>
    </row>
    <row r="30" spans="2:20" ht="15" customHeight="1" x14ac:dyDescent="0.15">
      <c r="B30" s="50">
        <v>12</v>
      </c>
      <c r="C30" s="253"/>
      <c r="D30" s="254"/>
      <c r="E30" s="254"/>
      <c r="F30" s="297"/>
      <c r="G30" s="34"/>
      <c r="J30" s="91" t="s">
        <v>1040</v>
      </c>
      <c r="K30" s="91" t="s">
        <v>1040</v>
      </c>
      <c r="L30" s="92">
        <v>0</v>
      </c>
      <c r="O30" s="103" t="s">
        <v>31</v>
      </c>
      <c r="P30" s="102" t="s">
        <v>67</v>
      </c>
      <c r="Q30" s="44">
        <v>0</v>
      </c>
      <c r="R30" s="44">
        <v>0</v>
      </c>
      <c r="S30" s="258"/>
      <c r="T30" s="391">
        <v>0</v>
      </c>
    </row>
    <row r="31" spans="2:20" ht="15" customHeight="1" x14ac:dyDescent="0.15">
      <c r="B31" s="50">
        <v>13</v>
      </c>
      <c r="C31" s="253"/>
      <c r="D31" s="254"/>
      <c r="E31" s="254"/>
      <c r="F31" s="297"/>
      <c r="G31" s="34"/>
      <c r="J31" s="91" t="s">
        <v>1040</v>
      </c>
      <c r="K31" s="91" t="s">
        <v>1040</v>
      </c>
      <c r="L31" s="92">
        <v>0</v>
      </c>
      <c r="O31" s="103" t="s">
        <v>32</v>
      </c>
      <c r="P31" s="102" t="s">
        <v>68</v>
      </c>
      <c r="Q31" s="44">
        <v>0</v>
      </c>
      <c r="R31" s="44">
        <v>0</v>
      </c>
      <c r="S31" s="258"/>
      <c r="T31" s="391">
        <v>0</v>
      </c>
    </row>
    <row r="32" spans="2:20" ht="15" customHeight="1" x14ac:dyDescent="0.15">
      <c r="B32" s="50" t="s">
        <v>1157</v>
      </c>
      <c r="C32" s="253"/>
      <c r="D32" s="254"/>
      <c r="E32" s="254"/>
      <c r="F32" s="297"/>
      <c r="G32" s="34"/>
      <c r="J32" s="91" t="s">
        <v>1040</v>
      </c>
      <c r="K32" s="91" t="s">
        <v>1040</v>
      </c>
      <c r="L32" s="92">
        <v>0</v>
      </c>
      <c r="O32" s="103" t="s">
        <v>33</v>
      </c>
      <c r="P32" s="102" t="s">
        <v>69</v>
      </c>
      <c r="Q32" s="44">
        <v>0</v>
      </c>
      <c r="R32" s="44">
        <v>0</v>
      </c>
      <c r="S32" s="258"/>
      <c r="T32" s="391">
        <v>0</v>
      </c>
    </row>
    <row r="33" spans="2:20" ht="15" customHeight="1" x14ac:dyDescent="0.15">
      <c r="B33" s="50">
        <v>15</v>
      </c>
      <c r="C33" s="253"/>
      <c r="D33" s="254"/>
      <c r="E33" s="254"/>
      <c r="F33" s="297"/>
      <c r="G33" s="34"/>
      <c r="J33" s="91" t="s">
        <v>1040</v>
      </c>
      <c r="K33" s="91" t="s">
        <v>1040</v>
      </c>
      <c r="L33" s="92">
        <v>0</v>
      </c>
      <c r="O33" s="103" t="s">
        <v>34</v>
      </c>
      <c r="P33" s="102" t="s">
        <v>70</v>
      </c>
      <c r="Q33" s="44">
        <v>0</v>
      </c>
      <c r="R33" s="44">
        <v>0</v>
      </c>
      <c r="S33" s="258"/>
      <c r="T33" s="391">
        <v>0</v>
      </c>
    </row>
    <row r="34" spans="2:20" ht="15" customHeight="1" x14ac:dyDescent="0.15">
      <c r="B34" s="50" t="s">
        <v>24</v>
      </c>
      <c r="C34" s="253"/>
      <c r="D34" s="254"/>
      <c r="E34" s="254"/>
      <c r="F34" s="297"/>
      <c r="G34" s="34"/>
      <c r="J34" s="91" t="s">
        <v>1040</v>
      </c>
      <c r="K34" s="91" t="s">
        <v>1040</v>
      </c>
      <c r="L34" s="92">
        <v>0</v>
      </c>
      <c r="O34" s="103" t="s">
        <v>35</v>
      </c>
      <c r="P34" s="102" t="s">
        <v>71</v>
      </c>
      <c r="Q34" s="44">
        <v>0</v>
      </c>
      <c r="R34" s="44">
        <v>0</v>
      </c>
      <c r="S34" s="258"/>
      <c r="T34" s="391">
        <v>0</v>
      </c>
    </row>
    <row r="35" spans="2:20" ht="15" customHeight="1" x14ac:dyDescent="0.15">
      <c r="B35" s="50">
        <v>17</v>
      </c>
      <c r="C35" s="253"/>
      <c r="D35" s="254"/>
      <c r="E35" s="254"/>
      <c r="F35" s="297"/>
      <c r="G35" s="34"/>
      <c r="J35" s="91" t="s">
        <v>1040</v>
      </c>
      <c r="K35" s="91" t="s">
        <v>1040</v>
      </c>
      <c r="L35" s="92">
        <v>0</v>
      </c>
      <c r="O35" s="103" t="s">
        <v>36</v>
      </c>
      <c r="P35" s="102" t="s">
        <v>72</v>
      </c>
      <c r="Q35" s="44">
        <v>0</v>
      </c>
      <c r="R35" s="44">
        <v>0</v>
      </c>
      <c r="S35" s="258"/>
      <c r="T35" s="391">
        <v>0</v>
      </c>
    </row>
    <row r="36" spans="2:20" ht="15" customHeight="1" x14ac:dyDescent="0.15">
      <c r="B36" s="50" t="s">
        <v>1158</v>
      </c>
      <c r="C36" s="253"/>
      <c r="D36" s="254"/>
      <c r="E36" s="254"/>
      <c r="F36" s="297"/>
      <c r="G36" s="34"/>
      <c r="J36" s="91" t="s">
        <v>1040</v>
      </c>
      <c r="K36" s="91" t="s">
        <v>1040</v>
      </c>
      <c r="L36" s="92">
        <v>0</v>
      </c>
      <c r="O36" s="103" t="s">
        <v>37</v>
      </c>
      <c r="P36" s="102" t="s">
        <v>73</v>
      </c>
      <c r="Q36" s="44">
        <v>0</v>
      </c>
      <c r="R36" s="44">
        <v>0</v>
      </c>
      <c r="S36" s="258"/>
      <c r="T36" s="391">
        <v>0</v>
      </c>
    </row>
    <row r="37" spans="2:20" ht="15" customHeight="1" x14ac:dyDescent="0.15">
      <c r="B37" s="50">
        <v>19</v>
      </c>
      <c r="C37" s="253"/>
      <c r="D37" s="254"/>
      <c r="E37" s="254"/>
      <c r="F37" s="297"/>
      <c r="G37" s="34"/>
      <c r="J37" s="91" t="s">
        <v>1040</v>
      </c>
      <c r="K37" s="91" t="s">
        <v>1040</v>
      </c>
      <c r="L37" s="92">
        <v>0</v>
      </c>
      <c r="O37" s="103" t="s">
        <v>38</v>
      </c>
      <c r="P37" s="102" t="s">
        <v>74</v>
      </c>
      <c r="Q37" s="44">
        <v>0</v>
      </c>
      <c r="R37" s="44">
        <v>0</v>
      </c>
      <c r="S37" s="258"/>
      <c r="T37" s="391">
        <v>885.80076772476991</v>
      </c>
    </row>
    <row r="38" spans="2:20" ht="15" customHeight="1" x14ac:dyDescent="0.15">
      <c r="B38" s="50">
        <v>20</v>
      </c>
      <c r="C38" s="253"/>
      <c r="D38" s="254"/>
      <c r="E38" s="254"/>
      <c r="F38" s="297"/>
      <c r="G38" s="34"/>
      <c r="J38" s="91" t="s">
        <v>1040</v>
      </c>
      <c r="K38" s="91" t="s">
        <v>1040</v>
      </c>
      <c r="L38" s="92">
        <v>0</v>
      </c>
      <c r="O38" s="103" t="s">
        <v>39</v>
      </c>
      <c r="P38" s="102" t="s">
        <v>75</v>
      </c>
      <c r="Q38" s="44">
        <v>0</v>
      </c>
      <c r="R38" s="44">
        <v>0</v>
      </c>
      <c r="S38" s="258"/>
      <c r="T38" s="391">
        <v>0</v>
      </c>
    </row>
    <row r="39" spans="2:20" ht="15" customHeight="1" x14ac:dyDescent="0.15">
      <c r="B39" s="50">
        <v>21</v>
      </c>
      <c r="C39" s="253"/>
      <c r="D39" s="254"/>
      <c r="E39" s="254"/>
      <c r="F39" s="297"/>
      <c r="G39" s="34"/>
      <c r="J39" s="91" t="s">
        <v>1040</v>
      </c>
      <c r="K39" s="91" t="s">
        <v>1040</v>
      </c>
      <c r="L39" s="92">
        <v>0</v>
      </c>
      <c r="O39" s="103" t="s">
        <v>40</v>
      </c>
      <c r="P39" s="102" t="s">
        <v>76</v>
      </c>
      <c r="Q39" s="44">
        <v>0</v>
      </c>
      <c r="R39" s="44">
        <v>0</v>
      </c>
      <c r="S39" s="258"/>
      <c r="T39" s="391">
        <v>0</v>
      </c>
    </row>
    <row r="40" spans="2:20" ht="15" customHeight="1" x14ac:dyDescent="0.15">
      <c r="B40" s="50">
        <v>22</v>
      </c>
      <c r="C40" s="253"/>
      <c r="D40" s="254"/>
      <c r="E40" s="254"/>
      <c r="F40" s="297"/>
      <c r="G40" s="34"/>
      <c r="J40" s="91" t="s">
        <v>1040</v>
      </c>
      <c r="K40" s="91" t="s">
        <v>1040</v>
      </c>
      <c r="L40" s="92">
        <v>0</v>
      </c>
      <c r="O40" s="103" t="s">
        <v>41</v>
      </c>
      <c r="P40" s="102" t="s">
        <v>1080</v>
      </c>
      <c r="Q40" s="44">
        <v>0</v>
      </c>
      <c r="R40" s="44">
        <v>0</v>
      </c>
      <c r="S40" s="258"/>
      <c r="T40" s="391">
        <v>0</v>
      </c>
    </row>
    <row r="41" spans="2:20" ht="15" customHeight="1" x14ac:dyDescent="0.15">
      <c r="B41" s="50">
        <v>23</v>
      </c>
      <c r="C41" s="253"/>
      <c r="D41" s="254"/>
      <c r="E41" s="254"/>
      <c r="F41" s="297"/>
      <c r="G41" s="34"/>
      <c r="J41" s="91" t="s">
        <v>1040</v>
      </c>
      <c r="K41" s="91" t="s">
        <v>1040</v>
      </c>
      <c r="L41" s="92">
        <v>0</v>
      </c>
      <c r="O41" s="103" t="s">
        <v>42</v>
      </c>
      <c r="P41" s="102" t="s">
        <v>77</v>
      </c>
      <c r="Q41" s="44">
        <v>0</v>
      </c>
      <c r="R41" s="44">
        <v>0</v>
      </c>
      <c r="S41" s="258"/>
      <c r="T41" s="391">
        <v>0</v>
      </c>
    </row>
    <row r="42" spans="2:20" ht="15" customHeight="1" x14ac:dyDescent="0.15">
      <c r="B42" s="50">
        <v>24</v>
      </c>
      <c r="C42" s="253"/>
      <c r="D42" s="254"/>
      <c r="E42" s="254"/>
      <c r="F42" s="297"/>
      <c r="G42" s="34"/>
      <c r="J42" s="91" t="s">
        <v>1040</v>
      </c>
      <c r="K42" s="91" t="s">
        <v>1040</v>
      </c>
      <c r="L42" s="92">
        <v>0</v>
      </c>
      <c r="O42" s="103" t="s">
        <v>43</v>
      </c>
      <c r="P42" s="102" t="s">
        <v>78</v>
      </c>
      <c r="Q42" s="44">
        <v>0</v>
      </c>
      <c r="R42" s="44">
        <v>0</v>
      </c>
      <c r="S42" s="258"/>
      <c r="T42" s="391">
        <v>0</v>
      </c>
    </row>
    <row r="43" spans="2:20" ht="15" customHeight="1" x14ac:dyDescent="0.15">
      <c r="B43" s="50">
        <v>25</v>
      </c>
      <c r="C43" s="253"/>
      <c r="D43" s="254"/>
      <c r="E43" s="254"/>
      <c r="F43" s="297"/>
      <c r="G43" s="34"/>
      <c r="J43" s="91" t="s">
        <v>1040</v>
      </c>
      <c r="K43" s="91" t="s">
        <v>1040</v>
      </c>
      <c r="L43" s="92">
        <v>0</v>
      </c>
      <c r="O43" s="103" t="s">
        <v>44</v>
      </c>
      <c r="P43" s="102" t="s">
        <v>79</v>
      </c>
      <c r="Q43" s="44">
        <v>0</v>
      </c>
      <c r="R43" s="44">
        <v>0</v>
      </c>
      <c r="S43" s="258"/>
      <c r="T43" s="391">
        <v>95.805722682401665</v>
      </c>
    </row>
    <row r="44" spans="2:20" ht="15" customHeight="1" x14ac:dyDescent="0.15">
      <c r="B44" s="50">
        <v>26</v>
      </c>
      <c r="C44" s="253"/>
      <c r="D44" s="254"/>
      <c r="E44" s="254"/>
      <c r="F44" s="297"/>
      <c r="G44" s="34"/>
      <c r="J44" s="91" t="s">
        <v>1040</v>
      </c>
      <c r="K44" s="91" t="s">
        <v>1040</v>
      </c>
      <c r="L44" s="92">
        <v>0</v>
      </c>
      <c r="O44" s="103" t="s">
        <v>45</v>
      </c>
      <c r="P44" s="102" t="s">
        <v>80</v>
      </c>
      <c r="Q44" s="44">
        <v>0</v>
      </c>
      <c r="R44" s="44">
        <v>0</v>
      </c>
      <c r="S44" s="258"/>
      <c r="T44" s="391">
        <v>0</v>
      </c>
    </row>
    <row r="45" spans="2:20" ht="15" customHeight="1" x14ac:dyDescent="0.15">
      <c r="B45" s="50">
        <v>27</v>
      </c>
      <c r="C45" s="253"/>
      <c r="D45" s="254"/>
      <c r="E45" s="254"/>
      <c r="F45" s="297"/>
      <c r="G45" s="34"/>
      <c r="J45" s="91" t="s">
        <v>1040</v>
      </c>
      <c r="K45" s="91" t="s">
        <v>1040</v>
      </c>
      <c r="L45" s="92">
        <v>0</v>
      </c>
      <c r="O45" s="103" t="s">
        <v>46</v>
      </c>
      <c r="P45" s="102" t="s">
        <v>81</v>
      </c>
      <c r="Q45" s="44">
        <v>0</v>
      </c>
      <c r="R45" s="44">
        <v>0</v>
      </c>
      <c r="S45" s="258"/>
      <c r="T45" s="391">
        <v>0</v>
      </c>
    </row>
    <row r="46" spans="2:20" ht="15" customHeight="1" x14ac:dyDescent="0.15">
      <c r="B46" s="50">
        <v>28</v>
      </c>
      <c r="C46" s="253"/>
      <c r="D46" s="254"/>
      <c r="E46" s="254"/>
      <c r="F46" s="297"/>
      <c r="G46" s="34"/>
      <c r="J46" s="91" t="s">
        <v>1040</v>
      </c>
      <c r="K46" s="91" t="s">
        <v>1040</v>
      </c>
      <c r="L46" s="92">
        <v>0</v>
      </c>
      <c r="O46" s="103" t="s">
        <v>47</v>
      </c>
      <c r="P46" s="102" t="s">
        <v>82</v>
      </c>
      <c r="Q46" s="44">
        <v>0</v>
      </c>
      <c r="R46" s="44">
        <v>0</v>
      </c>
      <c r="S46" s="258"/>
      <c r="T46" s="391">
        <v>18.393509592828376</v>
      </c>
    </row>
    <row r="47" spans="2:20" ht="15" customHeight="1" x14ac:dyDescent="0.15">
      <c r="B47" s="50">
        <v>29</v>
      </c>
      <c r="C47" s="253"/>
      <c r="D47" s="254"/>
      <c r="E47" s="254"/>
      <c r="F47" s="297"/>
      <c r="G47" s="34"/>
      <c r="J47" s="91" t="s">
        <v>1040</v>
      </c>
      <c r="K47" s="91" t="s">
        <v>1040</v>
      </c>
      <c r="L47" s="92">
        <v>0</v>
      </c>
      <c r="O47" s="103" t="s">
        <v>48</v>
      </c>
      <c r="P47" s="102" t="s">
        <v>83</v>
      </c>
      <c r="Q47" s="44">
        <v>0</v>
      </c>
      <c r="R47" s="44">
        <v>0</v>
      </c>
      <c r="S47" s="258"/>
      <c r="T47" s="391">
        <v>0</v>
      </c>
    </row>
    <row r="48" spans="2:20" ht="15" customHeight="1" thickBot="1" x14ac:dyDescent="0.2">
      <c r="B48" s="51">
        <v>30</v>
      </c>
      <c r="C48" s="255"/>
      <c r="D48" s="256"/>
      <c r="E48" s="256"/>
      <c r="F48" s="298"/>
      <c r="G48" s="34"/>
      <c r="J48" s="93" t="s">
        <v>1040</v>
      </c>
      <c r="K48" s="93" t="s">
        <v>1040</v>
      </c>
      <c r="L48" s="94">
        <v>0</v>
      </c>
      <c r="O48" s="103" t="s">
        <v>49</v>
      </c>
      <c r="P48" s="102" t="s">
        <v>84</v>
      </c>
      <c r="Q48" s="44">
        <v>0</v>
      </c>
      <c r="R48" s="44">
        <v>0</v>
      </c>
      <c r="S48" s="258"/>
      <c r="T48" s="391">
        <v>0</v>
      </c>
    </row>
    <row r="49" spans="2:20" ht="15" customHeight="1" thickTop="1" x14ac:dyDescent="0.15">
      <c r="B49" s="98"/>
      <c r="C49" s="46" t="s">
        <v>1140</v>
      </c>
      <c r="D49" s="47">
        <v>1000</v>
      </c>
      <c r="E49" s="96" t="s">
        <v>1141</v>
      </c>
      <c r="F49" s="96" t="s">
        <v>1059</v>
      </c>
      <c r="G49" s="34"/>
      <c r="J49" s="47"/>
      <c r="K49" s="47"/>
      <c r="L49" s="48"/>
      <c r="O49" s="103" t="s">
        <v>50</v>
      </c>
      <c r="P49" s="102" t="s">
        <v>85</v>
      </c>
      <c r="Q49" s="44">
        <v>0</v>
      </c>
      <c r="R49" s="44">
        <v>0</v>
      </c>
      <c r="S49" s="258"/>
      <c r="T49" s="391">
        <v>0</v>
      </c>
    </row>
    <row r="50" spans="2:20" ht="15" customHeight="1" x14ac:dyDescent="0.15">
      <c r="G50" s="34"/>
      <c r="O50" s="103" t="s">
        <v>51</v>
      </c>
      <c r="P50" s="102" t="s">
        <v>86</v>
      </c>
      <c r="Q50" s="44">
        <v>0</v>
      </c>
      <c r="R50" s="44">
        <v>0</v>
      </c>
      <c r="S50" s="258"/>
      <c r="T50" s="391">
        <v>0</v>
      </c>
    </row>
    <row r="51" spans="2:20" ht="15" customHeight="1" x14ac:dyDescent="0.15">
      <c r="C51" s="34"/>
      <c r="D51" s="34"/>
      <c r="G51" s="34"/>
      <c r="J51" s="392"/>
      <c r="O51" s="103" t="s">
        <v>52</v>
      </c>
      <c r="P51" s="102" t="s">
        <v>87</v>
      </c>
      <c r="Q51" s="44">
        <v>0</v>
      </c>
      <c r="R51" s="44">
        <v>0</v>
      </c>
      <c r="S51" s="258"/>
      <c r="T51" s="391">
        <v>0</v>
      </c>
    </row>
    <row r="52" spans="2:20" ht="15" customHeight="1" x14ac:dyDescent="0.15">
      <c r="G52" s="34"/>
      <c r="O52" s="103" t="s">
        <v>53</v>
      </c>
      <c r="P52" s="102" t="s">
        <v>88</v>
      </c>
      <c r="Q52" s="44">
        <v>0</v>
      </c>
      <c r="R52" s="44">
        <v>0</v>
      </c>
      <c r="S52" s="258"/>
      <c r="T52" s="391">
        <v>0</v>
      </c>
    </row>
    <row r="53" spans="2:20" ht="15" customHeight="1" x14ac:dyDescent="0.15">
      <c r="G53" s="34"/>
      <c r="O53" s="103" t="s">
        <v>54</v>
      </c>
      <c r="P53" s="102" t="s">
        <v>89</v>
      </c>
      <c r="Q53" s="44">
        <v>0</v>
      </c>
      <c r="R53" s="44">
        <v>0</v>
      </c>
      <c r="S53" s="258"/>
      <c r="T53" s="391">
        <v>0</v>
      </c>
    </row>
    <row r="54" spans="2:20" ht="15" customHeight="1" x14ac:dyDescent="0.15">
      <c r="G54" s="34"/>
      <c r="O54" s="103" t="s">
        <v>55</v>
      </c>
      <c r="P54" s="102" t="s">
        <v>90</v>
      </c>
      <c r="Q54" s="44">
        <v>0</v>
      </c>
      <c r="R54" s="44">
        <v>0</v>
      </c>
      <c r="S54" s="258"/>
      <c r="T54" s="391">
        <v>0</v>
      </c>
    </row>
    <row r="55" spans="2:20" ht="15" customHeight="1" thickBot="1" x14ac:dyDescent="0.2">
      <c r="G55" s="34"/>
      <c r="O55" s="103" t="s">
        <v>56</v>
      </c>
      <c r="P55" s="102" t="s">
        <v>91</v>
      </c>
      <c r="Q55" s="44">
        <v>0</v>
      </c>
      <c r="R55" s="44">
        <v>0</v>
      </c>
      <c r="S55" s="258"/>
      <c r="T55" s="391">
        <v>0</v>
      </c>
    </row>
    <row r="56" spans="2:20" ht="15" customHeight="1" thickTop="1" x14ac:dyDescent="0.15">
      <c r="O56" s="104"/>
      <c r="P56" s="104" t="s">
        <v>1140</v>
      </c>
      <c r="Q56" s="47">
        <v>0</v>
      </c>
      <c r="R56" s="47">
        <v>1000</v>
      </c>
      <c r="S56" s="96" t="s">
        <v>1141</v>
      </c>
      <c r="T56" s="367">
        <v>1000</v>
      </c>
    </row>
    <row r="57" spans="2:20" ht="4.9000000000000004" customHeight="1" x14ac:dyDescent="0.15">
      <c r="O57" s="106"/>
      <c r="P57" s="393"/>
      <c r="Q57" s="106"/>
      <c r="R57" s="106"/>
      <c r="S57" s="106"/>
    </row>
    <row r="58" spans="2:20" ht="15" customHeight="1" x14ac:dyDescent="0.15">
      <c r="T58" s="369"/>
    </row>
    <row r="59" spans="2:20" ht="15" customHeight="1" x14ac:dyDescent="0.15">
      <c r="T59" s="370"/>
    </row>
    <row r="60" spans="2:20" ht="15" customHeight="1" x14ac:dyDescent="0.15">
      <c r="T60" s="370"/>
    </row>
    <row r="61" spans="2:20" ht="15" customHeight="1" x14ac:dyDescent="0.15">
      <c r="T61" s="370"/>
    </row>
  </sheetData>
  <dataConsolidate link="1"/>
  <mergeCells count="9">
    <mergeCell ref="T17:T18"/>
    <mergeCell ref="C2:G2"/>
    <mergeCell ref="P2:S2"/>
    <mergeCell ref="B17:B18"/>
    <mergeCell ref="C17:E17"/>
    <mergeCell ref="O17:O18"/>
    <mergeCell ref="P17:P18"/>
    <mergeCell ref="Q17:R17"/>
    <mergeCell ref="S17:S18"/>
  </mergeCells>
  <phoneticPr fontId="2"/>
  <dataValidations count="3">
    <dataValidation type="decimal" allowBlank="1" showInputMessage="1" showErrorMessage="1" errorTitle="入力の異常（金額）" error="想定されていない入力が行われました。_x000a_当該項目には金額のみ御入力ください。" sqref="D19:D48" xr:uid="{30E9682A-F8F3-4356-8B5A-AF17331002C4}">
      <formula1>-1E+22</formula1>
      <formula2>1E+22</formula2>
    </dataValidation>
    <dataValidation type="decimal" allowBlank="1" showInputMessage="1" showErrorMessage="1" errorTitle="入力の異常（県内自給率）" error="想定されていない入力が行われました。_x000a_県内自給率は０％～100％の範囲で設定して御入力ください。" sqref="S19:S55" xr:uid="{6C9DB01D-2900-4026-8962-E0269AED46C0}">
      <formula1>0</formula1>
      <formula2>1</formula2>
    </dataValidation>
    <dataValidation type="list" allowBlank="1" showInputMessage="1" showErrorMessage="1" errorTitle="入力の異常（産業大分類の設定）" error="想定されていない入力が行われました。_x000a_プルダウンの中から産業大分類を選択してください。" sqref="F19:F48" xr:uid="{62406A8B-8CDB-4A1C-A0FE-402E4F1332FE}">
      <formula1>大分類</formula1>
    </dataValidation>
  </dataValidations>
  <pageMargins left="0.70866141732283472" right="0.70866141732283472" top="0.74803149606299213" bottom="0.74803149606299213" header="0.31496062992125984" footer="0.31496062992125984"/>
  <pageSetup paperSize="9" scale="35" orientation="portrait" r:id="rId1"/>
  <colBreaks count="1" manualBreakCount="1">
    <brk id="1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入力の異常（価格評価）" error="想定されていない入力が行われました。_x000a_プルダウンから適切な価格評価を選択してください。" xr:uid="{69C28BF1-33E0-4768-99A5-0D5A9B623736}">
          <x14:formula1>
            <xm:f>計算準備!$C$10:$D$10</xm:f>
          </x14:formula1>
          <xm:sqref>E19:E48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B1:H134"/>
  <sheetViews>
    <sheetView showGridLines="0" view="pageBreakPreview" zoomScaleNormal="100" zoomScaleSheetLayoutView="100" workbookViewId="0">
      <pane ySplit="20" topLeftCell="A21" activePane="bottomLeft" state="frozen"/>
      <selection pane="bottomLeft"/>
    </sheetView>
  </sheetViews>
  <sheetFormatPr defaultColWidth="9" defaultRowHeight="13.5" x14ac:dyDescent="0.15"/>
  <cols>
    <col min="1" max="1" width="0.5" style="34" customWidth="1"/>
    <col min="2" max="2" width="4.5" style="34" bestFit="1" customWidth="1"/>
    <col min="3" max="3" width="63" style="34" customWidth="1"/>
    <col min="4" max="5" width="14.75" style="34" customWidth="1"/>
    <col min="6" max="6" width="16.5" style="34" customWidth="1"/>
    <col min="7" max="7" width="14.125" style="34" customWidth="1"/>
    <col min="8" max="15" width="9" style="34"/>
    <col min="16" max="22" width="8.875" style="34" customWidth="1"/>
    <col min="23" max="224" width="9" style="34"/>
    <col min="225" max="225" width="4.5" style="34" bestFit="1" customWidth="1"/>
    <col min="226" max="226" width="55.625" style="34" bestFit="1" customWidth="1"/>
    <col min="227" max="230" width="14.375" style="34" customWidth="1"/>
    <col min="231" max="231" width="3.25" style="34" customWidth="1"/>
    <col min="232" max="232" width="3.875" style="34" customWidth="1"/>
    <col min="233" max="278" width="8.875" style="34" customWidth="1"/>
    <col min="279" max="480" width="9" style="34"/>
    <col min="481" max="481" width="4.5" style="34" bestFit="1" customWidth="1"/>
    <col min="482" max="482" width="55.625" style="34" bestFit="1" customWidth="1"/>
    <col min="483" max="486" width="14.375" style="34" customWidth="1"/>
    <col min="487" max="487" width="3.25" style="34" customWidth="1"/>
    <col min="488" max="488" width="3.875" style="34" customWidth="1"/>
    <col min="489" max="534" width="8.875" style="34" customWidth="1"/>
    <col min="535" max="736" width="9" style="34"/>
    <col min="737" max="737" width="4.5" style="34" bestFit="1" customWidth="1"/>
    <col min="738" max="738" width="55.625" style="34" bestFit="1" customWidth="1"/>
    <col min="739" max="742" width="14.375" style="34" customWidth="1"/>
    <col min="743" max="743" width="3.25" style="34" customWidth="1"/>
    <col min="744" max="744" width="3.875" style="34" customWidth="1"/>
    <col min="745" max="790" width="8.875" style="34" customWidth="1"/>
    <col min="791" max="992" width="9" style="34"/>
    <col min="993" max="993" width="4.5" style="34" bestFit="1" customWidth="1"/>
    <col min="994" max="994" width="55.625" style="34" bestFit="1" customWidth="1"/>
    <col min="995" max="998" width="14.375" style="34" customWidth="1"/>
    <col min="999" max="999" width="3.25" style="34" customWidth="1"/>
    <col min="1000" max="1000" width="3.875" style="34" customWidth="1"/>
    <col min="1001" max="1046" width="8.875" style="34" customWidth="1"/>
    <col min="1047" max="1248" width="9" style="34"/>
    <col min="1249" max="1249" width="4.5" style="34" bestFit="1" customWidth="1"/>
    <col min="1250" max="1250" width="55.625" style="34" bestFit="1" customWidth="1"/>
    <col min="1251" max="1254" width="14.375" style="34" customWidth="1"/>
    <col min="1255" max="1255" width="3.25" style="34" customWidth="1"/>
    <col min="1256" max="1256" width="3.875" style="34" customWidth="1"/>
    <col min="1257" max="1302" width="8.875" style="34" customWidth="1"/>
    <col min="1303" max="1504" width="9" style="34"/>
    <col min="1505" max="1505" width="4.5" style="34" bestFit="1" customWidth="1"/>
    <col min="1506" max="1506" width="55.625" style="34" bestFit="1" customWidth="1"/>
    <col min="1507" max="1510" width="14.375" style="34" customWidth="1"/>
    <col min="1511" max="1511" width="3.25" style="34" customWidth="1"/>
    <col min="1512" max="1512" width="3.875" style="34" customWidth="1"/>
    <col min="1513" max="1558" width="8.875" style="34" customWidth="1"/>
    <col min="1559" max="1760" width="9" style="34"/>
    <col min="1761" max="1761" width="4.5" style="34" bestFit="1" customWidth="1"/>
    <col min="1762" max="1762" width="55.625" style="34" bestFit="1" customWidth="1"/>
    <col min="1763" max="1766" width="14.375" style="34" customWidth="1"/>
    <col min="1767" max="1767" width="3.25" style="34" customWidth="1"/>
    <col min="1768" max="1768" width="3.875" style="34" customWidth="1"/>
    <col min="1769" max="1814" width="8.875" style="34" customWidth="1"/>
    <col min="1815" max="2016" width="9" style="34"/>
    <col min="2017" max="2017" width="4.5" style="34" bestFit="1" customWidth="1"/>
    <col min="2018" max="2018" width="55.625" style="34" bestFit="1" customWidth="1"/>
    <col min="2019" max="2022" width="14.375" style="34" customWidth="1"/>
    <col min="2023" max="2023" width="3.25" style="34" customWidth="1"/>
    <col min="2024" max="2024" width="3.875" style="34" customWidth="1"/>
    <col min="2025" max="2070" width="8.875" style="34" customWidth="1"/>
    <col min="2071" max="2272" width="9" style="34"/>
    <col min="2273" max="2273" width="4.5" style="34" bestFit="1" customWidth="1"/>
    <col min="2274" max="2274" width="55.625" style="34" bestFit="1" customWidth="1"/>
    <col min="2275" max="2278" width="14.375" style="34" customWidth="1"/>
    <col min="2279" max="2279" width="3.25" style="34" customWidth="1"/>
    <col min="2280" max="2280" width="3.875" style="34" customWidth="1"/>
    <col min="2281" max="2326" width="8.875" style="34" customWidth="1"/>
    <col min="2327" max="2528" width="9" style="34"/>
    <col min="2529" max="2529" width="4.5" style="34" bestFit="1" customWidth="1"/>
    <col min="2530" max="2530" width="55.625" style="34" bestFit="1" customWidth="1"/>
    <col min="2531" max="2534" width="14.375" style="34" customWidth="1"/>
    <col min="2535" max="2535" width="3.25" style="34" customWidth="1"/>
    <col min="2536" max="2536" width="3.875" style="34" customWidth="1"/>
    <col min="2537" max="2582" width="8.875" style="34" customWidth="1"/>
    <col min="2583" max="2784" width="9" style="34"/>
    <col min="2785" max="2785" width="4.5" style="34" bestFit="1" customWidth="1"/>
    <col min="2786" max="2786" width="55.625" style="34" bestFit="1" customWidth="1"/>
    <col min="2787" max="2790" width="14.375" style="34" customWidth="1"/>
    <col min="2791" max="2791" width="3.25" style="34" customWidth="1"/>
    <col min="2792" max="2792" width="3.875" style="34" customWidth="1"/>
    <col min="2793" max="2838" width="8.875" style="34" customWidth="1"/>
    <col min="2839" max="3040" width="9" style="34"/>
    <col min="3041" max="3041" width="4.5" style="34" bestFit="1" customWidth="1"/>
    <col min="3042" max="3042" width="55.625" style="34" bestFit="1" customWidth="1"/>
    <col min="3043" max="3046" width="14.375" style="34" customWidth="1"/>
    <col min="3047" max="3047" width="3.25" style="34" customWidth="1"/>
    <col min="3048" max="3048" width="3.875" style="34" customWidth="1"/>
    <col min="3049" max="3094" width="8.875" style="34" customWidth="1"/>
    <col min="3095" max="3296" width="9" style="34"/>
    <col min="3297" max="3297" width="4.5" style="34" bestFit="1" customWidth="1"/>
    <col min="3298" max="3298" width="55.625" style="34" bestFit="1" customWidth="1"/>
    <col min="3299" max="3302" width="14.375" style="34" customWidth="1"/>
    <col min="3303" max="3303" width="3.25" style="34" customWidth="1"/>
    <col min="3304" max="3304" width="3.875" style="34" customWidth="1"/>
    <col min="3305" max="3350" width="8.875" style="34" customWidth="1"/>
    <col min="3351" max="3552" width="9" style="34"/>
    <col min="3553" max="3553" width="4.5" style="34" bestFit="1" customWidth="1"/>
    <col min="3554" max="3554" width="55.625" style="34" bestFit="1" customWidth="1"/>
    <col min="3555" max="3558" width="14.375" style="34" customWidth="1"/>
    <col min="3559" max="3559" width="3.25" style="34" customWidth="1"/>
    <col min="3560" max="3560" width="3.875" style="34" customWidth="1"/>
    <col min="3561" max="3606" width="8.875" style="34" customWidth="1"/>
    <col min="3607" max="3808" width="9" style="34"/>
    <col min="3809" max="3809" width="4.5" style="34" bestFit="1" customWidth="1"/>
    <col min="3810" max="3810" width="55.625" style="34" bestFit="1" customWidth="1"/>
    <col min="3811" max="3814" width="14.375" style="34" customWidth="1"/>
    <col min="3815" max="3815" width="3.25" style="34" customWidth="1"/>
    <col min="3816" max="3816" width="3.875" style="34" customWidth="1"/>
    <col min="3817" max="3862" width="8.875" style="34" customWidth="1"/>
    <col min="3863" max="4064" width="9" style="34"/>
    <col min="4065" max="4065" width="4.5" style="34" bestFit="1" customWidth="1"/>
    <col min="4066" max="4066" width="55.625" style="34" bestFit="1" customWidth="1"/>
    <col min="4067" max="4070" width="14.375" style="34" customWidth="1"/>
    <col min="4071" max="4071" width="3.25" style="34" customWidth="1"/>
    <col min="4072" max="4072" width="3.875" style="34" customWidth="1"/>
    <col min="4073" max="4118" width="8.875" style="34" customWidth="1"/>
    <col min="4119" max="4320" width="9" style="34"/>
    <col min="4321" max="4321" width="4.5" style="34" bestFit="1" customWidth="1"/>
    <col min="4322" max="4322" width="55.625" style="34" bestFit="1" customWidth="1"/>
    <col min="4323" max="4326" width="14.375" style="34" customWidth="1"/>
    <col min="4327" max="4327" width="3.25" style="34" customWidth="1"/>
    <col min="4328" max="4328" width="3.875" style="34" customWidth="1"/>
    <col min="4329" max="4374" width="8.875" style="34" customWidth="1"/>
    <col min="4375" max="4576" width="9" style="34"/>
    <col min="4577" max="4577" width="4.5" style="34" bestFit="1" customWidth="1"/>
    <col min="4578" max="4578" width="55.625" style="34" bestFit="1" customWidth="1"/>
    <col min="4579" max="4582" width="14.375" style="34" customWidth="1"/>
    <col min="4583" max="4583" width="3.25" style="34" customWidth="1"/>
    <col min="4584" max="4584" width="3.875" style="34" customWidth="1"/>
    <col min="4585" max="4630" width="8.875" style="34" customWidth="1"/>
    <col min="4631" max="4832" width="9" style="34"/>
    <col min="4833" max="4833" width="4.5" style="34" bestFit="1" customWidth="1"/>
    <col min="4834" max="4834" width="55.625" style="34" bestFit="1" customWidth="1"/>
    <col min="4835" max="4838" width="14.375" style="34" customWidth="1"/>
    <col min="4839" max="4839" width="3.25" style="34" customWidth="1"/>
    <col min="4840" max="4840" width="3.875" style="34" customWidth="1"/>
    <col min="4841" max="4886" width="8.875" style="34" customWidth="1"/>
    <col min="4887" max="5088" width="9" style="34"/>
    <col min="5089" max="5089" width="4.5" style="34" bestFit="1" customWidth="1"/>
    <col min="5090" max="5090" width="55.625" style="34" bestFit="1" customWidth="1"/>
    <col min="5091" max="5094" width="14.375" style="34" customWidth="1"/>
    <col min="5095" max="5095" width="3.25" style="34" customWidth="1"/>
    <col min="5096" max="5096" width="3.875" style="34" customWidth="1"/>
    <col min="5097" max="5142" width="8.875" style="34" customWidth="1"/>
    <col min="5143" max="5344" width="9" style="34"/>
    <col min="5345" max="5345" width="4.5" style="34" bestFit="1" customWidth="1"/>
    <col min="5346" max="5346" width="55.625" style="34" bestFit="1" customWidth="1"/>
    <col min="5347" max="5350" width="14.375" style="34" customWidth="1"/>
    <col min="5351" max="5351" width="3.25" style="34" customWidth="1"/>
    <col min="5352" max="5352" width="3.875" style="34" customWidth="1"/>
    <col min="5353" max="5398" width="8.875" style="34" customWidth="1"/>
    <col min="5399" max="5600" width="9" style="34"/>
    <col min="5601" max="5601" width="4.5" style="34" bestFit="1" customWidth="1"/>
    <col min="5602" max="5602" width="55.625" style="34" bestFit="1" customWidth="1"/>
    <col min="5603" max="5606" width="14.375" style="34" customWidth="1"/>
    <col min="5607" max="5607" width="3.25" style="34" customWidth="1"/>
    <col min="5608" max="5608" width="3.875" style="34" customWidth="1"/>
    <col min="5609" max="5654" width="8.875" style="34" customWidth="1"/>
    <col min="5655" max="5856" width="9" style="34"/>
    <col min="5857" max="5857" width="4.5" style="34" bestFit="1" customWidth="1"/>
    <col min="5858" max="5858" width="55.625" style="34" bestFit="1" customWidth="1"/>
    <col min="5859" max="5862" width="14.375" style="34" customWidth="1"/>
    <col min="5863" max="5863" width="3.25" style="34" customWidth="1"/>
    <col min="5864" max="5864" width="3.875" style="34" customWidth="1"/>
    <col min="5865" max="5910" width="8.875" style="34" customWidth="1"/>
    <col min="5911" max="6112" width="9" style="34"/>
    <col min="6113" max="6113" width="4.5" style="34" bestFit="1" customWidth="1"/>
    <col min="6114" max="6114" width="55.625" style="34" bestFit="1" customWidth="1"/>
    <col min="6115" max="6118" width="14.375" style="34" customWidth="1"/>
    <col min="6119" max="6119" width="3.25" style="34" customWidth="1"/>
    <col min="6120" max="6120" width="3.875" style="34" customWidth="1"/>
    <col min="6121" max="6166" width="8.875" style="34" customWidth="1"/>
    <col min="6167" max="6368" width="9" style="34"/>
    <col min="6369" max="6369" width="4.5" style="34" bestFit="1" customWidth="1"/>
    <col min="6370" max="6370" width="55.625" style="34" bestFit="1" customWidth="1"/>
    <col min="6371" max="6374" width="14.375" style="34" customWidth="1"/>
    <col min="6375" max="6375" width="3.25" style="34" customWidth="1"/>
    <col min="6376" max="6376" width="3.875" style="34" customWidth="1"/>
    <col min="6377" max="6422" width="8.875" style="34" customWidth="1"/>
    <col min="6423" max="6624" width="9" style="34"/>
    <col min="6625" max="6625" width="4.5" style="34" bestFit="1" customWidth="1"/>
    <col min="6626" max="6626" width="55.625" style="34" bestFit="1" customWidth="1"/>
    <col min="6627" max="6630" width="14.375" style="34" customWidth="1"/>
    <col min="6631" max="6631" width="3.25" style="34" customWidth="1"/>
    <col min="6632" max="6632" width="3.875" style="34" customWidth="1"/>
    <col min="6633" max="6678" width="8.875" style="34" customWidth="1"/>
    <col min="6679" max="6880" width="9" style="34"/>
    <col min="6881" max="6881" width="4.5" style="34" bestFit="1" customWidth="1"/>
    <col min="6882" max="6882" width="55.625" style="34" bestFit="1" customWidth="1"/>
    <col min="6883" max="6886" width="14.375" style="34" customWidth="1"/>
    <col min="6887" max="6887" width="3.25" style="34" customWidth="1"/>
    <col min="6888" max="6888" width="3.875" style="34" customWidth="1"/>
    <col min="6889" max="6934" width="8.875" style="34" customWidth="1"/>
    <col min="6935" max="7136" width="9" style="34"/>
    <col min="7137" max="7137" width="4.5" style="34" bestFit="1" customWidth="1"/>
    <col min="7138" max="7138" width="55.625" style="34" bestFit="1" customWidth="1"/>
    <col min="7139" max="7142" width="14.375" style="34" customWidth="1"/>
    <col min="7143" max="7143" width="3.25" style="34" customWidth="1"/>
    <col min="7144" max="7144" width="3.875" style="34" customWidth="1"/>
    <col min="7145" max="7190" width="8.875" style="34" customWidth="1"/>
    <col min="7191" max="7392" width="9" style="34"/>
    <col min="7393" max="7393" width="4.5" style="34" bestFit="1" customWidth="1"/>
    <col min="7394" max="7394" width="55.625" style="34" bestFit="1" customWidth="1"/>
    <col min="7395" max="7398" width="14.375" style="34" customWidth="1"/>
    <col min="7399" max="7399" width="3.25" style="34" customWidth="1"/>
    <col min="7400" max="7400" width="3.875" style="34" customWidth="1"/>
    <col min="7401" max="7446" width="8.875" style="34" customWidth="1"/>
    <col min="7447" max="7648" width="9" style="34"/>
    <col min="7649" max="7649" width="4.5" style="34" bestFit="1" customWidth="1"/>
    <col min="7650" max="7650" width="55.625" style="34" bestFit="1" customWidth="1"/>
    <col min="7651" max="7654" width="14.375" style="34" customWidth="1"/>
    <col min="7655" max="7655" width="3.25" style="34" customWidth="1"/>
    <col min="7656" max="7656" width="3.875" style="34" customWidth="1"/>
    <col min="7657" max="7702" width="8.875" style="34" customWidth="1"/>
    <col min="7703" max="7904" width="9" style="34"/>
    <col min="7905" max="7905" width="4.5" style="34" bestFit="1" customWidth="1"/>
    <col min="7906" max="7906" width="55.625" style="34" bestFit="1" customWidth="1"/>
    <col min="7907" max="7910" width="14.375" style="34" customWidth="1"/>
    <col min="7911" max="7911" width="3.25" style="34" customWidth="1"/>
    <col min="7912" max="7912" width="3.875" style="34" customWidth="1"/>
    <col min="7913" max="7958" width="8.875" style="34" customWidth="1"/>
    <col min="7959" max="8160" width="9" style="34"/>
    <col min="8161" max="8161" width="4.5" style="34" bestFit="1" customWidth="1"/>
    <col min="8162" max="8162" width="55.625" style="34" bestFit="1" customWidth="1"/>
    <col min="8163" max="8166" width="14.375" style="34" customWidth="1"/>
    <col min="8167" max="8167" width="3.25" style="34" customWidth="1"/>
    <col min="8168" max="8168" width="3.875" style="34" customWidth="1"/>
    <col min="8169" max="8214" width="8.875" style="34" customWidth="1"/>
    <col min="8215" max="8416" width="9" style="34"/>
    <col min="8417" max="8417" width="4.5" style="34" bestFit="1" customWidth="1"/>
    <col min="8418" max="8418" width="55.625" style="34" bestFit="1" customWidth="1"/>
    <col min="8419" max="8422" width="14.375" style="34" customWidth="1"/>
    <col min="8423" max="8423" width="3.25" style="34" customWidth="1"/>
    <col min="8424" max="8424" width="3.875" style="34" customWidth="1"/>
    <col min="8425" max="8470" width="8.875" style="34" customWidth="1"/>
    <col min="8471" max="8672" width="9" style="34"/>
    <col min="8673" max="8673" width="4.5" style="34" bestFit="1" customWidth="1"/>
    <col min="8674" max="8674" width="55.625" style="34" bestFit="1" customWidth="1"/>
    <col min="8675" max="8678" width="14.375" style="34" customWidth="1"/>
    <col min="8679" max="8679" width="3.25" style="34" customWidth="1"/>
    <col min="8680" max="8680" width="3.875" style="34" customWidth="1"/>
    <col min="8681" max="8726" width="8.875" style="34" customWidth="1"/>
    <col min="8727" max="8928" width="9" style="34"/>
    <col min="8929" max="8929" width="4.5" style="34" bestFit="1" customWidth="1"/>
    <col min="8930" max="8930" width="55.625" style="34" bestFit="1" customWidth="1"/>
    <col min="8931" max="8934" width="14.375" style="34" customWidth="1"/>
    <col min="8935" max="8935" width="3.25" style="34" customWidth="1"/>
    <col min="8936" max="8936" width="3.875" style="34" customWidth="1"/>
    <col min="8937" max="8982" width="8.875" style="34" customWidth="1"/>
    <col min="8983" max="9184" width="9" style="34"/>
    <col min="9185" max="9185" width="4.5" style="34" bestFit="1" customWidth="1"/>
    <col min="9186" max="9186" width="55.625" style="34" bestFit="1" customWidth="1"/>
    <col min="9187" max="9190" width="14.375" style="34" customWidth="1"/>
    <col min="9191" max="9191" width="3.25" style="34" customWidth="1"/>
    <col min="9192" max="9192" width="3.875" style="34" customWidth="1"/>
    <col min="9193" max="9238" width="8.875" style="34" customWidth="1"/>
    <col min="9239" max="9440" width="9" style="34"/>
    <col min="9441" max="9441" width="4.5" style="34" bestFit="1" customWidth="1"/>
    <col min="9442" max="9442" width="55.625" style="34" bestFit="1" customWidth="1"/>
    <col min="9443" max="9446" width="14.375" style="34" customWidth="1"/>
    <col min="9447" max="9447" width="3.25" style="34" customWidth="1"/>
    <col min="9448" max="9448" width="3.875" style="34" customWidth="1"/>
    <col min="9449" max="9494" width="8.875" style="34" customWidth="1"/>
    <col min="9495" max="9696" width="9" style="34"/>
    <col min="9697" max="9697" width="4.5" style="34" bestFit="1" customWidth="1"/>
    <col min="9698" max="9698" width="55.625" style="34" bestFit="1" customWidth="1"/>
    <col min="9699" max="9702" width="14.375" style="34" customWidth="1"/>
    <col min="9703" max="9703" width="3.25" style="34" customWidth="1"/>
    <col min="9704" max="9704" width="3.875" style="34" customWidth="1"/>
    <col min="9705" max="9750" width="8.875" style="34" customWidth="1"/>
    <col min="9751" max="9952" width="9" style="34"/>
    <col min="9953" max="9953" width="4.5" style="34" bestFit="1" customWidth="1"/>
    <col min="9954" max="9954" width="55.625" style="34" bestFit="1" customWidth="1"/>
    <col min="9955" max="9958" width="14.375" style="34" customWidth="1"/>
    <col min="9959" max="9959" width="3.25" style="34" customWidth="1"/>
    <col min="9960" max="9960" width="3.875" style="34" customWidth="1"/>
    <col min="9961" max="10006" width="8.875" style="34" customWidth="1"/>
    <col min="10007" max="10208" width="9" style="34"/>
    <col min="10209" max="10209" width="4.5" style="34" bestFit="1" customWidth="1"/>
    <col min="10210" max="10210" width="55.625" style="34" bestFit="1" customWidth="1"/>
    <col min="10211" max="10214" width="14.375" style="34" customWidth="1"/>
    <col min="10215" max="10215" width="3.25" style="34" customWidth="1"/>
    <col min="10216" max="10216" width="3.875" style="34" customWidth="1"/>
    <col min="10217" max="10262" width="8.875" style="34" customWidth="1"/>
    <col min="10263" max="10464" width="9" style="34"/>
    <col min="10465" max="10465" width="4.5" style="34" bestFit="1" customWidth="1"/>
    <col min="10466" max="10466" width="55.625" style="34" bestFit="1" customWidth="1"/>
    <col min="10467" max="10470" width="14.375" style="34" customWidth="1"/>
    <col min="10471" max="10471" width="3.25" style="34" customWidth="1"/>
    <col min="10472" max="10472" width="3.875" style="34" customWidth="1"/>
    <col min="10473" max="10518" width="8.875" style="34" customWidth="1"/>
    <col min="10519" max="10720" width="9" style="34"/>
    <col min="10721" max="10721" width="4.5" style="34" bestFit="1" customWidth="1"/>
    <col min="10722" max="10722" width="55.625" style="34" bestFit="1" customWidth="1"/>
    <col min="10723" max="10726" width="14.375" style="34" customWidth="1"/>
    <col min="10727" max="10727" width="3.25" style="34" customWidth="1"/>
    <col min="10728" max="10728" width="3.875" style="34" customWidth="1"/>
    <col min="10729" max="10774" width="8.875" style="34" customWidth="1"/>
    <col min="10775" max="10976" width="9" style="34"/>
    <col min="10977" max="10977" width="4.5" style="34" bestFit="1" customWidth="1"/>
    <col min="10978" max="10978" width="55.625" style="34" bestFit="1" customWidth="1"/>
    <col min="10979" max="10982" width="14.375" style="34" customWidth="1"/>
    <col min="10983" max="10983" width="3.25" style="34" customWidth="1"/>
    <col min="10984" max="10984" width="3.875" style="34" customWidth="1"/>
    <col min="10985" max="11030" width="8.875" style="34" customWidth="1"/>
    <col min="11031" max="11232" width="9" style="34"/>
    <col min="11233" max="11233" width="4.5" style="34" bestFit="1" customWidth="1"/>
    <col min="11234" max="11234" width="55.625" style="34" bestFit="1" customWidth="1"/>
    <col min="11235" max="11238" width="14.375" style="34" customWidth="1"/>
    <col min="11239" max="11239" width="3.25" style="34" customWidth="1"/>
    <col min="11240" max="11240" width="3.875" style="34" customWidth="1"/>
    <col min="11241" max="11286" width="8.875" style="34" customWidth="1"/>
    <col min="11287" max="11488" width="9" style="34"/>
    <col min="11489" max="11489" width="4.5" style="34" bestFit="1" customWidth="1"/>
    <col min="11490" max="11490" width="55.625" style="34" bestFit="1" customWidth="1"/>
    <col min="11491" max="11494" width="14.375" style="34" customWidth="1"/>
    <col min="11495" max="11495" width="3.25" style="34" customWidth="1"/>
    <col min="11496" max="11496" width="3.875" style="34" customWidth="1"/>
    <col min="11497" max="11542" width="8.875" style="34" customWidth="1"/>
    <col min="11543" max="11744" width="9" style="34"/>
    <col min="11745" max="11745" width="4.5" style="34" bestFit="1" customWidth="1"/>
    <col min="11746" max="11746" width="55.625" style="34" bestFit="1" customWidth="1"/>
    <col min="11747" max="11750" width="14.375" style="34" customWidth="1"/>
    <col min="11751" max="11751" width="3.25" style="34" customWidth="1"/>
    <col min="11752" max="11752" width="3.875" style="34" customWidth="1"/>
    <col min="11753" max="11798" width="8.875" style="34" customWidth="1"/>
    <col min="11799" max="12000" width="9" style="34"/>
    <col min="12001" max="12001" width="4.5" style="34" bestFit="1" customWidth="1"/>
    <col min="12002" max="12002" width="55.625" style="34" bestFit="1" customWidth="1"/>
    <col min="12003" max="12006" width="14.375" style="34" customWidth="1"/>
    <col min="12007" max="12007" width="3.25" style="34" customWidth="1"/>
    <col min="12008" max="12008" width="3.875" style="34" customWidth="1"/>
    <col min="12009" max="12054" width="8.875" style="34" customWidth="1"/>
    <col min="12055" max="12256" width="9" style="34"/>
    <col min="12257" max="12257" width="4.5" style="34" bestFit="1" customWidth="1"/>
    <col min="12258" max="12258" width="55.625" style="34" bestFit="1" customWidth="1"/>
    <col min="12259" max="12262" width="14.375" style="34" customWidth="1"/>
    <col min="12263" max="12263" width="3.25" style="34" customWidth="1"/>
    <col min="12264" max="12264" width="3.875" style="34" customWidth="1"/>
    <col min="12265" max="12310" width="8.875" style="34" customWidth="1"/>
    <col min="12311" max="12512" width="9" style="34"/>
    <col min="12513" max="12513" width="4.5" style="34" bestFit="1" customWidth="1"/>
    <col min="12514" max="12514" width="55.625" style="34" bestFit="1" customWidth="1"/>
    <col min="12515" max="12518" width="14.375" style="34" customWidth="1"/>
    <col min="12519" max="12519" width="3.25" style="34" customWidth="1"/>
    <col min="12520" max="12520" width="3.875" style="34" customWidth="1"/>
    <col min="12521" max="12566" width="8.875" style="34" customWidth="1"/>
    <col min="12567" max="12768" width="9" style="34"/>
    <col min="12769" max="12769" width="4.5" style="34" bestFit="1" customWidth="1"/>
    <col min="12770" max="12770" width="55.625" style="34" bestFit="1" customWidth="1"/>
    <col min="12771" max="12774" width="14.375" style="34" customWidth="1"/>
    <col min="12775" max="12775" width="3.25" style="34" customWidth="1"/>
    <col min="12776" max="12776" width="3.875" style="34" customWidth="1"/>
    <col min="12777" max="12822" width="8.875" style="34" customWidth="1"/>
    <col min="12823" max="13024" width="9" style="34"/>
    <col min="13025" max="13025" width="4.5" style="34" bestFit="1" customWidth="1"/>
    <col min="13026" max="13026" width="55.625" style="34" bestFit="1" customWidth="1"/>
    <col min="13027" max="13030" width="14.375" style="34" customWidth="1"/>
    <col min="13031" max="13031" width="3.25" style="34" customWidth="1"/>
    <col min="13032" max="13032" width="3.875" style="34" customWidth="1"/>
    <col min="13033" max="13078" width="8.875" style="34" customWidth="1"/>
    <col min="13079" max="13280" width="9" style="34"/>
    <col min="13281" max="13281" width="4.5" style="34" bestFit="1" customWidth="1"/>
    <col min="13282" max="13282" width="55.625" style="34" bestFit="1" customWidth="1"/>
    <col min="13283" max="13286" width="14.375" style="34" customWidth="1"/>
    <col min="13287" max="13287" width="3.25" style="34" customWidth="1"/>
    <col min="13288" max="13288" width="3.875" style="34" customWidth="1"/>
    <col min="13289" max="13334" width="8.875" style="34" customWidth="1"/>
    <col min="13335" max="13536" width="9" style="34"/>
    <col min="13537" max="13537" width="4.5" style="34" bestFit="1" customWidth="1"/>
    <col min="13538" max="13538" width="55.625" style="34" bestFit="1" customWidth="1"/>
    <col min="13539" max="13542" width="14.375" style="34" customWidth="1"/>
    <col min="13543" max="13543" width="3.25" style="34" customWidth="1"/>
    <col min="13544" max="13544" width="3.875" style="34" customWidth="1"/>
    <col min="13545" max="13590" width="8.875" style="34" customWidth="1"/>
    <col min="13591" max="13792" width="9" style="34"/>
    <col min="13793" max="13793" width="4.5" style="34" bestFit="1" customWidth="1"/>
    <col min="13794" max="13794" width="55.625" style="34" bestFit="1" customWidth="1"/>
    <col min="13795" max="13798" width="14.375" style="34" customWidth="1"/>
    <col min="13799" max="13799" width="3.25" style="34" customWidth="1"/>
    <col min="13800" max="13800" width="3.875" style="34" customWidth="1"/>
    <col min="13801" max="13846" width="8.875" style="34" customWidth="1"/>
    <col min="13847" max="14048" width="9" style="34"/>
    <col min="14049" max="14049" width="4.5" style="34" bestFit="1" customWidth="1"/>
    <col min="14050" max="14050" width="55.625" style="34" bestFit="1" customWidth="1"/>
    <col min="14051" max="14054" width="14.375" style="34" customWidth="1"/>
    <col min="14055" max="14055" width="3.25" style="34" customWidth="1"/>
    <col min="14056" max="14056" width="3.875" style="34" customWidth="1"/>
    <col min="14057" max="14102" width="8.875" style="34" customWidth="1"/>
    <col min="14103" max="14304" width="9" style="34"/>
    <col min="14305" max="14305" width="4.5" style="34" bestFit="1" customWidth="1"/>
    <col min="14306" max="14306" width="55.625" style="34" bestFit="1" customWidth="1"/>
    <col min="14307" max="14310" width="14.375" style="34" customWidth="1"/>
    <col min="14311" max="14311" width="3.25" style="34" customWidth="1"/>
    <col min="14312" max="14312" width="3.875" style="34" customWidth="1"/>
    <col min="14313" max="14358" width="8.875" style="34" customWidth="1"/>
    <col min="14359" max="14560" width="9" style="34"/>
    <col min="14561" max="14561" width="4.5" style="34" bestFit="1" customWidth="1"/>
    <col min="14562" max="14562" width="55.625" style="34" bestFit="1" customWidth="1"/>
    <col min="14563" max="14566" width="14.375" style="34" customWidth="1"/>
    <col min="14567" max="14567" width="3.25" style="34" customWidth="1"/>
    <col min="14568" max="14568" width="3.875" style="34" customWidth="1"/>
    <col min="14569" max="14614" width="8.875" style="34" customWidth="1"/>
    <col min="14615" max="14816" width="9" style="34"/>
    <col min="14817" max="14817" width="4.5" style="34" bestFit="1" customWidth="1"/>
    <col min="14818" max="14818" width="55.625" style="34" bestFit="1" customWidth="1"/>
    <col min="14819" max="14822" width="14.375" style="34" customWidth="1"/>
    <col min="14823" max="14823" width="3.25" style="34" customWidth="1"/>
    <col min="14824" max="14824" width="3.875" style="34" customWidth="1"/>
    <col min="14825" max="14870" width="8.875" style="34" customWidth="1"/>
    <col min="14871" max="15072" width="9" style="34"/>
    <col min="15073" max="15073" width="4.5" style="34" bestFit="1" customWidth="1"/>
    <col min="15074" max="15074" width="55.625" style="34" bestFit="1" customWidth="1"/>
    <col min="15075" max="15078" width="14.375" style="34" customWidth="1"/>
    <col min="15079" max="15079" width="3.25" style="34" customWidth="1"/>
    <col min="15080" max="15080" width="3.875" style="34" customWidth="1"/>
    <col min="15081" max="15126" width="8.875" style="34" customWidth="1"/>
    <col min="15127" max="15328" width="9" style="34"/>
    <col min="15329" max="15329" width="4.5" style="34" bestFit="1" customWidth="1"/>
    <col min="15330" max="15330" width="55.625" style="34" bestFit="1" customWidth="1"/>
    <col min="15331" max="15334" width="14.375" style="34" customWidth="1"/>
    <col min="15335" max="15335" width="3.25" style="34" customWidth="1"/>
    <col min="15336" max="15336" width="3.875" style="34" customWidth="1"/>
    <col min="15337" max="15382" width="8.875" style="34" customWidth="1"/>
    <col min="15383" max="15584" width="9" style="34"/>
    <col min="15585" max="15585" width="4.5" style="34" bestFit="1" customWidth="1"/>
    <col min="15586" max="15586" width="55.625" style="34" bestFit="1" customWidth="1"/>
    <col min="15587" max="15590" width="14.375" style="34" customWidth="1"/>
    <col min="15591" max="15591" width="3.25" style="34" customWidth="1"/>
    <col min="15592" max="15592" width="3.875" style="34" customWidth="1"/>
    <col min="15593" max="15638" width="8.875" style="34" customWidth="1"/>
    <col min="15639" max="15840" width="9" style="34"/>
    <col min="15841" max="15841" width="4.5" style="34" bestFit="1" customWidth="1"/>
    <col min="15842" max="15842" width="55.625" style="34" bestFit="1" customWidth="1"/>
    <col min="15843" max="15846" width="14.375" style="34" customWidth="1"/>
    <col min="15847" max="15847" width="3.25" style="34" customWidth="1"/>
    <col min="15848" max="15848" width="3.875" style="34" customWidth="1"/>
    <col min="15849" max="15894" width="8.875" style="34" customWidth="1"/>
    <col min="15895" max="16096" width="9" style="34"/>
    <col min="16097" max="16097" width="4.5" style="34" bestFit="1" customWidth="1"/>
    <col min="16098" max="16098" width="55.625" style="34" bestFit="1" customWidth="1"/>
    <col min="16099" max="16102" width="14.375" style="34" customWidth="1"/>
    <col min="16103" max="16103" width="3.25" style="34" customWidth="1"/>
    <col min="16104" max="16104" width="3.875" style="34" customWidth="1"/>
    <col min="16105" max="16150" width="8.875" style="34" customWidth="1"/>
    <col min="16151" max="16384" width="9" style="34"/>
  </cols>
  <sheetData>
    <row r="1" spans="2:8" ht="4.9000000000000004" customHeight="1" x14ac:dyDescent="0.15"/>
    <row r="2" spans="2:8" ht="28.15" customHeight="1" x14ac:dyDescent="0.15">
      <c r="B2" s="363"/>
      <c r="C2" s="519" t="s">
        <v>1043</v>
      </c>
      <c r="D2" s="463"/>
      <c r="E2" s="463"/>
      <c r="F2" s="463"/>
      <c r="G2" s="463"/>
      <c r="H2" s="377"/>
    </row>
    <row r="3" spans="2:8" ht="4.9000000000000004" customHeight="1" x14ac:dyDescent="0.15">
      <c r="C3" s="378"/>
    </row>
    <row r="4" spans="2:8" ht="15" customHeight="1" x14ac:dyDescent="0.15">
      <c r="C4" s="378" t="s">
        <v>975</v>
      </c>
    </row>
    <row r="5" spans="2:8" ht="4.9000000000000004" customHeight="1" x14ac:dyDescent="0.15">
      <c r="C5" s="378"/>
    </row>
    <row r="6" spans="2:8" ht="15" customHeight="1" x14ac:dyDescent="0.15">
      <c r="C6" s="378" t="s">
        <v>979</v>
      </c>
    </row>
    <row r="7" spans="2:8" ht="4.9000000000000004" customHeight="1" x14ac:dyDescent="0.15">
      <c r="C7" s="378"/>
    </row>
    <row r="8" spans="2:8" ht="13.15" customHeight="1" x14ac:dyDescent="0.15">
      <c r="C8" s="378" t="s">
        <v>1046</v>
      </c>
    </row>
    <row r="9" spans="2:8" ht="4.9000000000000004" customHeight="1" x14ac:dyDescent="0.15">
      <c r="C9" s="378"/>
    </row>
    <row r="10" spans="2:8" ht="13.15" customHeight="1" x14ac:dyDescent="0.15">
      <c r="C10" s="26" t="s">
        <v>1075</v>
      </c>
    </row>
    <row r="11" spans="2:8" ht="4.9000000000000004" customHeight="1" x14ac:dyDescent="0.15">
      <c r="C11" s="378"/>
    </row>
    <row r="12" spans="2:8" ht="13.15" customHeight="1" x14ac:dyDescent="0.15">
      <c r="C12" s="26" t="s">
        <v>924</v>
      </c>
    </row>
    <row r="13" spans="2:8" ht="4.9000000000000004" customHeight="1" x14ac:dyDescent="0.15">
      <c r="C13" s="378"/>
    </row>
    <row r="14" spans="2:8" ht="13.15" customHeight="1" x14ac:dyDescent="0.15">
      <c r="C14" s="26" t="s">
        <v>1076</v>
      </c>
    </row>
    <row r="15" spans="2:8" ht="4.9000000000000004" customHeight="1" x14ac:dyDescent="0.15">
      <c r="C15" s="378"/>
    </row>
    <row r="16" spans="2:8" ht="13.15" customHeight="1" x14ac:dyDescent="0.15">
      <c r="C16" s="26" t="s">
        <v>1469</v>
      </c>
      <c r="D16" s="36"/>
      <c r="E16" s="36"/>
      <c r="F16" s="36"/>
      <c r="G16" s="36"/>
    </row>
    <row r="17" spans="2:7" ht="4.9000000000000004" customHeight="1" x14ac:dyDescent="0.15">
      <c r="C17" s="378"/>
    </row>
    <row r="18" spans="2:7" ht="15" customHeight="1" x14ac:dyDescent="0.15">
      <c r="B18" s="37" t="s">
        <v>1073</v>
      </c>
      <c r="G18" s="38" t="str">
        <f>"（単位："&amp;基本設定!D29&amp;"）"</f>
        <v>（単位：）</v>
      </c>
    </row>
    <row r="19" spans="2:7" ht="16.899999999999999" customHeight="1" x14ac:dyDescent="0.15">
      <c r="B19" s="527" t="s">
        <v>609</v>
      </c>
      <c r="C19" s="520" t="s">
        <v>1336</v>
      </c>
      <c r="D19" s="532" t="s">
        <v>980</v>
      </c>
      <c r="E19" s="523"/>
      <c r="F19" s="533" t="s">
        <v>1074</v>
      </c>
      <c r="G19" s="520" t="s">
        <v>981</v>
      </c>
    </row>
    <row r="20" spans="2:7" ht="16.899999999999999" customHeight="1" x14ac:dyDescent="0.15">
      <c r="B20" s="528"/>
      <c r="C20" s="521"/>
      <c r="D20" s="99" t="s">
        <v>110</v>
      </c>
      <c r="E20" s="99" t="s">
        <v>111</v>
      </c>
      <c r="F20" s="534"/>
      <c r="G20" s="521"/>
    </row>
    <row r="21" spans="2:7" ht="15" customHeight="1" x14ac:dyDescent="0.15">
      <c r="B21" s="100" t="s">
        <v>21</v>
      </c>
      <c r="C21" s="101" t="s">
        <v>57</v>
      </c>
      <c r="D21" s="381"/>
      <c r="E21" s="381"/>
      <c r="F21" s="382"/>
      <c r="G21" s="364">
        <f>計算!N6</f>
        <v>0</v>
      </c>
    </row>
    <row r="22" spans="2:7" ht="15" customHeight="1" x14ac:dyDescent="0.15">
      <c r="B22" s="103" t="s">
        <v>912</v>
      </c>
      <c r="C22" s="102" t="s">
        <v>913</v>
      </c>
      <c r="D22" s="383"/>
      <c r="E22" s="384"/>
      <c r="F22" s="385"/>
      <c r="G22" s="379">
        <f>計算!N7</f>
        <v>0</v>
      </c>
    </row>
    <row r="23" spans="2:7" ht="15" customHeight="1" x14ac:dyDescent="0.15">
      <c r="B23" s="103" t="s">
        <v>22</v>
      </c>
      <c r="C23" s="102" t="s">
        <v>58</v>
      </c>
      <c r="D23" s="383"/>
      <c r="E23" s="384"/>
      <c r="F23" s="385"/>
      <c r="G23" s="379">
        <f>計算!N8</f>
        <v>0</v>
      </c>
    </row>
    <row r="24" spans="2:7" ht="15" customHeight="1" x14ac:dyDescent="0.15">
      <c r="B24" s="103" t="s">
        <v>23</v>
      </c>
      <c r="C24" s="102" t="s">
        <v>59</v>
      </c>
      <c r="D24" s="383"/>
      <c r="E24" s="384"/>
      <c r="F24" s="385"/>
      <c r="G24" s="379">
        <f>計算!N9</f>
        <v>0</v>
      </c>
    </row>
    <row r="25" spans="2:7" ht="15" customHeight="1" x14ac:dyDescent="0.15">
      <c r="B25" s="103" t="s">
        <v>24</v>
      </c>
      <c r="C25" s="102" t="s">
        <v>60</v>
      </c>
      <c r="D25" s="383"/>
      <c r="E25" s="384"/>
      <c r="F25" s="385"/>
      <c r="G25" s="379">
        <f>計算!N10</f>
        <v>0</v>
      </c>
    </row>
    <row r="26" spans="2:7" ht="15" customHeight="1" x14ac:dyDescent="0.15">
      <c r="B26" s="103" t="s">
        <v>25</v>
      </c>
      <c r="C26" s="102" t="s">
        <v>61</v>
      </c>
      <c r="D26" s="383"/>
      <c r="E26" s="384"/>
      <c r="F26" s="385"/>
      <c r="G26" s="379">
        <f>計算!N11</f>
        <v>0</v>
      </c>
    </row>
    <row r="27" spans="2:7" ht="15" customHeight="1" x14ac:dyDescent="0.15">
      <c r="B27" s="103" t="s">
        <v>26</v>
      </c>
      <c r="C27" s="102" t="s">
        <v>62</v>
      </c>
      <c r="D27" s="383"/>
      <c r="E27" s="384"/>
      <c r="F27" s="385"/>
      <c r="G27" s="379">
        <f>計算!N12</f>
        <v>0</v>
      </c>
    </row>
    <row r="28" spans="2:7" ht="15" customHeight="1" x14ac:dyDescent="0.15">
      <c r="B28" s="103" t="s">
        <v>27</v>
      </c>
      <c r="C28" s="102" t="s">
        <v>63</v>
      </c>
      <c r="D28" s="383"/>
      <c r="E28" s="384"/>
      <c r="F28" s="385"/>
      <c r="G28" s="379">
        <f>計算!N13</f>
        <v>0</v>
      </c>
    </row>
    <row r="29" spans="2:7" ht="15" customHeight="1" x14ac:dyDescent="0.15">
      <c r="B29" s="103" t="s">
        <v>28</v>
      </c>
      <c r="C29" s="102" t="s">
        <v>64</v>
      </c>
      <c r="D29" s="383"/>
      <c r="E29" s="384"/>
      <c r="F29" s="385"/>
      <c r="G29" s="379">
        <f>計算!N14</f>
        <v>0</v>
      </c>
    </row>
    <row r="30" spans="2:7" ht="15" customHeight="1" x14ac:dyDescent="0.15">
      <c r="B30" s="103" t="s">
        <v>29</v>
      </c>
      <c r="C30" s="102" t="s">
        <v>65</v>
      </c>
      <c r="D30" s="383"/>
      <c r="E30" s="384"/>
      <c r="F30" s="385"/>
      <c r="G30" s="379">
        <f>計算!N15</f>
        <v>0</v>
      </c>
    </row>
    <row r="31" spans="2:7" ht="15" customHeight="1" x14ac:dyDescent="0.15">
      <c r="B31" s="103" t="s">
        <v>30</v>
      </c>
      <c r="C31" s="102" t="s">
        <v>66</v>
      </c>
      <c r="D31" s="383"/>
      <c r="E31" s="384"/>
      <c r="F31" s="385"/>
      <c r="G31" s="379">
        <f>計算!N16</f>
        <v>0</v>
      </c>
    </row>
    <row r="32" spans="2:7" ht="15" customHeight="1" x14ac:dyDescent="0.15">
      <c r="B32" s="103" t="s">
        <v>31</v>
      </c>
      <c r="C32" s="102" t="s">
        <v>67</v>
      </c>
      <c r="D32" s="383"/>
      <c r="E32" s="384"/>
      <c r="F32" s="385"/>
      <c r="G32" s="379">
        <f>計算!N17</f>
        <v>0</v>
      </c>
    </row>
    <row r="33" spans="2:7" ht="15" customHeight="1" x14ac:dyDescent="0.15">
      <c r="B33" s="103" t="s">
        <v>32</v>
      </c>
      <c r="C33" s="102" t="s">
        <v>68</v>
      </c>
      <c r="D33" s="383"/>
      <c r="E33" s="384"/>
      <c r="F33" s="385"/>
      <c r="G33" s="379">
        <f>計算!N18</f>
        <v>0</v>
      </c>
    </row>
    <row r="34" spans="2:7" ht="15" customHeight="1" x14ac:dyDescent="0.15">
      <c r="B34" s="103" t="s">
        <v>33</v>
      </c>
      <c r="C34" s="102" t="s">
        <v>69</v>
      </c>
      <c r="D34" s="383"/>
      <c r="E34" s="384"/>
      <c r="F34" s="385"/>
      <c r="G34" s="379">
        <f>計算!N19</f>
        <v>0</v>
      </c>
    </row>
    <row r="35" spans="2:7" ht="15" customHeight="1" x14ac:dyDescent="0.15">
      <c r="B35" s="103" t="s">
        <v>34</v>
      </c>
      <c r="C35" s="102" t="s">
        <v>70</v>
      </c>
      <c r="D35" s="383"/>
      <c r="E35" s="384"/>
      <c r="F35" s="385"/>
      <c r="G35" s="379">
        <f>計算!N20</f>
        <v>0</v>
      </c>
    </row>
    <row r="36" spans="2:7" ht="15" customHeight="1" x14ac:dyDescent="0.15">
      <c r="B36" s="103" t="s">
        <v>35</v>
      </c>
      <c r="C36" s="102" t="s">
        <v>71</v>
      </c>
      <c r="D36" s="383"/>
      <c r="E36" s="384"/>
      <c r="F36" s="385"/>
      <c r="G36" s="379">
        <f>計算!N21</f>
        <v>0</v>
      </c>
    </row>
    <row r="37" spans="2:7" ht="15" customHeight="1" x14ac:dyDescent="0.15">
      <c r="B37" s="103" t="s">
        <v>36</v>
      </c>
      <c r="C37" s="102" t="s">
        <v>72</v>
      </c>
      <c r="D37" s="383"/>
      <c r="E37" s="384"/>
      <c r="F37" s="385"/>
      <c r="G37" s="379">
        <f>計算!N22</f>
        <v>0</v>
      </c>
    </row>
    <row r="38" spans="2:7" ht="15" customHeight="1" x14ac:dyDescent="0.15">
      <c r="B38" s="103" t="s">
        <v>37</v>
      </c>
      <c r="C38" s="102" t="s">
        <v>73</v>
      </c>
      <c r="D38" s="383"/>
      <c r="E38" s="384"/>
      <c r="F38" s="385"/>
      <c r="G38" s="379">
        <f>計算!N23</f>
        <v>0</v>
      </c>
    </row>
    <row r="39" spans="2:7" ht="15" customHeight="1" x14ac:dyDescent="0.15">
      <c r="B39" s="103" t="s">
        <v>38</v>
      </c>
      <c r="C39" s="102" t="s">
        <v>74</v>
      </c>
      <c r="D39" s="383"/>
      <c r="E39" s="384"/>
      <c r="F39" s="385"/>
      <c r="G39" s="379">
        <f>計算!N24</f>
        <v>0</v>
      </c>
    </row>
    <row r="40" spans="2:7" ht="15" customHeight="1" x14ac:dyDescent="0.15">
      <c r="B40" s="103" t="s">
        <v>39</v>
      </c>
      <c r="C40" s="102" t="s">
        <v>75</v>
      </c>
      <c r="D40" s="383"/>
      <c r="E40" s="384"/>
      <c r="F40" s="385"/>
      <c r="G40" s="379">
        <f>計算!N25</f>
        <v>0</v>
      </c>
    </row>
    <row r="41" spans="2:7" ht="15" customHeight="1" x14ac:dyDescent="0.15">
      <c r="B41" s="103" t="s">
        <v>40</v>
      </c>
      <c r="C41" s="102" t="s">
        <v>76</v>
      </c>
      <c r="D41" s="383"/>
      <c r="E41" s="384"/>
      <c r="F41" s="385"/>
      <c r="G41" s="379">
        <f>計算!N26</f>
        <v>0</v>
      </c>
    </row>
    <row r="42" spans="2:7" ht="15" customHeight="1" x14ac:dyDescent="0.15">
      <c r="B42" s="103" t="s">
        <v>41</v>
      </c>
      <c r="C42" s="102" t="s">
        <v>1080</v>
      </c>
      <c r="D42" s="383"/>
      <c r="E42" s="384"/>
      <c r="F42" s="385"/>
      <c r="G42" s="379">
        <f>計算!N27</f>
        <v>0</v>
      </c>
    </row>
    <row r="43" spans="2:7" ht="15" customHeight="1" x14ac:dyDescent="0.15">
      <c r="B43" s="103" t="s">
        <v>42</v>
      </c>
      <c r="C43" s="102" t="s">
        <v>77</v>
      </c>
      <c r="D43" s="386"/>
      <c r="E43" s="384"/>
      <c r="F43" s="385"/>
      <c r="G43" s="379">
        <f>計算!N28</f>
        <v>0</v>
      </c>
    </row>
    <row r="44" spans="2:7" ht="15" customHeight="1" x14ac:dyDescent="0.15">
      <c r="B44" s="103" t="s">
        <v>43</v>
      </c>
      <c r="C44" s="102" t="s">
        <v>78</v>
      </c>
      <c r="D44" s="387"/>
      <c r="E44" s="384"/>
      <c r="F44" s="385"/>
      <c r="G44" s="379">
        <f>計算!N29</f>
        <v>0</v>
      </c>
    </row>
    <row r="45" spans="2:7" ht="15" customHeight="1" x14ac:dyDescent="0.15">
      <c r="B45" s="103" t="s">
        <v>44</v>
      </c>
      <c r="C45" s="102" t="s">
        <v>79</v>
      </c>
      <c r="D45" s="383"/>
      <c r="E45" s="384"/>
      <c r="F45" s="385"/>
      <c r="G45" s="379">
        <f>計算!N30</f>
        <v>0</v>
      </c>
    </row>
    <row r="46" spans="2:7" ht="15" customHeight="1" x14ac:dyDescent="0.15">
      <c r="B46" s="103" t="s">
        <v>45</v>
      </c>
      <c r="C46" s="102" t="s">
        <v>80</v>
      </c>
      <c r="D46" s="383"/>
      <c r="E46" s="384"/>
      <c r="F46" s="385"/>
      <c r="G46" s="379">
        <f>計算!N31</f>
        <v>0</v>
      </c>
    </row>
    <row r="47" spans="2:7" ht="15" customHeight="1" x14ac:dyDescent="0.15">
      <c r="B47" s="103" t="s">
        <v>46</v>
      </c>
      <c r="C47" s="102" t="s">
        <v>81</v>
      </c>
      <c r="D47" s="383"/>
      <c r="E47" s="384"/>
      <c r="F47" s="385"/>
      <c r="G47" s="379">
        <f>計算!N32</f>
        <v>0</v>
      </c>
    </row>
    <row r="48" spans="2:7" ht="15" customHeight="1" x14ac:dyDescent="0.15">
      <c r="B48" s="103" t="s">
        <v>47</v>
      </c>
      <c r="C48" s="102" t="s">
        <v>82</v>
      </c>
      <c r="D48" s="383"/>
      <c r="E48" s="384"/>
      <c r="F48" s="385"/>
      <c r="G48" s="379">
        <f>計算!N33</f>
        <v>0</v>
      </c>
    </row>
    <row r="49" spans="2:7" ht="15" customHeight="1" x14ac:dyDescent="0.15">
      <c r="B49" s="103" t="s">
        <v>48</v>
      </c>
      <c r="C49" s="102" t="s">
        <v>83</v>
      </c>
      <c r="D49" s="383"/>
      <c r="E49" s="384"/>
      <c r="F49" s="385"/>
      <c r="G49" s="379">
        <f>計算!N34</f>
        <v>0</v>
      </c>
    </row>
    <row r="50" spans="2:7" ht="15" customHeight="1" x14ac:dyDescent="0.15">
      <c r="B50" s="103" t="s">
        <v>49</v>
      </c>
      <c r="C50" s="102" t="s">
        <v>84</v>
      </c>
      <c r="D50" s="383"/>
      <c r="E50" s="384"/>
      <c r="F50" s="385"/>
      <c r="G50" s="379">
        <f>計算!N35</f>
        <v>0</v>
      </c>
    </row>
    <row r="51" spans="2:7" ht="15" customHeight="1" x14ac:dyDescent="0.15">
      <c r="B51" s="103" t="s">
        <v>50</v>
      </c>
      <c r="C51" s="102" t="s">
        <v>85</v>
      </c>
      <c r="D51" s="383"/>
      <c r="E51" s="384"/>
      <c r="F51" s="385"/>
      <c r="G51" s="379">
        <f>計算!N36</f>
        <v>0</v>
      </c>
    </row>
    <row r="52" spans="2:7" ht="15" customHeight="1" x14ac:dyDescent="0.15">
      <c r="B52" s="103" t="s">
        <v>51</v>
      </c>
      <c r="C52" s="102" t="s">
        <v>86</v>
      </c>
      <c r="D52" s="383"/>
      <c r="E52" s="384"/>
      <c r="F52" s="385"/>
      <c r="G52" s="379">
        <f>計算!N37</f>
        <v>0</v>
      </c>
    </row>
    <row r="53" spans="2:7" ht="15" customHeight="1" x14ac:dyDescent="0.15">
      <c r="B53" s="103" t="s">
        <v>52</v>
      </c>
      <c r="C53" s="102" t="s">
        <v>87</v>
      </c>
      <c r="D53" s="383"/>
      <c r="E53" s="384"/>
      <c r="F53" s="385"/>
      <c r="G53" s="379">
        <f>計算!N38</f>
        <v>0</v>
      </c>
    </row>
    <row r="54" spans="2:7" ht="15" customHeight="1" x14ac:dyDescent="0.15">
      <c r="B54" s="103" t="s">
        <v>53</v>
      </c>
      <c r="C54" s="102" t="s">
        <v>88</v>
      </c>
      <c r="D54" s="383"/>
      <c r="E54" s="384"/>
      <c r="F54" s="385"/>
      <c r="G54" s="379">
        <f>計算!N39</f>
        <v>0</v>
      </c>
    </row>
    <row r="55" spans="2:7" ht="15" customHeight="1" x14ac:dyDescent="0.15">
      <c r="B55" s="103" t="s">
        <v>54</v>
      </c>
      <c r="C55" s="102" t="s">
        <v>89</v>
      </c>
      <c r="D55" s="383"/>
      <c r="E55" s="384"/>
      <c r="F55" s="385"/>
      <c r="G55" s="379">
        <f>計算!N40</f>
        <v>0</v>
      </c>
    </row>
    <row r="56" spans="2:7" ht="15" customHeight="1" x14ac:dyDescent="0.15">
      <c r="B56" s="103" t="s">
        <v>55</v>
      </c>
      <c r="C56" s="102" t="s">
        <v>90</v>
      </c>
      <c r="D56" s="383"/>
      <c r="E56" s="384"/>
      <c r="F56" s="385"/>
      <c r="G56" s="379">
        <f>計算!N41</f>
        <v>0</v>
      </c>
    </row>
    <row r="57" spans="2:7" ht="15" customHeight="1" thickBot="1" x14ac:dyDescent="0.2">
      <c r="B57" s="103" t="s">
        <v>56</v>
      </c>
      <c r="C57" s="102" t="s">
        <v>91</v>
      </c>
      <c r="D57" s="383"/>
      <c r="E57" s="384"/>
      <c r="F57" s="385"/>
      <c r="G57" s="379">
        <f>計算!N42</f>
        <v>0</v>
      </c>
    </row>
    <row r="58" spans="2:7" ht="15" customHeight="1" thickTop="1" x14ac:dyDescent="0.15">
      <c r="B58" s="104"/>
      <c r="C58" s="104" t="s">
        <v>112</v>
      </c>
      <c r="D58" s="366">
        <f>SUM(D21:D57)</f>
        <v>0</v>
      </c>
      <c r="E58" s="367">
        <f>SUM(E21:E57)</f>
        <v>0</v>
      </c>
      <c r="F58" s="380" t="s">
        <v>884</v>
      </c>
      <c r="G58" s="367">
        <f>SUM(G21:G57)</f>
        <v>0</v>
      </c>
    </row>
    <row r="59" spans="2:7" ht="4.9000000000000004" customHeight="1" x14ac:dyDescent="0.15"/>
    <row r="60" spans="2:7" x14ac:dyDescent="0.15">
      <c r="B60" s="106"/>
      <c r="C60" s="106"/>
      <c r="D60" s="106"/>
      <c r="E60" s="369"/>
      <c r="F60" s="369"/>
      <c r="G60" s="369"/>
    </row>
    <row r="61" spans="2:7" x14ac:dyDescent="0.15">
      <c r="E61" s="370"/>
      <c r="F61" s="370"/>
      <c r="G61" s="370"/>
    </row>
    <row r="62" spans="2:7" x14ac:dyDescent="0.15">
      <c r="E62" s="370"/>
      <c r="F62" s="370"/>
      <c r="G62" s="370"/>
    </row>
    <row r="63" spans="2:7" x14ac:dyDescent="0.15">
      <c r="E63" s="370"/>
      <c r="F63" s="370"/>
      <c r="G63" s="370"/>
    </row>
    <row r="65" s="34" customFormat="1" x14ac:dyDescent="0.15"/>
    <row r="66" s="34" customFormat="1" x14ac:dyDescent="0.15"/>
    <row r="67" s="34" customFormat="1" x14ac:dyDescent="0.15"/>
    <row r="68" s="34" customFormat="1" x14ac:dyDescent="0.15"/>
    <row r="69" s="34" customFormat="1" x14ac:dyDescent="0.15"/>
    <row r="70" s="34" customFormat="1" x14ac:dyDescent="0.15"/>
    <row r="71" s="34" customFormat="1" x14ac:dyDescent="0.15"/>
    <row r="72" s="34" customFormat="1" x14ac:dyDescent="0.15"/>
    <row r="73" s="34" customFormat="1" x14ac:dyDescent="0.15"/>
    <row r="74" s="34" customFormat="1" x14ac:dyDescent="0.15"/>
    <row r="75" s="34" customFormat="1" x14ac:dyDescent="0.15"/>
    <row r="76" s="34" customFormat="1" x14ac:dyDescent="0.15"/>
    <row r="77" s="34" customFormat="1" x14ac:dyDescent="0.15"/>
    <row r="78" s="34" customFormat="1" x14ac:dyDescent="0.15"/>
    <row r="79" s="34" customFormat="1" x14ac:dyDescent="0.15"/>
    <row r="80" s="34" customFormat="1" x14ac:dyDescent="0.15"/>
    <row r="81" s="34" customFormat="1" x14ac:dyDescent="0.15"/>
    <row r="82" s="34" customFormat="1" x14ac:dyDescent="0.15"/>
    <row r="83" s="34" customFormat="1" x14ac:dyDescent="0.15"/>
    <row r="84" s="34" customFormat="1" x14ac:dyDescent="0.15"/>
    <row r="85" s="34" customFormat="1" x14ac:dyDescent="0.15"/>
    <row r="86" s="34" customFormat="1" x14ac:dyDescent="0.15"/>
    <row r="87" s="34" customFormat="1" x14ac:dyDescent="0.15"/>
    <row r="88" s="34" customFormat="1" x14ac:dyDescent="0.15"/>
    <row r="89" s="34" customFormat="1" x14ac:dyDescent="0.15"/>
    <row r="90" s="34" customFormat="1" x14ac:dyDescent="0.15"/>
    <row r="91" s="34" customFormat="1" x14ac:dyDescent="0.15"/>
    <row r="92" s="34" customFormat="1" x14ac:dyDescent="0.15"/>
    <row r="93" s="34" customFormat="1" x14ac:dyDescent="0.15"/>
    <row r="94" s="34" customFormat="1" x14ac:dyDescent="0.15"/>
    <row r="95" s="34" customFormat="1" x14ac:dyDescent="0.15"/>
    <row r="96" s="34" customFormat="1" x14ac:dyDescent="0.15"/>
    <row r="97" s="34" customFormat="1" x14ac:dyDescent="0.15"/>
    <row r="98" s="34" customFormat="1" x14ac:dyDescent="0.15"/>
    <row r="99" s="34" customFormat="1" x14ac:dyDescent="0.15"/>
    <row r="100" s="34" customFormat="1" x14ac:dyDescent="0.15"/>
    <row r="101" s="34" customFormat="1" x14ac:dyDescent="0.15"/>
    <row r="102" s="34" customFormat="1" x14ac:dyDescent="0.15"/>
    <row r="103" s="34" customFormat="1" x14ac:dyDescent="0.15"/>
    <row r="104" s="34" customFormat="1" x14ac:dyDescent="0.15"/>
    <row r="105" s="34" customFormat="1" x14ac:dyDescent="0.15"/>
    <row r="106" s="34" customFormat="1" x14ac:dyDescent="0.15"/>
    <row r="107" s="34" customFormat="1" x14ac:dyDescent="0.15"/>
    <row r="108" s="34" customFormat="1" x14ac:dyDescent="0.15"/>
    <row r="109" s="34" customFormat="1" x14ac:dyDescent="0.15"/>
    <row r="110" s="34" customFormat="1" x14ac:dyDescent="0.15"/>
    <row r="111" s="34" customFormat="1" x14ac:dyDescent="0.15"/>
    <row r="112" s="34" customFormat="1" x14ac:dyDescent="0.15"/>
    <row r="113" s="34" customFormat="1" x14ac:dyDescent="0.15"/>
    <row r="114" s="34" customFormat="1" x14ac:dyDescent="0.15"/>
    <row r="115" s="34" customFormat="1" x14ac:dyDescent="0.15"/>
    <row r="116" s="34" customFormat="1" x14ac:dyDescent="0.15"/>
    <row r="117" s="34" customFormat="1" x14ac:dyDescent="0.15"/>
    <row r="118" s="34" customFormat="1" x14ac:dyDescent="0.15"/>
    <row r="119" s="34" customFormat="1" x14ac:dyDescent="0.15"/>
    <row r="120" s="34" customFormat="1" x14ac:dyDescent="0.15"/>
    <row r="121" s="34" customFormat="1" x14ac:dyDescent="0.15"/>
    <row r="122" s="34" customFormat="1" x14ac:dyDescent="0.15"/>
    <row r="123" s="34" customFormat="1" x14ac:dyDescent="0.15"/>
    <row r="124" s="34" customFormat="1" x14ac:dyDescent="0.15"/>
    <row r="125" s="34" customFormat="1" x14ac:dyDescent="0.15"/>
    <row r="126" s="34" customFormat="1" x14ac:dyDescent="0.15"/>
    <row r="127" s="34" customFormat="1" x14ac:dyDescent="0.15"/>
    <row r="128" s="34" customFormat="1" x14ac:dyDescent="0.15"/>
    <row r="129" s="34" customFormat="1" x14ac:dyDescent="0.15"/>
    <row r="130" s="34" customFormat="1" x14ac:dyDescent="0.15"/>
    <row r="131" s="34" customFormat="1" x14ac:dyDescent="0.15"/>
    <row r="132" s="34" customFormat="1" x14ac:dyDescent="0.15"/>
    <row r="133" s="34" customFormat="1" x14ac:dyDescent="0.15"/>
    <row r="134" s="34" customFormat="1" x14ac:dyDescent="0.15"/>
  </sheetData>
  <dataConsolidate/>
  <mergeCells count="6">
    <mergeCell ref="C2:G2"/>
    <mergeCell ref="B19:B20"/>
    <mergeCell ref="C19:C20"/>
    <mergeCell ref="D19:E19"/>
    <mergeCell ref="F19:F20"/>
    <mergeCell ref="G19:G20"/>
  </mergeCells>
  <phoneticPr fontId="2"/>
  <dataValidations count="2">
    <dataValidation type="decimal" allowBlank="1" showInputMessage="1" showErrorMessage="1" errorTitle="入力の異常（県内自給率）" error="想定されていない入力が行われました。_x000a_県内自給率は０％～100％の範囲で設定して御入力ください。" sqref="F21:F57" xr:uid="{00000000-0002-0000-0800-000000000000}">
      <formula1>0</formula1>
      <formula2>1</formula2>
    </dataValidation>
    <dataValidation type="decimal" allowBlank="1" showInputMessage="1" showErrorMessage="1" errorTitle="入力の異常（金額）" error="想定されていない入力が行われました。_x000a_当該項目には金額のみ御入力ください。" sqref="D21:E57" xr:uid="{00000000-0002-0000-0800-000001000000}">
      <formula1>-1E+22</formula1>
      <formula2>1E+22</formula2>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H63"/>
  <sheetViews>
    <sheetView showGridLines="0" view="pageBreakPreview" zoomScaleNormal="100" zoomScaleSheetLayoutView="100" workbookViewId="0">
      <pane ySplit="20" topLeftCell="A21" activePane="bottomLeft" state="frozen"/>
      <selection pane="bottomLeft"/>
    </sheetView>
  </sheetViews>
  <sheetFormatPr defaultColWidth="9" defaultRowHeight="13.5" x14ac:dyDescent="0.15"/>
  <cols>
    <col min="1" max="1" width="0.5" style="34" customWidth="1"/>
    <col min="2" max="2" width="4.5" style="34" bestFit="1" customWidth="1"/>
    <col min="3" max="3" width="63" style="34" customWidth="1"/>
    <col min="4" max="5" width="14.75" style="34" customWidth="1"/>
    <col min="6" max="6" width="16.5" style="34" customWidth="1"/>
    <col min="7" max="7" width="14.125" style="34" customWidth="1"/>
    <col min="8" max="15" width="9" style="34"/>
    <col min="16" max="22" width="8.875" style="34" customWidth="1"/>
    <col min="23" max="224" width="9" style="34"/>
    <col min="225" max="225" width="4.5" style="34" bestFit="1" customWidth="1"/>
    <col min="226" max="226" width="55.625" style="34" bestFit="1" customWidth="1"/>
    <col min="227" max="230" width="14.375" style="34" customWidth="1"/>
    <col min="231" max="231" width="3.25" style="34" customWidth="1"/>
    <col min="232" max="232" width="3.875" style="34" customWidth="1"/>
    <col min="233" max="278" width="8.875" style="34" customWidth="1"/>
    <col min="279" max="480" width="9" style="34"/>
    <col min="481" max="481" width="4.5" style="34" bestFit="1" customWidth="1"/>
    <col min="482" max="482" width="55.625" style="34" bestFit="1" customWidth="1"/>
    <col min="483" max="486" width="14.375" style="34" customWidth="1"/>
    <col min="487" max="487" width="3.25" style="34" customWidth="1"/>
    <col min="488" max="488" width="3.875" style="34" customWidth="1"/>
    <col min="489" max="534" width="8.875" style="34" customWidth="1"/>
    <col min="535" max="736" width="9" style="34"/>
    <col min="737" max="737" width="4.5" style="34" bestFit="1" customWidth="1"/>
    <col min="738" max="738" width="55.625" style="34" bestFit="1" customWidth="1"/>
    <col min="739" max="742" width="14.375" style="34" customWidth="1"/>
    <col min="743" max="743" width="3.25" style="34" customWidth="1"/>
    <col min="744" max="744" width="3.875" style="34" customWidth="1"/>
    <col min="745" max="790" width="8.875" style="34" customWidth="1"/>
    <col min="791" max="992" width="9" style="34"/>
    <col min="993" max="993" width="4.5" style="34" bestFit="1" customWidth="1"/>
    <col min="994" max="994" width="55.625" style="34" bestFit="1" customWidth="1"/>
    <col min="995" max="998" width="14.375" style="34" customWidth="1"/>
    <col min="999" max="999" width="3.25" style="34" customWidth="1"/>
    <col min="1000" max="1000" width="3.875" style="34" customWidth="1"/>
    <col min="1001" max="1046" width="8.875" style="34" customWidth="1"/>
    <col min="1047" max="1248" width="9" style="34"/>
    <col min="1249" max="1249" width="4.5" style="34" bestFit="1" customWidth="1"/>
    <col min="1250" max="1250" width="55.625" style="34" bestFit="1" customWidth="1"/>
    <col min="1251" max="1254" width="14.375" style="34" customWidth="1"/>
    <col min="1255" max="1255" width="3.25" style="34" customWidth="1"/>
    <col min="1256" max="1256" width="3.875" style="34" customWidth="1"/>
    <col min="1257" max="1302" width="8.875" style="34" customWidth="1"/>
    <col min="1303" max="1504" width="9" style="34"/>
    <col min="1505" max="1505" width="4.5" style="34" bestFit="1" customWidth="1"/>
    <col min="1506" max="1506" width="55.625" style="34" bestFit="1" customWidth="1"/>
    <col min="1507" max="1510" width="14.375" style="34" customWidth="1"/>
    <col min="1511" max="1511" width="3.25" style="34" customWidth="1"/>
    <col min="1512" max="1512" width="3.875" style="34" customWidth="1"/>
    <col min="1513" max="1558" width="8.875" style="34" customWidth="1"/>
    <col min="1559" max="1760" width="9" style="34"/>
    <col min="1761" max="1761" width="4.5" style="34" bestFit="1" customWidth="1"/>
    <col min="1762" max="1762" width="55.625" style="34" bestFit="1" customWidth="1"/>
    <col min="1763" max="1766" width="14.375" style="34" customWidth="1"/>
    <col min="1767" max="1767" width="3.25" style="34" customWidth="1"/>
    <col min="1768" max="1768" width="3.875" style="34" customWidth="1"/>
    <col min="1769" max="1814" width="8.875" style="34" customWidth="1"/>
    <col min="1815" max="2016" width="9" style="34"/>
    <col min="2017" max="2017" width="4.5" style="34" bestFit="1" customWidth="1"/>
    <col min="2018" max="2018" width="55.625" style="34" bestFit="1" customWidth="1"/>
    <col min="2019" max="2022" width="14.375" style="34" customWidth="1"/>
    <col min="2023" max="2023" width="3.25" style="34" customWidth="1"/>
    <col min="2024" max="2024" width="3.875" style="34" customWidth="1"/>
    <col min="2025" max="2070" width="8.875" style="34" customWidth="1"/>
    <col min="2071" max="2272" width="9" style="34"/>
    <col min="2273" max="2273" width="4.5" style="34" bestFit="1" customWidth="1"/>
    <col min="2274" max="2274" width="55.625" style="34" bestFit="1" customWidth="1"/>
    <col min="2275" max="2278" width="14.375" style="34" customWidth="1"/>
    <col min="2279" max="2279" width="3.25" style="34" customWidth="1"/>
    <col min="2280" max="2280" width="3.875" style="34" customWidth="1"/>
    <col min="2281" max="2326" width="8.875" style="34" customWidth="1"/>
    <col min="2327" max="2528" width="9" style="34"/>
    <col min="2529" max="2529" width="4.5" style="34" bestFit="1" customWidth="1"/>
    <col min="2530" max="2530" width="55.625" style="34" bestFit="1" customWidth="1"/>
    <col min="2531" max="2534" width="14.375" style="34" customWidth="1"/>
    <col min="2535" max="2535" width="3.25" style="34" customWidth="1"/>
    <col min="2536" max="2536" width="3.875" style="34" customWidth="1"/>
    <col min="2537" max="2582" width="8.875" style="34" customWidth="1"/>
    <col min="2583" max="2784" width="9" style="34"/>
    <col min="2785" max="2785" width="4.5" style="34" bestFit="1" customWidth="1"/>
    <col min="2786" max="2786" width="55.625" style="34" bestFit="1" customWidth="1"/>
    <col min="2787" max="2790" width="14.375" style="34" customWidth="1"/>
    <col min="2791" max="2791" width="3.25" style="34" customWidth="1"/>
    <col min="2792" max="2792" width="3.875" style="34" customWidth="1"/>
    <col min="2793" max="2838" width="8.875" style="34" customWidth="1"/>
    <col min="2839" max="3040" width="9" style="34"/>
    <col min="3041" max="3041" width="4.5" style="34" bestFit="1" customWidth="1"/>
    <col min="3042" max="3042" width="55.625" style="34" bestFit="1" customWidth="1"/>
    <col min="3043" max="3046" width="14.375" style="34" customWidth="1"/>
    <col min="3047" max="3047" width="3.25" style="34" customWidth="1"/>
    <col min="3048" max="3048" width="3.875" style="34" customWidth="1"/>
    <col min="3049" max="3094" width="8.875" style="34" customWidth="1"/>
    <col min="3095" max="3296" width="9" style="34"/>
    <col min="3297" max="3297" width="4.5" style="34" bestFit="1" customWidth="1"/>
    <col min="3298" max="3298" width="55.625" style="34" bestFit="1" customWidth="1"/>
    <col min="3299" max="3302" width="14.375" style="34" customWidth="1"/>
    <col min="3303" max="3303" width="3.25" style="34" customWidth="1"/>
    <col min="3304" max="3304" width="3.875" style="34" customWidth="1"/>
    <col min="3305" max="3350" width="8.875" style="34" customWidth="1"/>
    <col min="3351" max="3552" width="9" style="34"/>
    <col min="3553" max="3553" width="4.5" style="34" bestFit="1" customWidth="1"/>
    <col min="3554" max="3554" width="55.625" style="34" bestFit="1" customWidth="1"/>
    <col min="3555" max="3558" width="14.375" style="34" customWidth="1"/>
    <col min="3559" max="3559" width="3.25" style="34" customWidth="1"/>
    <col min="3560" max="3560" width="3.875" style="34" customWidth="1"/>
    <col min="3561" max="3606" width="8.875" style="34" customWidth="1"/>
    <col min="3607" max="3808" width="9" style="34"/>
    <col min="3809" max="3809" width="4.5" style="34" bestFit="1" customWidth="1"/>
    <col min="3810" max="3810" width="55.625" style="34" bestFit="1" customWidth="1"/>
    <col min="3811" max="3814" width="14.375" style="34" customWidth="1"/>
    <col min="3815" max="3815" width="3.25" style="34" customWidth="1"/>
    <col min="3816" max="3816" width="3.875" style="34" customWidth="1"/>
    <col min="3817" max="3862" width="8.875" style="34" customWidth="1"/>
    <col min="3863" max="4064" width="9" style="34"/>
    <col min="4065" max="4065" width="4.5" style="34" bestFit="1" customWidth="1"/>
    <col min="4066" max="4066" width="55.625" style="34" bestFit="1" customWidth="1"/>
    <col min="4067" max="4070" width="14.375" style="34" customWidth="1"/>
    <col min="4071" max="4071" width="3.25" style="34" customWidth="1"/>
    <col min="4072" max="4072" width="3.875" style="34" customWidth="1"/>
    <col min="4073" max="4118" width="8.875" style="34" customWidth="1"/>
    <col min="4119" max="4320" width="9" style="34"/>
    <col min="4321" max="4321" width="4.5" style="34" bestFit="1" customWidth="1"/>
    <col min="4322" max="4322" width="55.625" style="34" bestFit="1" customWidth="1"/>
    <col min="4323" max="4326" width="14.375" style="34" customWidth="1"/>
    <col min="4327" max="4327" width="3.25" style="34" customWidth="1"/>
    <col min="4328" max="4328" width="3.875" style="34" customWidth="1"/>
    <col min="4329" max="4374" width="8.875" style="34" customWidth="1"/>
    <col min="4375" max="4576" width="9" style="34"/>
    <col min="4577" max="4577" width="4.5" style="34" bestFit="1" customWidth="1"/>
    <col min="4578" max="4578" width="55.625" style="34" bestFit="1" customWidth="1"/>
    <col min="4579" max="4582" width="14.375" style="34" customWidth="1"/>
    <col min="4583" max="4583" width="3.25" style="34" customWidth="1"/>
    <col min="4584" max="4584" width="3.875" style="34" customWidth="1"/>
    <col min="4585" max="4630" width="8.875" style="34" customWidth="1"/>
    <col min="4631" max="4832" width="9" style="34"/>
    <col min="4833" max="4833" width="4.5" style="34" bestFit="1" customWidth="1"/>
    <col min="4834" max="4834" width="55.625" style="34" bestFit="1" customWidth="1"/>
    <col min="4835" max="4838" width="14.375" style="34" customWidth="1"/>
    <col min="4839" max="4839" width="3.25" style="34" customWidth="1"/>
    <col min="4840" max="4840" width="3.875" style="34" customWidth="1"/>
    <col min="4841" max="4886" width="8.875" style="34" customWidth="1"/>
    <col min="4887" max="5088" width="9" style="34"/>
    <col min="5089" max="5089" width="4.5" style="34" bestFit="1" customWidth="1"/>
    <col min="5090" max="5090" width="55.625" style="34" bestFit="1" customWidth="1"/>
    <col min="5091" max="5094" width="14.375" style="34" customWidth="1"/>
    <col min="5095" max="5095" width="3.25" style="34" customWidth="1"/>
    <col min="5096" max="5096" width="3.875" style="34" customWidth="1"/>
    <col min="5097" max="5142" width="8.875" style="34" customWidth="1"/>
    <col min="5143" max="5344" width="9" style="34"/>
    <col min="5345" max="5345" width="4.5" style="34" bestFit="1" customWidth="1"/>
    <col min="5346" max="5346" width="55.625" style="34" bestFit="1" customWidth="1"/>
    <col min="5347" max="5350" width="14.375" style="34" customWidth="1"/>
    <col min="5351" max="5351" width="3.25" style="34" customWidth="1"/>
    <col min="5352" max="5352" width="3.875" style="34" customWidth="1"/>
    <col min="5353" max="5398" width="8.875" style="34" customWidth="1"/>
    <col min="5399" max="5600" width="9" style="34"/>
    <col min="5601" max="5601" width="4.5" style="34" bestFit="1" customWidth="1"/>
    <col min="5602" max="5602" width="55.625" style="34" bestFit="1" customWidth="1"/>
    <col min="5603" max="5606" width="14.375" style="34" customWidth="1"/>
    <col min="5607" max="5607" width="3.25" style="34" customWidth="1"/>
    <col min="5608" max="5608" width="3.875" style="34" customWidth="1"/>
    <col min="5609" max="5654" width="8.875" style="34" customWidth="1"/>
    <col min="5655" max="5856" width="9" style="34"/>
    <col min="5857" max="5857" width="4.5" style="34" bestFit="1" customWidth="1"/>
    <col min="5858" max="5858" width="55.625" style="34" bestFit="1" customWidth="1"/>
    <col min="5859" max="5862" width="14.375" style="34" customWidth="1"/>
    <col min="5863" max="5863" width="3.25" style="34" customWidth="1"/>
    <col min="5864" max="5864" width="3.875" style="34" customWidth="1"/>
    <col min="5865" max="5910" width="8.875" style="34" customWidth="1"/>
    <col min="5911" max="6112" width="9" style="34"/>
    <col min="6113" max="6113" width="4.5" style="34" bestFit="1" customWidth="1"/>
    <col min="6114" max="6114" width="55.625" style="34" bestFit="1" customWidth="1"/>
    <col min="6115" max="6118" width="14.375" style="34" customWidth="1"/>
    <col min="6119" max="6119" width="3.25" style="34" customWidth="1"/>
    <col min="6120" max="6120" width="3.875" style="34" customWidth="1"/>
    <col min="6121" max="6166" width="8.875" style="34" customWidth="1"/>
    <col min="6167" max="6368" width="9" style="34"/>
    <col min="6369" max="6369" width="4.5" style="34" bestFit="1" customWidth="1"/>
    <col min="6370" max="6370" width="55.625" style="34" bestFit="1" customWidth="1"/>
    <col min="6371" max="6374" width="14.375" style="34" customWidth="1"/>
    <col min="6375" max="6375" width="3.25" style="34" customWidth="1"/>
    <col min="6376" max="6376" width="3.875" style="34" customWidth="1"/>
    <col min="6377" max="6422" width="8.875" style="34" customWidth="1"/>
    <col min="6423" max="6624" width="9" style="34"/>
    <col min="6625" max="6625" width="4.5" style="34" bestFit="1" customWidth="1"/>
    <col min="6626" max="6626" width="55.625" style="34" bestFit="1" customWidth="1"/>
    <col min="6627" max="6630" width="14.375" style="34" customWidth="1"/>
    <col min="6631" max="6631" width="3.25" style="34" customWidth="1"/>
    <col min="6632" max="6632" width="3.875" style="34" customWidth="1"/>
    <col min="6633" max="6678" width="8.875" style="34" customWidth="1"/>
    <col min="6679" max="6880" width="9" style="34"/>
    <col min="6881" max="6881" width="4.5" style="34" bestFit="1" customWidth="1"/>
    <col min="6882" max="6882" width="55.625" style="34" bestFit="1" customWidth="1"/>
    <col min="6883" max="6886" width="14.375" style="34" customWidth="1"/>
    <col min="6887" max="6887" width="3.25" style="34" customWidth="1"/>
    <col min="6888" max="6888" width="3.875" style="34" customWidth="1"/>
    <col min="6889" max="6934" width="8.875" style="34" customWidth="1"/>
    <col min="6935" max="7136" width="9" style="34"/>
    <col min="7137" max="7137" width="4.5" style="34" bestFit="1" customWidth="1"/>
    <col min="7138" max="7138" width="55.625" style="34" bestFit="1" customWidth="1"/>
    <col min="7139" max="7142" width="14.375" style="34" customWidth="1"/>
    <col min="7143" max="7143" width="3.25" style="34" customWidth="1"/>
    <col min="7144" max="7144" width="3.875" style="34" customWidth="1"/>
    <col min="7145" max="7190" width="8.875" style="34" customWidth="1"/>
    <col min="7191" max="7392" width="9" style="34"/>
    <col min="7393" max="7393" width="4.5" style="34" bestFit="1" customWidth="1"/>
    <col min="7394" max="7394" width="55.625" style="34" bestFit="1" customWidth="1"/>
    <col min="7395" max="7398" width="14.375" style="34" customWidth="1"/>
    <col min="7399" max="7399" width="3.25" style="34" customWidth="1"/>
    <col min="7400" max="7400" width="3.875" style="34" customWidth="1"/>
    <col min="7401" max="7446" width="8.875" style="34" customWidth="1"/>
    <col min="7447" max="7648" width="9" style="34"/>
    <col min="7649" max="7649" width="4.5" style="34" bestFit="1" customWidth="1"/>
    <col min="7650" max="7650" width="55.625" style="34" bestFit="1" customWidth="1"/>
    <col min="7651" max="7654" width="14.375" style="34" customWidth="1"/>
    <col min="7655" max="7655" width="3.25" style="34" customWidth="1"/>
    <col min="7656" max="7656" width="3.875" style="34" customWidth="1"/>
    <col min="7657" max="7702" width="8.875" style="34" customWidth="1"/>
    <col min="7703" max="7904" width="9" style="34"/>
    <col min="7905" max="7905" width="4.5" style="34" bestFit="1" customWidth="1"/>
    <col min="7906" max="7906" width="55.625" style="34" bestFit="1" customWidth="1"/>
    <col min="7907" max="7910" width="14.375" style="34" customWidth="1"/>
    <col min="7911" max="7911" width="3.25" style="34" customWidth="1"/>
    <col min="7912" max="7912" width="3.875" style="34" customWidth="1"/>
    <col min="7913" max="7958" width="8.875" style="34" customWidth="1"/>
    <col min="7959" max="8160" width="9" style="34"/>
    <col min="8161" max="8161" width="4.5" style="34" bestFit="1" customWidth="1"/>
    <col min="8162" max="8162" width="55.625" style="34" bestFit="1" customWidth="1"/>
    <col min="8163" max="8166" width="14.375" style="34" customWidth="1"/>
    <col min="8167" max="8167" width="3.25" style="34" customWidth="1"/>
    <col min="8168" max="8168" width="3.875" style="34" customWidth="1"/>
    <col min="8169" max="8214" width="8.875" style="34" customWidth="1"/>
    <col min="8215" max="8416" width="9" style="34"/>
    <col min="8417" max="8417" width="4.5" style="34" bestFit="1" customWidth="1"/>
    <col min="8418" max="8418" width="55.625" style="34" bestFit="1" customWidth="1"/>
    <col min="8419" max="8422" width="14.375" style="34" customWidth="1"/>
    <col min="8423" max="8423" width="3.25" style="34" customWidth="1"/>
    <col min="8424" max="8424" width="3.875" style="34" customWidth="1"/>
    <col min="8425" max="8470" width="8.875" style="34" customWidth="1"/>
    <col min="8471" max="8672" width="9" style="34"/>
    <col min="8673" max="8673" width="4.5" style="34" bestFit="1" customWidth="1"/>
    <col min="8674" max="8674" width="55.625" style="34" bestFit="1" customWidth="1"/>
    <col min="8675" max="8678" width="14.375" style="34" customWidth="1"/>
    <col min="8679" max="8679" width="3.25" style="34" customWidth="1"/>
    <col min="8680" max="8680" width="3.875" style="34" customWidth="1"/>
    <col min="8681" max="8726" width="8.875" style="34" customWidth="1"/>
    <col min="8727" max="8928" width="9" style="34"/>
    <col min="8929" max="8929" width="4.5" style="34" bestFit="1" customWidth="1"/>
    <col min="8930" max="8930" width="55.625" style="34" bestFit="1" customWidth="1"/>
    <col min="8931" max="8934" width="14.375" style="34" customWidth="1"/>
    <col min="8935" max="8935" width="3.25" style="34" customWidth="1"/>
    <col min="8936" max="8936" width="3.875" style="34" customWidth="1"/>
    <col min="8937" max="8982" width="8.875" style="34" customWidth="1"/>
    <col min="8983" max="9184" width="9" style="34"/>
    <col min="9185" max="9185" width="4.5" style="34" bestFit="1" customWidth="1"/>
    <col min="9186" max="9186" width="55.625" style="34" bestFit="1" customWidth="1"/>
    <col min="9187" max="9190" width="14.375" style="34" customWidth="1"/>
    <col min="9191" max="9191" width="3.25" style="34" customWidth="1"/>
    <col min="9192" max="9192" width="3.875" style="34" customWidth="1"/>
    <col min="9193" max="9238" width="8.875" style="34" customWidth="1"/>
    <col min="9239" max="9440" width="9" style="34"/>
    <col min="9441" max="9441" width="4.5" style="34" bestFit="1" customWidth="1"/>
    <col min="9442" max="9442" width="55.625" style="34" bestFit="1" customWidth="1"/>
    <col min="9443" max="9446" width="14.375" style="34" customWidth="1"/>
    <col min="9447" max="9447" width="3.25" style="34" customWidth="1"/>
    <col min="9448" max="9448" width="3.875" style="34" customWidth="1"/>
    <col min="9449" max="9494" width="8.875" style="34" customWidth="1"/>
    <col min="9495" max="9696" width="9" style="34"/>
    <col min="9697" max="9697" width="4.5" style="34" bestFit="1" customWidth="1"/>
    <col min="9698" max="9698" width="55.625" style="34" bestFit="1" customWidth="1"/>
    <col min="9699" max="9702" width="14.375" style="34" customWidth="1"/>
    <col min="9703" max="9703" width="3.25" style="34" customWidth="1"/>
    <col min="9704" max="9704" width="3.875" style="34" customWidth="1"/>
    <col min="9705" max="9750" width="8.875" style="34" customWidth="1"/>
    <col min="9751" max="9952" width="9" style="34"/>
    <col min="9953" max="9953" width="4.5" style="34" bestFit="1" customWidth="1"/>
    <col min="9954" max="9954" width="55.625" style="34" bestFit="1" customWidth="1"/>
    <col min="9955" max="9958" width="14.375" style="34" customWidth="1"/>
    <col min="9959" max="9959" width="3.25" style="34" customWidth="1"/>
    <col min="9960" max="9960" width="3.875" style="34" customWidth="1"/>
    <col min="9961" max="10006" width="8.875" style="34" customWidth="1"/>
    <col min="10007" max="10208" width="9" style="34"/>
    <col min="10209" max="10209" width="4.5" style="34" bestFit="1" customWidth="1"/>
    <col min="10210" max="10210" width="55.625" style="34" bestFit="1" customWidth="1"/>
    <col min="10211" max="10214" width="14.375" style="34" customWidth="1"/>
    <col min="10215" max="10215" width="3.25" style="34" customWidth="1"/>
    <col min="10216" max="10216" width="3.875" style="34" customWidth="1"/>
    <col min="10217" max="10262" width="8.875" style="34" customWidth="1"/>
    <col min="10263" max="10464" width="9" style="34"/>
    <col min="10465" max="10465" width="4.5" style="34" bestFit="1" customWidth="1"/>
    <col min="10466" max="10466" width="55.625" style="34" bestFit="1" customWidth="1"/>
    <col min="10467" max="10470" width="14.375" style="34" customWidth="1"/>
    <col min="10471" max="10471" width="3.25" style="34" customWidth="1"/>
    <col min="10472" max="10472" width="3.875" style="34" customWidth="1"/>
    <col min="10473" max="10518" width="8.875" style="34" customWidth="1"/>
    <col min="10519" max="10720" width="9" style="34"/>
    <col min="10721" max="10721" width="4.5" style="34" bestFit="1" customWidth="1"/>
    <col min="10722" max="10722" width="55.625" style="34" bestFit="1" customWidth="1"/>
    <col min="10723" max="10726" width="14.375" style="34" customWidth="1"/>
    <col min="10727" max="10727" width="3.25" style="34" customWidth="1"/>
    <col min="10728" max="10728" width="3.875" style="34" customWidth="1"/>
    <col min="10729" max="10774" width="8.875" style="34" customWidth="1"/>
    <col min="10775" max="10976" width="9" style="34"/>
    <col min="10977" max="10977" width="4.5" style="34" bestFit="1" customWidth="1"/>
    <col min="10978" max="10978" width="55.625" style="34" bestFit="1" customWidth="1"/>
    <col min="10979" max="10982" width="14.375" style="34" customWidth="1"/>
    <col min="10983" max="10983" width="3.25" style="34" customWidth="1"/>
    <col min="10984" max="10984" width="3.875" style="34" customWidth="1"/>
    <col min="10985" max="11030" width="8.875" style="34" customWidth="1"/>
    <col min="11031" max="11232" width="9" style="34"/>
    <col min="11233" max="11233" width="4.5" style="34" bestFit="1" customWidth="1"/>
    <col min="11234" max="11234" width="55.625" style="34" bestFit="1" customWidth="1"/>
    <col min="11235" max="11238" width="14.375" style="34" customWidth="1"/>
    <col min="11239" max="11239" width="3.25" style="34" customWidth="1"/>
    <col min="11240" max="11240" width="3.875" style="34" customWidth="1"/>
    <col min="11241" max="11286" width="8.875" style="34" customWidth="1"/>
    <col min="11287" max="11488" width="9" style="34"/>
    <col min="11489" max="11489" width="4.5" style="34" bestFit="1" customWidth="1"/>
    <col min="11490" max="11490" width="55.625" style="34" bestFit="1" customWidth="1"/>
    <col min="11491" max="11494" width="14.375" style="34" customWidth="1"/>
    <col min="11495" max="11495" width="3.25" style="34" customWidth="1"/>
    <col min="11496" max="11496" width="3.875" style="34" customWidth="1"/>
    <col min="11497" max="11542" width="8.875" style="34" customWidth="1"/>
    <col min="11543" max="11744" width="9" style="34"/>
    <col min="11745" max="11745" width="4.5" style="34" bestFit="1" customWidth="1"/>
    <col min="11746" max="11746" width="55.625" style="34" bestFit="1" customWidth="1"/>
    <col min="11747" max="11750" width="14.375" style="34" customWidth="1"/>
    <col min="11751" max="11751" width="3.25" style="34" customWidth="1"/>
    <col min="11752" max="11752" width="3.875" style="34" customWidth="1"/>
    <col min="11753" max="11798" width="8.875" style="34" customWidth="1"/>
    <col min="11799" max="12000" width="9" style="34"/>
    <col min="12001" max="12001" width="4.5" style="34" bestFit="1" customWidth="1"/>
    <col min="12002" max="12002" width="55.625" style="34" bestFit="1" customWidth="1"/>
    <col min="12003" max="12006" width="14.375" style="34" customWidth="1"/>
    <col min="12007" max="12007" width="3.25" style="34" customWidth="1"/>
    <col min="12008" max="12008" width="3.875" style="34" customWidth="1"/>
    <col min="12009" max="12054" width="8.875" style="34" customWidth="1"/>
    <col min="12055" max="12256" width="9" style="34"/>
    <col min="12257" max="12257" width="4.5" style="34" bestFit="1" customWidth="1"/>
    <col min="12258" max="12258" width="55.625" style="34" bestFit="1" customWidth="1"/>
    <col min="12259" max="12262" width="14.375" style="34" customWidth="1"/>
    <col min="12263" max="12263" width="3.25" style="34" customWidth="1"/>
    <col min="12264" max="12264" width="3.875" style="34" customWidth="1"/>
    <col min="12265" max="12310" width="8.875" style="34" customWidth="1"/>
    <col min="12311" max="12512" width="9" style="34"/>
    <col min="12513" max="12513" width="4.5" style="34" bestFit="1" customWidth="1"/>
    <col min="12514" max="12514" width="55.625" style="34" bestFit="1" customWidth="1"/>
    <col min="12515" max="12518" width="14.375" style="34" customWidth="1"/>
    <col min="12519" max="12519" width="3.25" style="34" customWidth="1"/>
    <col min="12520" max="12520" width="3.875" style="34" customWidth="1"/>
    <col min="12521" max="12566" width="8.875" style="34" customWidth="1"/>
    <col min="12567" max="12768" width="9" style="34"/>
    <col min="12769" max="12769" width="4.5" style="34" bestFit="1" customWidth="1"/>
    <col min="12770" max="12770" width="55.625" style="34" bestFit="1" customWidth="1"/>
    <col min="12771" max="12774" width="14.375" style="34" customWidth="1"/>
    <col min="12775" max="12775" width="3.25" style="34" customWidth="1"/>
    <col min="12776" max="12776" width="3.875" style="34" customWidth="1"/>
    <col min="12777" max="12822" width="8.875" style="34" customWidth="1"/>
    <col min="12823" max="13024" width="9" style="34"/>
    <col min="13025" max="13025" width="4.5" style="34" bestFit="1" customWidth="1"/>
    <col min="13026" max="13026" width="55.625" style="34" bestFit="1" customWidth="1"/>
    <col min="13027" max="13030" width="14.375" style="34" customWidth="1"/>
    <col min="13031" max="13031" width="3.25" style="34" customWidth="1"/>
    <col min="13032" max="13032" width="3.875" style="34" customWidth="1"/>
    <col min="13033" max="13078" width="8.875" style="34" customWidth="1"/>
    <col min="13079" max="13280" width="9" style="34"/>
    <col min="13281" max="13281" width="4.5" style="34" bestFit="1" customWidth="1"/>
    <col min="13282" max="13282" width="55.625" style="34" bestFit="1" customWidth="1"/>
    <col min="13283" max="13286" width="14.375" style="34" customWidth="1"/>
    <col min="13287" max="13287" width="3.25" style="34" customWidth="1"/>
    <col min="13288" max="13288" width="3.875" style="34" customWidth="1"/>
    <col min="13289" max="13334" width="8.875" style="34" customWidth="1"/>
    <col min="13335" max="13536" width="9" style="34"/>
    <col min="13537" max="13537" width="4.5" style="34" bestFit="1" customWidth="1"/>
    <col min="13538" max="13538" width="55.625" style="34" bestFit="1" customWidth="1"/>
    <col min="13539" max="13542" width="14.375" style="34" customWidth="1"/>
    <col min="13543" max="13543" width="3.25" style="34" customWidth="1"/>
    <col min="13544" max="13544" width="3.875" style="34" customWidth="1"/>
    <col min="13545" max="13590" width="8.875" style="34" customWidth="1"/>
    <col min="13591" max="13792" width="9" style="34"/>
    <col min="13793" max="13793" width="4.5" style="34" bestFit="1" customWidth="1"/>
    <col min="13794" max="13794" width="55.625" style="34" bestFit="1" customWidth="1"/>
    <col min="13795" max="13798" width="14.375" style="34" customWidth="1"/>
    <col min="13799" max="13799" width="3.25" style="34" customWidth="1"/>
    <col min="13800" max="13800" width="3.875" style="34" customWidth="1"/>
    <col min="13801" max="13846" width="8.875" style="34" customWidth="1"/>
    <col min="13847" max="14048" width="9" style="34"/>
    <col min="14049" max="14049" width="4.5" style="34" bestFit="1" customWidth="1"/>
    <col min="14050" max="14050" width="55.625" style="34" bestFit="1" customWidth="1"/>
    <col min="14051" max="14054" width="14.375" style="34" customWidth="1"/>
    <col min="14055" max="14055" width="3.25" style="34" customWidth="1"/>
    <col min="14056" max="14056" width="3.875" style="34" customWidth="1"/>
    <col min="14057" max="14102" width="8.875" style="34" customWidth="1"/>
    <col min="14103" max="14304" width="9" style="34"/>
    <col min="14305" max="14305" width="4.5" style="34" bestFit="1" customWidth="1"/>
    <col min="14306" max="14306" width="55.625" style="34" bestFit="1" customWidth="1"/>
    <col min="14307" max="14310" width="14.375" style="34" customWidth="1"/>
    <col min="14311" max="14311" width="3.25" style="34" customWidth="1"/>
    <col min="14312" max="14312" width="3.875" style="34" customWidth="1"/>
    <col min="14313" max="14358" width="8.875" style="34" customWidth="1"/>
    <col min="14359" max="14560" width="9" style="34"/>
    <col min="14561" max="14561" width="4.5" style="34" bestFit="1" customWidth="1"/>
    <col min="14562" max="14562" width="55.625" style="34" bestFit="1" customWidth="1"/>
    <col min="14563" max="14566" width="14.375" style="34" customWidth="1"/>
    <col min="14567" max="14567" width="3.25" style="34" customWidth="1"/>
    <col min="14568" max="14568" width="3.875" style="34" customWidth="1"/>
    <col min="14569" max="14614" width="8.875" style="34" customWidth="1"/>
    <col min="14615" max="14816" width="9" style="34"/>
    <col min="14817" max="14817" width="4.5" style="34" bestFit="1" customWidth="1"/>
    <col min="14818" max="14818" width="55.625" style="34" bestFit="1" customWidth="1"/>
    <col min="14819" max="14822" width="14.375" style="34" customWidth="1"/>
    <col min="14823" max="14823" width="3.25" style="34" customWidth="1"/>
    <col min="14824" max="14824" width="3.875" style="34" customWidth="1"/>
    <col min="14825" max="14870" width="8.875" style="34" customWidth="1"/>
    <col min="14871" max="15072" width="9" style="34"/>
    <col min="15073" max="15073" width="4.5" style="34" bestFit="1" customWidth="1"/>
    <col min="15074" max="15074" width="55.625" style="34" bestFit="1" customWidth="1"/>
    <col min="15075" max="15078" width="14.375" style="34" customWidth="1"/>
    <col min="15079" max="15079" width="3.25" style="34" customWidth="1"/>
    <col min="15080" max="15080" width="3.875" style="34" customWidth="1"/>
    <col min="15081" max="15126" width="8.875" style="34" customWidth="1"/>
    <col min="15127" max="15328" width="9" style="34"/>
    <col min="15329" max="15329" width="4.5" style="34" bestFit="1" customWidth="1"/>
    <col min="15330" max="15330" width="55.625" style="34" bestFit="1" customWidth="1"/>
    <col min="15331" max="15334" width="14.375" style="34" customWidth="1"/>
    <col min="15335" max="15335" width="3.25" style="34" customWidth="1"/>
    <col min="15336" max="15336" width="3.875" style="34" customWidth="1"/>
    <col min="15337" max="15382" width="8.875" style="34" customWidth="1"/>
    <col min="15383" max="15584" width="9" style="34"/>
    <col min="15585" max="15585" width="4.5" style="34" bestFit="1" customWidth="1"/>
    <col min="15586" max="15586" width="55.625" style="34" bestFit="1" customWidth="1"/>
    <col min="15587" max="15590" width="14.375" style="34" customWidth="1"/>
    <col min="15591" max="15591" width="3.25" style="34" customWidth="1"/>
    <col min="15592" max="15592" width="3.875" style="34" customWidth="1"/>
    <col min="15593" max="15638" width="8.875" style="34" customWidth="1"/>
    <col min="15639" max="15840" width="9" style="34"/>
    <col min="15841" max="15841" width="4.5" style="34" bestFit="1" customWidth="1"/>
    <col min="15842" max="15842" width="55.625" style="34" bestFit="1" customWidth="1"/>
    <col min="15843" max="15846" width="14.375" style="34" customWidth="1"/>
    <col min="15847" max="15847" width="3.25" style="34" customWidth="1"/>
    <col min="15848" max="15848" width="3.875" style="34" customWidth="1"/>
    <col min="15849" max="15894" width="8.875" style="34" customWidth="1"/>
    <col min="15895" max="16096" width="9" style="34"/>
    <col min="16097" max="16097" width="4.5" style="34" bestFit="1" customWidth="1"/>
    <col min="16098" max="16098" width="55.625" style="34" bestFit="1" customWidth="1"/>
    <col min="16099" max="16102" width="14.375" style="34" customWidth="1"/>
    <col min="16103" max="16103" width="3.25" style="34" customWidth="1"/>
    <col min="16104" max="16104" width="3.875" style="34" customWidth="1"/>
    <col min="16105" max="16150" width="8.875" style="34" customWidth="1"/>
    <col min="16151" max="16384" width="9" style="34"/>
  </cols>
  <sheetData>
    <row r="1" spans="2:8" ht="4.9000000000000004" customHeight="1" x14ac:dyDescent="0.15"/>
    <row r="2" spans="2:8" ht="28.15" customHeight="1" x14ac:dyDescent="0.15">
      <c r="B2" s="363"/>
      <c r="C2" s="519" t="s">
        <v>1128</v>
      </c>
      <c r="D2" s="463"/>
      <c r="E2" s="463"/>
      <c r="F2" s="463"/>
      <c r="G2" s="463"/>
      <c r="H2" s="377"/>
    </row>
    <row r="3" spans="2:8" ht="4.9000000000000004" customHeight="1" x14ac:dyDescent="0.15">
      <c r="C3" s="378"/>
    </row>
    <row r="4" spans="2:8" ht="15" customHeight="1" x14ac:dyDescent="0.15">
      <c r="C4" s="378" t="s">
        <v>1129</v>
      </c>
    </row>
    <row r="5" spans="2:8" ht="4.9000000000000004" customHeight="1" x14ac:dyDescent="0.15">
      <c r="C5" s="378"/>
    </row>
    <row r="6" spans="2:8" ht="15" customHeight="1" x14ac:dyDescent="0.15">
      <c r="C6" s="378" t="s">
        <v>1130</v>
      </c>
    </row>
    <row r="7" spans="2:8" ht="4.9000000000000004" customHeight="1" x14ac:dyDescent="0.15">
      <c r="C7" s="378"/>
    </row>
    <row r="8" spans="2:8" ht="13.15" customHeight="1" x14ac:dyDescent="0.15">
      <c r="C8" s="378" t="s">
        <v>1131</v>
      </c>
    </row>
    <row r="9" spans="2:8" ht="4.9000000000000004" customHeight="1" x14ac:dyDescent="0.15">
      <c r="C9" s="378"/>
    </row>
    <row r="10" spans="2:8" ht="13.15" customHeight="1" x14ac:dyDescent="0.15">
      <c r="C10" s="26" t="s">
        <v>1132</v>
      </c>
    </row>
    <row r="11" spans="2:8" ht="4.9000000000000004" customHeight="1" x14ac:dyDescent="0.15">
      <c r="C11" s="378"/>
    </row>
    <row r="12" spans="2:8" ht="13.15" customHeight="1" x14ac:dyDescent="0.15">
      <c r="C12" s="26" t="s">
        <v>1133</v>
      </c>
    </row>
    <row r="13" spans="2:8" ht="4.9000000000000004" customHeight="1" x14ac:dyDescent="0.15">
      <c r="C13" s="378"/>
    </row>
    <row r="14" spans="2:8" ht="13.15" customHeight="1" x14ac:dyDescent="0.15">
      <c r="C14" s="26" t="s">
        <v>1134</v>
      </c>
    </row>
    <row r="15" spans="2:8" ht="4.9000000000000004" customHeight="1" x14ac:dyDescent="0.15">
      <c r="C15" s="378"/>
    </row>
    <row r="16" spans="2:8" ht="13.15" customHeight="1" x14ac:dyDescent="0.15">
      <c r="C16" s="26" t="s">
        <v>1469</v>
      </c>
      <c r="D16" s="36"/>
      <c r="E16" s="36"/>
      <c r="F16" s="36"/>
      <c r="G16" s="36"/>
    </row>
    <row r="17" spans="2:7" ht="4.9000000000000004" customHeight="1" x14ac:dyDescent="0.15">
      <c r="C17" s="378"/>
    </row>
    <row r="18" spans="2:7" ht="15" customHeight="1" x14ac:dyDescent="0.15">
      <c r="B18" s="37" t="s">
        <v>1135</v>
      </c>
      <c r="G18" s="38" t="s">
        <v>984</v>
      </c>
    </row>
    <row r="19" spans="2:7" ht="16.899999999999999" customHeight="1" x14ac:dyDescent="0.15">
      <c r="B19" s="527" t="s">
        <v>1136</v>
      </c>
      <c r="C19" s="520" t="s">
        <v>1341</v>
      </c>
      <c r="D19" s="532" t="s">
        <v>1137</v>
      </c>
      <c r="E19" s="523"/>
      <c r="F19" s="533" t="s">
        <v>1138</v>
      </c>
      <c r="G19" s="520" t="s">
        <v>1139</v>
      </c>
    </row>
    <row r="20" spans="2:7" ht="16.899999999999999" customHeight="1" x14ac:dyDescent="0.15">
      <c r="B20" s="528"/>
      <c r="C20" s="521"/>
      <c r="D20" s="99" t="s">
        <v>1049</v>
      </c>
      <c r="E20" s="99" t="s">
        <v>1056</v>
      </c>
      <c r="F20" s="534"/>
      <c r="G20" s="521"/>
    </row>
    <row r="21" spans="2:7" ht="15" customHeight="1" x14ac:dyDescent="0.15">
      <c r="B21" s="100" t="s">
        <v>21</v>
      </c>
      <c r="C21" s="101" t="s">
        <v>57</v>
      </c>
      <c r="D21" s="381"/>
      <c r="E21" s="381"/>
      <c r="F21" s="382"/>
      <c r="G21" s="364">
        <v>0</v>
      </c>
    </row>
    <row r="22" spans="2:7" ht="15" customHeight="1" x14ac:dyDescent="0.15">
      <c r="B22" s="103" t="s">
        <v>912</v>
      </c>
      <c r="C22" s="102" t="s">
        <v>913</v>
      </c>
      <c r="D22" s="383"/>
      <c r="E22" s="384"/>
      <c r="F22" s="385"/>
      <c r="G22" s="379">
        <v>0</v>
      </c>
    </row>
    <row r="23" spans="2:7" ht="15" customHeight="1" x14ac:dyDescent="0.15">
      <c r="B23" s="103" t="s">
        <v>22</v>
      </c>
      <c r="C23" s="102" t="s">
        <v>58</v>
      </c>
      <c r="D23" s="383"/>
      <c r="E23" s="384"/>
      <c r="F23" s="385"/>
      <c r="G23" s="379">
        <v>0</v>
      </c>
    </row>
    <row r="24" spans="2:7" ht="15" customHeight="1" x14ac:dyDescent="0.15">
      <c r="B24" s="103" t="s">
        <v>23</v>
      </c>
      <c r="C24" s="102" t="s">
        <v>59</v>
      </c>
      <c r="D24" s="383"/>
      <c r="E24" s="384"/>
      <c r="F24" s="385"/>
      <c r="G24" s="379">
        <v>0</v>
      </c>
    </row>
    <row r="25" spans="2:7" ht="15" customHeight="1" x14ac:dyDescent="0.15">
      <c r="B25" s="103" t="s">
        <v>24</v>
      </c>
      <c r="C25" s="102" t="s">
        <v>60</v>
      </c>
      <c r="D25" s="383"/>
      <c r="E25" s="384"/>
      <c r="F25" s="385"/>
      <c r="G25" s="379">
        <v>0</v>
      </c>
    </row>
    <row r="26" spans="2:7" ht="15" customHeight="1" x14ac:dyDescent="0.15">
      <c r="B26" s="103" t="s">
        <v>25</v>
      </c>
      <c r="C26" s="102" t="s">
        <v>61</v>
      </c>
      <c r="D26" s="383"/>
      <c r="E26" s="384"/>
      <c r="F26" s="385"/>
      <c r="G26" s="379">
        <v>0</v>
      </c>
    </row>
    <row r="27" spans="2:7" ht="15" customHeight="1" x14ac:dyDescent="0.15">
      <c r="B27" s="103" t="s">
        <v>26</v>
      </c>
      <c r="C27" s="102" t="s">
        <v>62</v>
      </c>
      <c r="D27" s="383"/>
      <c r="E27" s="384"/>
      <c r="F27" s="385"/>
      <c r="G27" s="379">
        <v>0</v>
      </c>
    </row>
    <row r="28" spans="2:7" ht="15" customHeight="1" x14ac:dyDescent="0.15">
      <c r="B28" s="103" t="s">
        <v>27</v>
      </c>
      <c r="C28" s="102" t="s">
        <v>63</v>
      </c>
      <c r="D28" s="383"/>
      <c r="E28" s="384"/>
      <c r="F28" s="385"/>
      <c r="G28" s="379">
        <v>0</v>
      </c>
    </row>
    <row r="29" spans="2:7" ht="15" customHeight="1" x14ac:dyDescent="0.15">
      <c r="B29" s="103" t="s">
        <v>28</v>
      </c>
      <c r="C29" s="102" t="s">
        <v>64</v>
      </c>
      <c r="D29" s="383"/>
      <c r="E29" s="384"/>
      <c r="F29" s="385"/>
      <c r="G29" s="379">
        <v>0</v>
      </c>
    </row>
    <row r="30" spans="2:7" ht="15" customHeight="1" x14ac:dyDescent="0.15">
      <c r="B30" s="103" t="s">
        <v>29</v>
      </c>
      <c r="C30" s="102" t="s">
        <v>65</v>
      </c>
      <c r="D30" s="383"/>
      <c r="E30" s="384"/>
      <c r="F30" s="385"/>
      <c r="G30" s="379">
        <v>0</v>
      </c>
    </row>
    <row r="31" spans="2:7" ht="15" customHeight="1" x14ac:dyDescent="0.15">
      <c r="B31" s="103" t="s">
        <v>30</v>
      </c>
      <c r="C31" s="102" t="s">
        <v>66</v>
      </c>
      <c r="D31" s="383"/>
      <c r="E31" s="384"/>
      <c r="F31" s="385"/>
      <c r="G31" s="379">
        <v>0</v>
      </c>
    </row>
    <row r="32" spans="2:7" ht="15" customHeight="1" x14ac:dyDescent="0.15">
      <c r="B32" s="103" t="s">
        <v>31</v>
      </c>
      <c r="C32" s="102" t="s">
        <v>67</v>
      </c>
      <c r="D32" s="383"/>
      <c r="E32" s="384"/>
      <c r="F32" s="385"/>
      <c r="G32" s="379">
        <v>0</v>
      </c>
    </row>
    <row r="33" spans="2:7" ht="15" customHeight="1" x14ac:dyDescent="0.15">
      <c r="B33" s="103" t="s">
        <v>32</v>
      </c>
      <c r="C33" s="102" t="s">
        <v>68</v>
      </c>
      <c r="D33" s="383"/>
      <c r="E33" s="384"/>
      <c r="F33" s="385"/>
      <c r="G33" s="379">
        <v>0</v>
      </c>
    </row>
    <row r="34" spans="2:7" ht="15" customHeight="1" x14ac:dyDescent="0.15">
      <c r="B34" s="103" t="s">
        <v>33</v>
      </c>
      <c r="C34" s="102" t="s">
        <v>69</v>
      </c>
      <c r="D34" s="383"/>
      <c r="E34" s="384"/>
      <c r="F34" s="385"/>
      <c r="G34" s="379">
        <v>0</v>
      </c>
    </row>
    <row r="35" spans="2:7" ht="15" customHeight="1" x14ac:dyDescent="0.15">
      <c r="B35" s="103" t="s">
        <v>34</v>
      </c>
      <c r="C35" s="102" t="s">
        <v>70</v>
      </c>
      <c r="D35" s="383"/>
      <c r="E35" s="384"/>
      <c r="F35" s="385"/>
      <c r="G35" s="379">
        <v>0</v>
      </c>
    </row>
    <row r="36" spans="2:7" ht="15" customHeight="1" x14ac:dyDescent="0.15">
      <c r="B36" s="103" t="s">
        <v>35</v>
      </c>
      <c r="C36" s="102" t="s">
        <v>71</v>
      </c>
      <c r="D36" s="383"/>
      <c r="E36" s="384"/>
      <c r="F36" s="385"/>
      <c r="G36" s="379">
        <v>0</v>
      </c>
    </row>
    <row r="37" spans="2:7" ht="15" customHeight="1" x14ac:dyDescent="0.15">
      <c r="B37" s="103" t="s">
        <v>36</v>
      </c>
      <c r="C37" s="102" t="s">
        <v>72</v>
      </c>
      <c r="D37" s="383"/>
      <c r="E37" s="384"/>
      <c r="F37" s="385"/>
      <c r="G37" s="379">
        <v>0</v>
      </c>
    </row>
    <row r="38" spans="2:7" ht="15" customHeight="1" x14ac:dyDescent="0.15">
      <c r="B38" s="103" t="s">
        <v>37</v>
      </c>
      <c r="C38" s="102" t="s">
        <v>73</v>
      </c>
      <c r="D38" s="383"/>
      <c r="E38" s="384"/>
      <c r="F38" s="385"/>
      <c r="G38" s="379">
        <v>0</v>
      </c>
    </row>
    <row r="39" spans="2:7" ht="15" customHeight="1" x14ac:dyDescent="0.15">
      <c r="B39" s="103" t="s">
        <v>38</v>
      </c>
      <c r="C39" s="102" t="s">
        <v>74</v>
      </c>
      <c r="D39" s="383"/>
      <c r="E39" s="384">
        <v>1000</v>
      </c>
      <c r="F39" s="385">
        <v>1</v>
      </c>
      <c r="G39" s="379">
        <v>885.80076772476991</v>
      </c>
    </row>
    <row r="40" spans="2:7" ht="15" customHeight="1" x14ac:dyDescent="0.15">
      <c r="B40" s="103" t="s">
        <v>39</v>
      </c>
      <c r="C40" s="102" t="s">
        <v>75</v>
      </c>
      <c r="D40" s="383"/>
      <c r="E40" s="384"/>
      <c r="F40" s="385"/>
      <c r="G40" s="379">
        <v>0</v>
      </c>
    </row>
    <row r="41" spans="2:7" ht="15" customHeight="1" x14ac:dyDescent="0.15">
      <c r="B41" s="103" t="s">
        <v>40</v>
      </c>
      <c r="C41" s="102" t="s">
        <v>76</v>
      </c>
      <c r="D41" s="383"/>
      <c r="E41" s="384"/>
      <c r="F41" s="385"/>
      <c r="G41" s="379">
        <v>0</v>
      </c>
    </row>
    <row r="42" spans="2:7" ht="15" customHeight="1" x14ac:dyDescent="0.15">
      <c r="B42" s="103" t="s">
        <v>41</v>
      </c>
      <c r="C42" s="102" t="s">
        <v>1080</v>
      </c>
      <c r="D42" s="383"/>
      <c r="E42" s="384"/>
      <c r="F42" s="385"/>
      <c r="G42" s="379">
        <v>0</v>
      </c>
    </row>
    <row r="43" spans="2:7" ht="15" customHeight="1" x14ac:dyDescent="0.15">
      <c r="B43" s="103" t="s">
        <v>42</v>
      </c>
      <c r="C43" s="102" t="s">
        <v>77</v>
      </c>
      <c r="D43" s="386"/>
      <c r="E43" s="384"/>
      <c r="F43" s="385"/>
      <c r="G43" s="379">
        <v>0</v>
      </c>
    </row>
    <row r="44" spans="2:7" ht="15" customHeight="1" x14ac:dyDescent="0.15">
      <c r="B44" s="103" t="s">
        <v>43</v>
      </c>
      <c r="C44" s="102" t="s">
        <v>78</v>
      </c>
      <c r="D44" s="387"/>
      <c r="E44" s="384"/>
      <c r="F44" s="385"/>
      <c r="G44" s="379">
        <v>0</v>
      </c>
    </row>
    <row r="45" spans="2:7" ht="15" customHeight="1" x14ac:dyDescent="0.15">
      <c r="B45" s="103" t="s">
        <v>44</v>
      </c>
      <c r="C45" s="102" t="s">
        <v>79</v>
      </c>
      <c r="D45" s="383"/>
      <c r="E45" s="384"/>
      <c r="F45" s="385"/>
      <c r="G45" s="379">
        <v>95.805722682401665</v>
      </c>
    </row>
    <row r="46" spans="2:7" ht="15" customHeight="1" x14ac:dyDescent="0.15">
      <c r="B46" s="103" t="s">
        <v>45</v>
      </c>
      <c r="C46" s="102" t="s">
        <v>80</v>
      </c>
      <c r="D46" s="383"/>
      <c r="E46" s="384"/>
      <c r="F46" s="385"/>
      <c r="G46" s="379">
        <v>0</v>
      </c>
    </row>
    <row r="47" spans="2:7" ht="15" customHeight="1" x14ac:dyDescent="0.15">
      <c r="B47" s="103" t="s">
        <v>46</v>
      </c>
      <c r="C47" s="102" t="s">
        <v>81</v>
      </c>
      <c r="D47" s="383"/>
      <c r="E47" s="384"/>
      <c r="F47" s="385"/>
      <c r="G47" s="379">
        <v>0</v>
      </c>
    </row>
    <row r="48" spans="2:7" ht="15" customHeight="1" x14ac:dyDescent="0.15">
      <c r="B48" s="103" t="s">
        <v>47</v>
      </c>
      <c r="C48" s="102" t="s">
        <v>82</v>
      </c>
      <c r="D48" s="383"/>
      <c r="E48" s="384"/>
      <c r="F48" s="385"/>
      <c r="G48" s="379">
        <v>18.393509592828376</v>
      </c>
    </row>
    <row r="49" spans="2:7" ht="15" customHeight="1" x14ac:dyDescent="0.15">
      <c r="B49" s="103" t="s">
        <v>48</v>
      </c>
      <c r="C49" s="102" t="s">
        <v>83</v>
      </c>
      <c r="D49" s="383"/>
      <c r="E49" s="384"/>
      <c r="F49" s="385"/>
      <c r="G49" s="379">
        <v>0</v>
      </c>
    </row>
    <row r="50" spans="2:7" ht="15" customHeight="1" x14ac:dyDescent="0.15">
      <c r="B50" s="103" t="s">
        <v>49</v>
      </c>
      <c r="C50" s="102" t="s">
        <v>84</v>
      </c>
      <c r="D50" s="383"/>
      <c r="E50" s="384"/>
      <c r="F50" s="385"/>
      <c r="G50" s="379">
        <v>0</v>
      </c>
    </row>
    <row r="51" spans="2:7" ht="15" customHeight="1" x14ac:dyDescent="0.15">
      <c r="B51" s="103" t="s">
        <v>50</v>
      </c>
      <c r="C51" s="102" t="s">
        <v>85</v>
      </c>
      <c r="D51" s="383"/>
      <c r="E51" s="384"/>
      <c r="F51" s="385"/>
      <c r="G51" s="379">
        <v>0</v>
      </c>
    </row>
    <row r="52" spans="2:7" ht="15" customHeight="1" x14ac:dyDescent="0.15">
      <c r="B52" s="103" t="s">
        <v>51</v>
      </c>
      <c r="C52" s="102" t="s">
        <v>86</v>
      </c>
      <c r="D52" s="383"/>
      <c r="E52" s="384"/>
      <c r="F52" s="385"/>
      <c r="G52" s="379">
        <v>0</v>
      </c>
    </row>
    <row r="53" spans="2:7" ht="15" customHeight="1" x14ac:dyDescent="0.15">
      <c r="B53" s="103" t="s">
        <v>52</v>
      </c>
      <c r="C53" s="102" t="s">
        <v>87</v>
      </c>
      <c r="D53" s="383"/>
      <c r="E53" s="384"/>
      <c r="F53" s="385"/>
      <c r="G53" s="379">
        <v>0</v>
      </c>
    </row>
    <row r="54" spans="2:7" ht="15" customHeight="1" x14ac:dyDescent="0.15">
      <c r="B54" s="103" t="s">
        <v>53</v>
      </c>
      <c r="C54" s="102" t="s">
        <v>88</v>
      </c>
      <c r="D54" s="383"/>
      <c r="E54" s="384"/>
      <c r="F54" s="385"/>
      <c r="G54" s="379">
        <v>0</v>
      </c>
    </row>
    <row r="55" spans="2:7" ht="15" customHeight="1" x14ac:dyDescent="0.15">
      <c r="B55" s="103" t="s">
        <v>54</v>
      </c>
      <c r="C55" s="102" t="s">
        <v>89</v>
      </c>
      <c r="D55" s="383"/>
      <c r="E55" s="384"/>
      <c r="F55" s="385"/>
      <c r="G55" s="379">
        <v>0</v>
      </c>
    </row>
    <row r="56" spans="2:7" ht="15" customHeight="1" x14ac:dyDescent="0.15">
      <c r="B56" s="103" t="s">
        <v>55</v>
      </c>
      <c r="C56" s="102" t="s">
        <v>90</v>
      </c>
      <c r="D56" s="383"/>
      <c r="E56" s="384"/>
      <c r="F56" s="385"/>
      <c r="G56" s="379">
        <v>0</v>
      </c>
    </row>
    <row r="57" spans="2:7" ht="15" customHeight="1" thickBot="1" x14ac:dyDescent="0.2">
      <c r="B57" s="103" t="s">
        <v>56</v>
      </c>
      <c r="C57" s="102" t="s">
        <v>91</v>
      </c>
      <c r="D57" s="383"/>
      <c r="E57" s="384"/>
      <c r="F57" s="385"/>
      <c r="G57" s="379">
        <v>0</v>
      </c>
    </row>
    <row r="58" spans="2:7" ht="15" customHeight="1" thickTop="1" x14ac:dyDescent="0.15">
      <c r="B58" s="104"/>
      <c r="C58" s="104" t="s">
        <v>1140</v>
      </c>
      <c r="D58" s="366">
        <v>0</v>
      </c>
      <c r="E58" s="367">
        <v>1000</v>
      </c>
      <c r="F58" s="380" t="s">
        <v>1141</v>
      </c>
      <c r="G58" s="367">
        <v>1000</v>
      </c>
    </row>
    <row r="59" spans="2:7" ht="4.9000000000000004" customHeight="1" x14ac:dyDescent="0.15"/>
    <row r="60" spans="2:7" x14ac:dyDescent="0.15">
      <c r="B60" s="106"/>
      <c r="C60" s="106"/>
      <c r="D60" s="106"/>
      <c r="E60" s="369"/>
      <c r="F60" s="369"/>
      <c r="G60" s="369"/>
    </row>
    <row r="61" spans="2:7" x14ac:dyDescent="0.15">
      <c r="E61" s="370"/>
      <c r="F61" s="370"/>
      <c r="G61" s="370"/>
    </row>
    <row r="62" spans="2:7" x14ac:dyDescent="0.15">
      <c r="E62" s="370"/>
      <c r="F62" s="370"/>
      <c r="G62" s="370"/>
    </row>
    <row r="63" spans="2:7" x14ac:dyDescent="0.15">
      <c r="E63" s="370"/>
      <c r="F63" s="370"/>
      <c r="G63" s="370"/>
    </row>
  </sheetData>
  <dataConsolidate/>
  <mergeCells count="6">
    <mergeCell ref="C2:G2"/>
    <mergeCell ref="B19:B20"/>
    <mergeCell ref="C19:C20"/>
    <mergeCell ref="D19:E19"/>
    <mergeCell ref="F19:F20"/>
    <mergeCell ref="G19:G20"/>
  </mergeCells>
  <phoneticPr fontId="2"/>
  <dataValidations count="2">
    <dataValidation type="decimal" allowBlank="1" showInputMessage="1" showErrorMessage="1" errorTitle="入力の異常（金額）" error="想定されていない入力が行われました。_x000a_当該項目には金額のみ御入力ください。" sqref="D21:E57" xr:uid="{CA76C636-F1B8-439D-922C-A09CE7441AB1}">
      <formula1>-1E+22</formula1>
      <formula2>1E+22</formula2>
    </dataValidation>
    <dataValidation type="decimal" allowBlank="1" showInputMessage="1" showErrorMessage="1" errorTitle="入力の異常（県内自給率）" error="想定されていない入力が行われました。_x000a_県内自給率は０％～100％の範囲で設定して御入力ください。" sqref="F21:F57" xr:uid="{3AC6FA88-1834-44BB-9726-4D6BCE1B3CBB}">
      <formula1>0</formula1>
      <formula2>1</formula2>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55</vt:i4>
      </vt:variant>
    </vt:vector>
  </HeadingPairs>
  <TitlesOfParts>
    <vt:vector size="73" baseType="lpstr">
      <vt:lpstr>シート一覧</vt:lpstr>
      <vt:lpstr>はじめに</vt:lpstr>
      <vt:lpstr>前提</vt:lpstr>
      <vt:lpstr>部門分類</vt:lpstr>
      <vt:lpstr>基本設定</vt:lpstr>
      <vt:lpstr>入力①</vt:lpstr>
      <vt:lpstr>（例）入力①</vt:lpstr>
      <vt:lpstr>入力②</vt:lpstr>
      <vt:lpstr>（例）入力②</vt:lpstr>
      <vt:lpstr>結果</vt:lpstr>
      <vt:lpstr>部門別内訳</vt:lpstr>
      <vt:lpstr>フローチャート</vt:lpstr>
      <vt:lpstr>計算準備</vt:lpstr>
      <vt:lpstr>計算</vt:lpstr>
      <vt:lpstr>投入係数</vt:lpstr>
      <vt:lpstr>逆行列係数</vt:lpstr>
      <vt:lpstr>各種係数</vt:lpstr>
      <vt:lpstr>大分類対応表</vt:lpstr>
      <vt:lpstr>'（例）入力①'!Print_Area</vt:lpstr>
      <vt:lpstr>'（例）入力②'!Print_Area</vt:lpstr>
      <vt:lpstr>シート一覧!Print_Area</vt:lpstr>
      <vt:lpstr>フローチャート!Print_Area</vt:lpstr>
      <vt:lpstr>基本設定!Print_Area</vt:lpstr>
      <vt:lpstr>計算!Print_Area</vt:lpstr>
      <vt:lpstr>結果!Print_Area</vt:lpstr>
      <vt:lpstr>入力①!Print_Area</vt:lpstr>
      <vt:lpstr>入力②!Print_Area</vt:lpstr>
      <vt:lpstr>部門分類!Print_Area</vt:lpstr>
      <vt:lpstr>部門別内訳!Print_Area</vt:lpstr>
      <vt:lpstr>逆行列係数!Print_Titles</vt:lpstr>
      <vt:lpstr>計算準備!Print_Titles</vt:lpstr>
      <vt:lpstr>投入係数!Print_Titles</vt:lpstr>
      <vt:lpstr>入力②!Print_Titles</vt:lpstr>
      <vt:lpstr>部門分類!Print_Titles</vt:lpstr>
      <vt:lpstr>部門別内訳!Print_Titles</vt:lpstr>
      <vt:lpstr>その他の製造工業製品</vt:lpstr>
      <vt:lpstr>パルプ・紙・木製品</vt:lpstr>
      <vt:lpstr>はん用機械</vt:lpstr>
      <vt:lpstr>プラスチック・ゴム製品</vt:lpstr>
      <vt:lpstr>医療・福祉</vt:lpstr>
      <vt:lpstr>飲食料品</vt:lpstr>
      <vt:lpstr>運輸・郵便</vt:lpstr>
      <vt:lpstr>化学製品</vt:lpstr>
      <vt:lpstr>教育・研究</vt:lpstr>
      <vt:lpstr>業務用機械</vt:lpstr>
      <vt:lpstr>金属製品</vt:lpstr>
      <vt:lpstr>金融・保険</vt:lpstr>
      <vt:lpstr>建設</vt:lpstr>
      <vt:lpstr>公務</vt:lpstr>
      <vt:lpstr>鉱業</vt:lpstr>
      <vt:lpstr>事務用品</vt:lpstr>
      <vt:lpstr>商業</vt:lpstr>
      <vt:lpstr>情報通信</vt:lpstr>
      <vt:lpstr>情報通信機器</vt:lpstr>
      <vt:lpstr>水道</vt:lpstr>
      <vt:lpstr>生産用機械</vt:lpstr>
      <vt:lpstr>石油・石炭製品</vt:lpstr>
      <vt:lpstr>繊維製品</vt:lpstr>
      <vt:lpstr>他に分類されない会員制団体</vt:lpstr>
      <vt:lpstr>対個人サービス</vt:lpstr>
      <vt:lpstr>対事業所サービス</vt:lpstr>
      <vt:lpstr>大分類</vt:lpstr>
      <vt:lpstr>鉄鋼</vt:lpstr>
      <vt:lpstr>電気・ガス・熱供給</vt:lpstr>
      <vt:lpstr>電気機械</vt:lpstr>
      <vt:lpstr>電子部品</vt:lpstr>
      <vt:lpstr>農林漁業</vt:lpstr>
      <vt:lpstr>廃棄物処理</vt:lpstr>
      <vt:lpstr>非鉄金属</vt:lpstr>
      <vt:lpstr>不動産</vt:lpstr>
      <vt:lpstr>分類不明</vt:lpstr>
      <vt:lpstr>輸送機械</vt:lpstr>
      <vt:lpstr>窯業・土石製品</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2025-12-22T00:17:46Z</dcterms:modified>
</cp:coreProperties>
</file>