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240" yWindow="108" windowWidth="14808" windowHeight="8016" tabRatio="887" activeTab="8"/>
  </bookViews>
  <sheets>
    <sheet name="シート一覧" sheetId="28" r:id="rId1"/>
    <sheet name="はじめに" sheetId="2" r:id="rId2"/>
    <sheet name="前提" sheetId="3" r:id="rId3"/>
    <sheet name="部門分類" sheetId="15" r:id="rId4"/>
    <sheet name="基本設定" sheetId="18" r:id="rId5"/>
    <sheet name="入力①" sheetId="17" r:id="rId6"/>
    <sheet name="（例）入力①" sheetId="30" r:id="rId7"/>
    <sheet name="大分類・中分類対応表" sheetId="29" state="hidden" r:id="rId8"/>
    <sheet name="入力②" sheetId="19" r:id="rId9"/>
    <sheet name="結果" sheetId="11" r:id="rId10"/>
    <sheet name="部門別内訳" sheetId="20" r:id="rId11"/>
    <sheet name="フローチャート" sheetId="5" r:id="rId12"/>
    <sheet name="計算準備" sheetId="10" r:id="rId13"/>
    <sheet name="計算" sheetId="13" r:id="rId14"/>
    <sheet name="投入係数" sheetId="14" r:id="rId15"/>
    <sheet name="逆行列係数" sheetId="6" r:id="rId16"/>
    <sheet name="逆行列係数（外生化）" sheetId="26" r:id="rId17"/>
    <sheet name="各種係数" sheetId="8" r:id="rId18"/>
  </sheets>
  <externalReferences>
    <externalReference r:id="rId19"/>
  </externalReferences>
  <definedNames>
    <definedName name="code" localSheetId="6">#REF!</definedName>
    <definedName name="code" localSheetId="16">#REF!</definedName>
    <definedName name="code">#REF!</definedName>
    <definedName name="Data">[1]a003!$M$12</definedName>
    <definedName name="DataEnd">[1]a003!$M$121</definedName>
    <definedName name="Hyousoku">[1]a003!$H$8:$H$11</definedName>
    <definedName name="HyousokuArea">[1]a003!$H$12:$H$121</definedName>
    <definedName name="HyousokuEnd">[1]a003!$H$121</definedName>
    <definedName name="Hyoutou">[1]a003!$M$8:$U$11</definedName>
    <definedName name="_xlnm.Print_Area" localSheetId="6">'（例）入力①'!$A$1:$N$125</definedName>
    <definedName name="_xlnm.Print_Area" localSheetId="0">シート一覧!$A$1:$I$20</definedName>
    <definedName name="_xlnm.Print_Area" localSheetId="11">フローチャート!$A$1:$W$70</definedName>
    <definedName name="_xlnm.Print_Area" localSheetId="4">基本設定!$A$1:$I$40</definedName>
    <definedName name="_xlnm.Print_Area" localSheetId="9">結果!$A$1:$L$70</definedName>
    <definedName name="_xlnm.Print_Area" localSheetId="5">入力①!$A$1:$N$125</definedName>
    <definedName name="_xlnm.Print_Area" localSheetId="8">入力②!$A$1:$H$127</definedName>
    <definedName name="_xlnm.Print_Area" localSheetId="3">部門分類!$A$1:$H$195</definedName>
    <definedName name="_xlnm.Print_Area" localSheetId="10">部門別内訳!$A$1:$I$115</definedName>
    <definedName name="_xlnm.Print_Titles" localSheetId="15">逆行列係数!$A:$B</definedName>
    <definedName name="_xlnm.Print_Titles" localSheetId="16">'逆行列係数（外生化）'!$A:$B</definedName>
    <definedName name="_xlnm.Print_Titles" localSheetId="14">投入係数!$A:$B</definedName>
    <definedName name="_xlnm.Print_Titles" localSheetId="8">入力②!$1:$18</definedName>
    <definedName name="_xlnm.Print_Titles" localSheetId="3">部門分類!$2:$8</definedName>
    <definedName name="_xlnm.Print_Titles" localSheetId="10">部門別内訳!$1:$6</definedName>
    <definedName name="Rangai" localSheetId="6">#REF!</definedName>
    <definedName name="Rangai" localSheetId="16">#REF!</definedName>
    <definedName name="Rangai">#REF!</definedName>
    <definedName name="Rangai0">[1]a003!$H$122:$M$122</definedName>
    <definedName name="RangaiEng" localSheetId="6">#REF!</definedName>
    <definedName name="RangaiEng" localSheetId="16">#REF!</definedName>
    <definedName name="RangaiEng">#REF!</definedName>
    <definedName name="tblDOUTAIwk_T" localSheetId="6">#REF!</definedName>
    <definedName name="tblDOUTAIwk_T" localSheetId="16">#REF!</definedName>
    <definedName name="tblDOUTAIwk_T">#REF!</definedName>
    <definedName name="Title">[1]a003!$I$4:$V$4</definedName>
    <definedName name="TitleEnglish">[1]a003!$H$6:$V$6</definedName>
    <definedName name="その他の製造工業製品">大分類・中分類対応表!$U$2:$U$5</definedName>
    <definedName name="パルプ・紙・木製品">大分類・中分類対応表!$F$2:$F$5</definedName>
    <definedName name="はん用機械">大分類・中分類対応表!$N$2</definedName>
    <definedName name="プラスチック・ゴム製品">大分類・中分類対応表!$I$2:$I$3</definedName>
    <definedName name="医療・福祉">大分類・中分類対応表!$AG$2:$AG$5</definedName>
    <definedName name="飲食料品">大分類・中分類対応表!$D$2:$D$5</definedName>
    <definedName name="運輸・郵便">大分類・中分類対応表!$AC$2:$AC$10</definedName>
    <definedName name="化学製品">大分類・中分類対応表!$G$2:$G$9</definedName>
    <definedName name="教育・研究">大分類・中分類対応表!$AF$2:$AF$3</definedName>
    <definedName name="業務用機械">大分類・中分類対応表!$P$2</definedName>
    <definedName name="金属製品">大分類・中分類対応表!$M$2:$M$3</definedName>
    <definedName name="金融・保険">大分類・中分類対応表!$AA$2</definedName>
    <definedName name="建設">大分類・中分類対応表!$V$2:$V$5</definedName>
    <definedName name="公務">大分類・中分類対応表!$AE$2</definedName>
    <definedName name="鉱業">大分類・中分類対応表!$C$2:$C$3</definedName>
    <definedName name="事務用品">大分類・中分類対応表!$AK$2</definedName>
    <definedName name="商業">大分類・中分類対応表!$Z$2</definedName>
    <definedName name="情報通信">大分類・中分類対応表!$AD$2:$AD$6</definedName>
    <definedName name="情報通信機器">大分類・中分類対応表!$S$2:$S$3</definedName>
    <definedName name="人口" localSheetId="6">#REF!</definedName>
    <definedName name="人口" localSheetId="16">#REF!</definedName>
    <definedName name="人口">#REF!</definedName>
    <definedName name="水道">大分類・中分類対応表!$X$2</definedName>
    <definedName name="生産用機械">大分類・中分類対応表!$O$2</definedName>
    <definedName name="石油・石炭製品">大分類・中分類対応表!$H$2:$H$3</definedName>
    <definedName name="繊維製品">大分類・中分類対応表!$E$2:$E$3</definedName>
    <definedName name="他に分類されない会員制団体">大分類・中分類対応表!$AH$2</definedName>
    <definedName name="対個人サービス">大分類・中分類対応表!$AJ$2:$AJ$6</definedName>
    <definedName name="対事業所サービス">大分類・中分類対応表!$AI$2:$AI$5</definedName>
    <definedName name="大分類">大分類・中分類対応表!$B$1:$AL$1</definedName>
    <definedName name="鉄鋼">大分類・中分類対応表!$K$2:$K$5</definedName>
    <definedName name="電気機械">大分類・中分類対応表!$R$2:$R$5</definedName>
    <definedName name="電子部品">大分類・中分類対応表!$Q$2:$Q$3</definedName>
    <definedName name="電力・ガス・熱供給">大分類・中分類対応表!$W$2:$W$3</definedName>
    <definedName name="農林漁業">大分類・中分類対応表!$B$2:$B$6</definedName>
    <definedName name="廃棄物処理">大分類・中分類対応表!$Y$2</definedName>
    <definedName name="非鉄金属">大分類・中分類対応表!$L$2:$L$3</definedName>
    <definedName name="不動産">大分類・中分類対応表!$AB$2:$AB$4</definedName>
    <definedName name="分類不明">大分類・中分類対応表!$AL$2</definedName>
    <definedName name="輸送機械">大分類・中分類対応表!$T$2:$T$6</definedName>
    <definedName name="窯業・土石製品">大分類・中分類対応表!$J$2:$J$5</definedName>
  </definedNames>
  <calcPr calcId="162913"/>
</workbook>
</file>

<file path=xl/calcChain.xml><?xml version="1.0" encoding="utf-8"?>
<calcChain xmlns="http://schemas.openxmlformats.org/spreadsheetml/2006/main">
  <c r="E14" i="17" l="1"/>
  <c r="D16" i="19" l="1"/>
  <c r="M123" i="30" l="1"/>
  <c r="M122" i="30"/>
  <c r="M121" i="30"/>
  <c r="M120" i="30"/>
  <c r="M119" i="30"/>
  <c r="M118" i="30"/>
  <c r="M117" i="30"/>
  <c r="M116" i="30"/>
  <c r="M115" i="30"/>
  <c r="M114" i="30"/>
  <c r="M113" i="30"/>
  <c r="M112" i="30"/>
  <c r="M111" i="30"/>
  <c r="M110" i="30"/>
  <c r="M109" i="30"/>
  <c r="M108" i="30"/>
  <c r="M107" i="30"/>
  <c r="M106" i="30"/>
  <c r="M105" i="30"/>
  <c r="M104" i="30"/>
  <c r="M103" i="30"/>
  <c r="M102" i="30"/>
  <c r="M101" i="30"/>
  <c r="M100" i="30"/>
  <c r="M99" i="30"/>
  <c r="M98" i="30"/>
  <c r="M97" i="30"/>
  <c r="M96" i="30"/>
  <c r="M95" i="30"/>
  <c r="M94" i="30"/>
  <c r="M93" i="30"/>
  <c r="M92" i="30"/>
  <c r="M91" i="30"/>
  <c r="M90" i="30"/>
  <c r="M89" i="30"/>
  <c r="M88" i="30"/>
  <c r="M87" i="30"/>
  <c r="M86" i="30"/>
  <c r="M85" i="30"/>
  <c r="M84" i="30"/>
  <c r="M83" i="30"/>
  <c r="M82" i="30"/>
  <c r="M81" i="30"/>
  <c r="M80" i="30"/>
  <c r="M79" i="30"/>
  <c r="M78" i="30"/>
  <c r="M77" i="30"/>
  <c r="M76" i="30"/>
  <c r="M75" i="30"/>
  <c r="M74" i="30"/>
  <c r="M73" i="30"/>
  <c r="M72" i="30"/>
  <c r="M71" i="30"/>
  <c r="M70" i="30"/>
  <c r="M69" i="30"/>
  <c r="M68" i="30"/>
  <c r="M67" i="30"/>
  <c r="M66" i="30"/>
  <c r="M65" i="30"/>
  <c r="M64" i="30"/>
  <c r="M63" i="30"/>
  <c r="M62" i="30"/>
  <c r="M61" i="30"/>
  <c r="M60" i="30"/>
  <c r="M59" i="30"/>
  <c r="M58" i="30"/>
  <c r="M57" i="30"/>
  <c r="M56" i="30"/>
  <c r="M55" i="30"/>
  <c r="M54" i="30"/>
  <c r="M53" i="30"/>
  <c r="M52" i="30"/>
  <c r="M51" i="30"/>
  <c r="M50" i="30"/>
  <c r="M49" i="30"/>
  <c r="M48" i="30"/>
  <c r="M47" i="30"/>
  <c r="D47" i="30"/>
  <c r="M46" i="30"/>
  <c r="M45" i="30"/>
  <c r="M44" i="30"/>
  <c r="M43" i="30"/>
  <c r="M42" i="30"/>
  <c r="M41" i="30"/>
  <c r="M40" i="30"/>
  <c r="M39" i="30"/>
  <c r="M38" i="30"/>
  <c r="M37" i="30"/>
  <c r="M36" i="30"/>
  <c r="M35" i="30"/>
  <c r="M34" i="30"/>
  <c r="M33" i="30"/>
  <c r="M32" i="30"/>
  <c r="M31" i="30"/>
  <c r="M30" i="30"/>
  <c r="M29" i="30"/>
  <c r="M28" i="30"/>
  <c r="M27" i="30"/>
  <c r="M26" i="30"/>
  <c r="M25" i="30"/>
  <c r="M24" i="30"/>
  <c r="M23" i="30"/>
  <c r="M22" i="30"/>
  <c r="M21" i="30"/>
  <c r="M20" i="30"/>
  <c r="M19" i="30"/>
  <c r="M18" i="30"/>
  <c r="M17" i="30"/>
  <c r="D16" i="30"/>
  <c r="M14" i="30"/>
  <c r="E14" i="30"/>
  <c r="M124" i="30" l="1"/>
  <c r="C7" i="2"/>
  <c r="E17" i="28"/>
  <c r="E16" i="28"/>
  <c r="C2" i="26" l="1"/>
  <c r="C6" i="10" l="1"/>
  <c r="C8" i="10"/>
  <c r="M19" i="17"/>
  <c r="C13" i="10" l="1"/>
  <c r="D6" i="10"/>
  <c r="D126" i="19" l="1"/>
  <c r="M123" i="17"/>
  <c r="C117" i="10" s="1"/>
  <c r="M122" i="17"/>
  <c r="C116" i="10" s="1"/>
  <c r="M121" i="17"/>
  <c r="C115" i="10" s="1"/>
  <c r="M120" i="17"/>
  <c r="C114" i="10" s="1"/>
  <c r="M119" i="17"/>
  <c r="C113" i="10" s="1"/>
  <c r="M118" i="17"/>
  <c r="C112" i="10" s="1"/>
  <c r="M117" i="17"/>
  <c r="C111" i="10" s="1"/>
  <c r="M116" i="17"/>
  <c r="C110" i="10" s="1"/>
  <c r="M115" i="17"/>
  <c r="C109" i="10" s="1"/>
  <c r="M114" i="17"/>
  <c r="C108" i="10" s="1"/>
  <c r="M113" i="17"/>
  <c r="C107" i="10" s="1"/>
  <c r="M112" i="17"/>
  <c r="C106" i="10" s="1"/>
  <c r="M111" i="17"/>
  <c r="C105" i="10" s="1"/>
  <c r="M110" i="17"/>
  <c r="C104" i="10" s="1"/>
  <c r="M109" i="17"/>
  <c r="C103" i="10" s="1"/>
  <c r="M108" i="17"/>
  <c r="C102" i="10" s="1"/>
  <c r="M107" i="17"/>
  <c r="C101" i="10" s="1"/>
  <c r="M106" i="17"/>
  <c r="C100" i="10" s="1"/>
  <c r="M105" i="17"/>
  <c r="C99" i="10" s="1"/>
  <c r="M104" i="17"/>
  <c r="C98" i="10" s="1"/>
  <c r="M103" i="17"/>
  <c r="C97" i="10" s="1"/>
  <c r="M102" i="17"/>
  <c r="C96" i="10" s="1"/>
  <c r="M101" i="17"/>
  <c r="C95" i="10" s="1"/>
  <c r="M100" i="17"/>
  <c r="C94" i="10" s="1"/>
  <c r="M99" i="17"/>
  <c r="C93" i="10" s="1"/>
  <c r="M98" i="17"/>
  <c r="C92" i="10" s="1"/>
  <c r="M97" i="17"/>
  <c r="C91" i="10" s="1"/>
  <c r="M96" i="17"/>
  <c r="C90" i="10" s="1"/>
  <c r="M95" i="17"/>
  <c r="C89" i="10" s="1"/>
  <c r="M94" i="17"/>
  <c r="C88" i="10" s="1"/>
  <c r="M93" i="17"/>
  <c r="C87" i="10" s="1"/>
  <c r="M92" i="17"/>
  <c r="C86" i="10" s="1"/>
  <c r="M91" i="17"/>
  <c r="C85" i="10" s="1"/>
  <c r="M90" i="17"/>
  <c r="C84" i="10" s="1"/>
  <c r="M89" i="17"/>
  <c r="C83" i="10" s="1"/>
  <c r="M88" i="17"/>
  <c r="C82" i="10" s="1"/>
  <c r="M87" i="17"/>
  <c r="C81" i="10" s="1"/>
  <c r="M86" i="17"/>
  <c r="C80" i="10" s="1"/>
  <c r="M85" i="17"/>
  <c r="C79" i="10" s="1"/>
  <c r="M84" i="17"/>
  <c r="C78" i="10" s="1"/>
  <c r="M83" i="17"/>
  <c r="C77" i="10" s="1"/>
  <c r="M82" i="17"/>
  <c r="C76" i="10" s="1"/>
  <c r="M81" i="17"/>
  <c r="C75" i="10" s="1"/>
  <c r="M80" i="17"/>
  <c r="C74" i="10" s="1"/>
  <c r="M79" i="17"/>
  <c r="C73" i="10" s="1"/>
  <c r="M78" i="17"/>
  <c r="C72" i="10" s="1"/>
  <c r="M77" i="17"/>
  <c r="C71" i="10" s="1"/>
  <c r="M76" i="17"/>
  <c r="C70" i="10" s="1"/>
  <c r="M75" i="17"/>
  <c r="C69" i="10" s="1"/>
  <c r="M74" i="17"/>
  <c r="C68" i="10" s="1"/>
  <c r="M73" i="17"/>
  <c r="C67" i="10" s="1"/>
  <c r="M72" i="17"/>
  <c r="C66" i="10" s="1"/>
  <c r="M71" i="17"/>
  <c r="C65" i="10" s="1"/>
  <c r="M70" i="17"/>
  <c r="C64" i="10" s="1"/>
  <c r="M69" i="17"/>
  <c r="C63" i="10" s="1"/>
  <c r="M68" i="17"/>
  <c r="C62" i="10" s="1"/>
  <c r="M67" i="17"/>
  <c r="C61" i="10" s="1"/>
  <c r="M66" i="17"/>
  <c r="C60" i="10" s="1"/>
  <c r="M65" i="17"/>
  <c r="C59" i="10" s="1"/>
  <c r="M64" i="17"/>
  <c r="C58" i="10" s="1"/>
  <c r="M63" i="17"/>
  <c r="C57" i="10" s="1"/>
  <c r="M62" i="17"/>
  <c r="C56" i="10" s="1"/>
  <c r="M61" i="17"/>
  <c r="C55" i="10" s="1"/>
  <c r="M60" i="17"/>
  <c r="C54" i="10" s="1"/>
  <c r="M59" i="17"/>
  <c r="C53" i="10" s="1"/>
  <c r="M58" i="17"/>
  <c r="C52" i="10" s="1"/>
  <c r="M57" i="17"/>
  <c r="C51" i="10" s="1"/>
  <c r="M56" i="17"/>
  <c r="C50" i="10" s="1"/>
  <c r="M55" i="17"/>
  <c r="C49" i="10" s="1"/>
  <c r="M54" i="17"/>
  <c r="C48" i="10" s="1"/>
  <c r="M53" i="17"/>
  <c r="C47" i="10" s="1"/>
  <c r="M52" i="17"/>
  <c r="C46" i="10" s="1"/>
  <c r="M51" i="17"/>
  <c r="C45" i="10" s="1"/>
  <c r="M50" i="17"/>
  <c r="C44" i="10" s="1"/>
  <c r="M49" i="17"/>
  <c r="C43" i="10" s="1"/>
  <c r="M48" i="17"/>
  <c r="C42" i="10" s="1"/>
  <c r="M47" i="17"/>
  <c r="C41" i="10" s="1"/>
  <c r="M46" i="17"/>
  <c r="C40" i="10" s="1"/>
  <c r="M45" i="17"/>
  <c r="C39" i="10" s="1"/>
  <c r="M44" i="17"/>
  <c r="C38" i="10" s="1"/>
  <c r="M43" i="17"/>
  <c r="C37" i="10" s="1"/>
  <c r="M42" i="17"/>
  <c r="C36" i="10" s="1"/>
  <c r="M41" i="17"/>
  <c r="C35" i="10" s="1"/>
  <c r="M40" i="17"/>
  <c r="C34" i="10" s="1"/>
  <c r="M39" i="17"/>
  <c r="C33" i="10" s="1"/>
  <c r="M38" i="17"/>
  <c r="C32" i="10" s="1"/>
  <c r="M37" i="17"/>
  <c r="C31" i="10" s="1"/>
  <c r="M36" i="17"/>
  <c r="C30" i="10" s="1"/>
  <c r="M35" i="17"/>
  <c r="C29" i="10" s="1"/>
  <c r="M34" i="17"/>
  <c r="C28" i="10" s="1"/>
  <c r="M33" i="17"/>
  <c r="C27" i="10" s="1"/>
  <c r="M32" i="17"/>
  <c r="C26" i="10" s="1"/>
  <c r="M31" i="17"/>
  <c r="C25" i="10" s="1"/>
  <c r="M30" i="17"/>
  <c r="C24" i="10" s="1"/>
  <c r="M29" i="17"/>
  <c r="C23" i="10" s="1"/>
  <c r="M28" i="17"/>
  <c r="C22" i="10" s="1"/>
  <c r="M27" i="17"/>
  <c r="C21" i="10" s="1"/>
  <c r="M26" i="17"/>
  <c r="C20" i="10" s="1"/>
  <c r="M25" i="17"/>
  <c r="C19" i="10" s="1"/>
  <c r="M24" i="17"/>
  <c r="C18" i="10" s="1"/>
  <c r="M23" i="17"/>
  <c r="C17" i="10" s="1"/>
  <c r="M22" i="17"/>
  <c r="C16" i="10" s="1"/>
  <c r="M21" i="17"/>
  <c r="C15" i="10" s="1"/>
  <c r="M20" i="17"/>
  <c r="C14" i="10" s="1"/>
  <c r="M18" i="17"/>
  <c r="C12" i="10" s="1"/>
  <c r="M17" i="17"/>
  <c r="C11" i="10" s="1"/>
  <c r="C118" i="10" l="1"/>
  <c r="B2" i="3" l="1"/>
  <c r="E31" i="18" l="1"/>
  <c r="E38" i="18" l="1"/>
  <c r="J5" i="11" l="1"/>
  <c r="H4" i="20"/>
  <c r="B3" i="13"/>
  <c r="E30" i="18" l="1"/>
  <c r="E29" i="18"/>
  <c r="AA113" i="13" l="1"/>
  <c r="A1" i="15" l="1"/>
  <c r="Z113" i="13" l="1"/>
  <c r="B113" i="20" l="1"/>
  <c r="B112" i="20"/>
  <c r="B111" i="20"/>
  <c r="B110" i="20"/>
  <c r="B109" i="20"/>
  <c r="B108" i="20"/>
  <c r="B107" i="20"/>
  <c r="B106" i="20"/>
  <c r="B105" i="20"/>
  <c r="B104" i="20"/>
  <c r="B103" i="20"/>
  <c r="B102" i="20"/>
  <c r="B101" i="20"/>
  <c r="B100" i="20"/>
  <c r="B99" i="20"/>
  <c r="B98" i="20"/>
  <c r="B97" i="20"/>
  <c r="B96" i="20"/>
  <c r="B95" i="20"/>
  <c r="B94" i="20"/>
  <c r="B93" i="20"/>
  <c r="B92" i="20"/>
  <c r="B91" i="20"/>
  <c r="B90" i="20"/>
  <c r="B89" i="20"/>
  <c r="B88" i="20"/>
  <c r="B87" i="20"/>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11" i="20"/>
  <c r="B10" i="20"/>
  <c r="B9" i="20"/>
  <c r="B8" i="20"/>
  <c r="B7" i="20"/>
  <c r="C2" i="6" l="1"/>
  <c r="C2" i="14"/>
  <c r="C2" i="11" l="1"/>
  <c r="D74" i="3"/>
  <c r="C52" i="3"/>
  <c r="D52" i="3" s="1"/>
  <c r="C12" i="3"/>
  <c r="Q5" i="5" l="1"/>
  <c r="M14" i="17"/>
  <c r="D16" i="17"/>
  <c r="D47" i="17" l="1"/>
  <c r="AL34" i="13" l="1"/>
  <c r="AA112" i="13"/>
  <c r="AL112" i="13" s="1"/>
  <c r="Z112" i="13"/>
  <c r="AK112" i="13" s="1"/>
  <c r="AA111" i="13"/>
  <c r="AL111" i="13" s="1"/>
  <c r="Z111" i="13"/>
  <c r="AK111" i="13" s="1"/>
  <c r="AA110" i="13"/>
  <c r="AL110" i="13" s="1"/>
  <c r="Z110" i="13"/>
  <c r="AK110" i="13" s="1"/>
  <c r="AA109" i="13"/>
  <c r="AL109" i="13" s="1"/>
  <c r="Z109" i="13"/>
  <c r="AK109" i="13" s="1"/>
  <c r="AA108" i="13"/>
  <c r="AL108" i="13" s="1"/>
  <c r="Z108" i="13"/>
  <c r="AK108" i="13" s="1"/>
  <c r="AA107" i="13"/>
  <c r="AL107" i="13" s="1"/>
  <c r="Z107" i="13"/>
  <c r="AK107" i="13" s="1"/>
  <c r="AA106" i="13"/>
  <c r="AL106" i="13" s="1"/>
  <c r="Z106" i="13"/>
  <c r="AK106" i="13" s="1"/>
  <c r="AA105" i="13"/>
  <c r="AL105" i="13" s="1"/>
  <c r="Z105" i="13"/>
  <c r="AK105" i="13" s="1"/>
  <c r="AA104" i="13"/>
  <c r="AL104" i="13" s="1"/>
  <c r="Z104" i="13"/>
  <c r="AK104" i="13" s="1"/>
  <c r="AA103" i="13"/>
  <c r="AL103" i="13" s="1"/>
  <c r="Z103" i="13"/>
  <c r="AK103" i="13" s="1"/>
  <c r="AA102" i="13"/>
  <c r="AL102" i="13" s="1"/>
  <c r="Z102" i="13"/>
  <c r="AK102" i="13" s="1"/>
  <c r="AA101" i="13"/>
  <c r="AL101" i="13" s="1"/>
  <c r="Z101" i="13"/>
  <c r="AK101" i="13" s="1"/>
  <c r="AA100" i="13"/>
  <c r="AL100" i="13" s="1"/>
  <c r="Z100" i="13"/>
  <c r="AK100" i="13" s="1"/>
  <c r="AA99" i="13"/>
  <c r="AL99" i="13" s="1"/>
  <c r="Z99" i="13"/>
  <c r="AK99" i="13" s="1"/>
  <c r="AA98" i="13"/>
  <c r="AL98" i="13" s="1"/>
  <c r="Z98" i="13"/>
  <c r="AK98" i="13" s="1"/>
  <c r="AA97" i="13"/>
  <c r="AL97" i="13" s="1"/>
  <c r="Z97" i="13"/>
  <c r="AK97" i="13" s="1"/>
  <c r="AA96" i="13"/>
  <c r="AL96" i="13" s="1"/>
  <c r="Z96" i="13"/>
  <c r="AK96" i="13" s="1"/>
  <c r="AA95" i="13"/>
  <c r="AL95" i="13" s="1"/>
  <c r="Z95" i="13"/>
  <c r="AK95" i="13" s="1"/>
  <c r="AA94" i="13"/>
  <c r="AL94" i="13" s="1"/>
  <c r="Z94" i="13"/>
  <c r="AK94" i="13" s="1"/>
  <c r="AA93" i="13"/>
  <c r="AL93" i="13" s="1"/>
  <c r="Z93" i="13"/>
  <c r="AK93" i="13" s="1"/>
  <c r="AA92" i="13"/>
  <c r="AL92" i="13" s="1"/>
  <c r="Z92" i="13"/>
  <c r="AK92" i="13" s="1"/>
  <c r="AA91" i="13"/>
  <c r="AL91" i="13" s="1"/>
  <c r="Z91" i="13"/>
  <c r="AK91" i="13" s="1"/>
  <c r="AA90" i="13"/>
  <c r="AL90" i="13" s="1"/>
  <c r="Z90" i="13"/>
  <c r="AK90" i="13" s="1"/>
  <c r="AA89" i="13"/>
  <c r="AL89" i="13" s="1"/>
  <c r="Z89" i="13"/>
  <c r="AK89" i="13" s="1"/>
  <c r="AA88" i="13"/>
  <c r="AL88" i="13" s="1"/>
  <c r="Z88" i="13"/>
  <c r="AK88" i="13" s="1"/>
  <c r="AA87" i="13"/>
  <c r="AL87" i="13" s="1"/>
  <c r="Z87" i="13"/>
  <c r="AK87" i="13" s="1"/>
  <c r="AA86" i="13"/>
  <c r="AL86" i="13" s="1"/>
  <c r="Z86" i="13"/>
  <c r="AK86" i="13" s="1"/>
  <c r="AA85" i="13"/>
  <c r="AL85" i="13" s="1"/>
  <c r="Z85" i="13"/>
  <c r="AK85" i="13" s="1"/>
  <c r="AA84" i="13"/>
  <c r="AL84" i="13" s="1"/>
  <c r="Z84" i="13"/>
  <c r="AK84" i="13" s="1"/>
  <c r="AA83" i="13"/>
  <c r="AL83" i="13" s="1"/>
  <c r="Z83" i="13"/>
  <c r="AK83" i="13" s="1"/>
  <c r="AA82" i="13"/>
  <c r="AL82" i="13" s="1"/>
  <c r="Z82" i="13"/>
  <c r="AK82" i="13" s="1"/>
  <c r="AA81" i="13"/>
  <c r="AL81" i="13" s="1"/>
  <c r="Z81" i="13"/>
  <c r="AK81" i="13" s="1"/>
  <c r="AA80" i="13"/>
  <c r="AL80" i="13" s="1"/>
  <c r="Z80" i="13"/>
  <c r="AK80" i="13" s="1"/>
  <c r="AA79" i="13"/>
  <c r="AL79" i="13" s="1"/>
  <c r="Z79" i="13"/>
  <c r="AK79" i="13" s="1"/>
  <c r="AA78" i="13"/>
  <c r="AL78" i="13" s="1"/>
  <c r="Z78" i="13"/>
  <c r="AK78" i="13" s="1"/>
  <c r="AA77" i="13"/>
  <c r="AL77" i="13" s="1"/>
  <c r="Z77" i="13"/>
  <c r="AK77" i="13" s="1"/>
  <c r="AA76" i="13"/>
  <c r="AL76" i="13" s="1"/>
  <c r="Z76" i="13"/>
  <c r="AK76" i="13" s="1"/>
  <c r="AA75" i="13"/>
  <c r="AL75" i="13" s="1"/>
  <c r="Z75" i="13"/>
  <c r="AK75" i="13" s="1"/>
  <c r="AA74" i="13"/>
  <c r="AL74" i="13" s="1"/>
  <c r="Z74" i="13"/>
  <c r="AK74" i="13" s="1"/>
  <c r="AA73" i="13"/>
  <c r="AL73" i="13" s="1"/>
  <c r="Z73" i="13"/>
  <c r="AK73" i="13" s="1"/>
  <c r="AA72" i="13"/>
  <c r="AL72" i="13" s="1"/>
  <c r="Z72" i="13"/>
  <c r="AK72" i="13" s="1"/>
  <c r="AA71" i="13"/>
  <c r="AL71" i="13" s="1"/>
  <c r="Z71" i="13"/>
  <c r="AK71" i="13" s="1"/>
  <c r="AA70" i="13"/>
  <c r="AL70" i="13" s="1"/>
  <c r="Z70" i="13"/>
  <c r="AK70" i="13" s="1"/>
  <c r="AA69" i="13"/>
  <c r="AL69" i="13" s="1"/>
  <c r="Z69" i="13"/>
  <c r="AK69" i="13" s="1"/>
  <c r="AA68" i="13"/>
  <c r="AL68" i="13" s="1"/>
  <c r="Z68" i="13"/>
  <c r="AK68" i="13" s="1"/>
  <c r="AA67" i="13"/>
  <c r="AL67" i="13" s="1"/>
  <c r="Z67" i="13"/>
  <c r="AK67" i="13" s="1"/>
  <c r="AA66" i="13"/>
  <c r="AL66" i="13" s="1"/>
  <c r="Z66" i="13"/>
  <c r="AK66" i="13" s="1"/>
  <c r="AA65" i="13"/>
  <c r="AL65" i="13" s="1"/>
  <c r="Z65" i="13"/>
  <c r="AK65" i="13" s="1"/>
  <c r="AA64" i="13"/>
  <c r="AL64" i="13" s="1"/>
  <c r="Z64" i="13"/>
  <c r="AK64" i="13" s="1"/>
  <c r="AA63" i="13"/>
  <c r="AL63" i="13" s="1"/>
  <c r="Z63" i="13"/>
  <c r="AK63" i="13" s="1"/>
  <c r="AA62" i="13"/>
  <c r="AL62" i="13" s="1"/>
  <c r="Z62" i="13"/>
  <c r="AK62" i="13" s="1"/>
  <c r="AA61" i="13"/>
  <c r="AL61" i="13" s="1"/>
  <c r="Z61" i="13"/>
  <c r="AK61" i="13" s="1"/>
  <c r="AA60" i="13"/>
  <c r="AL60" i="13" s="1"/>
  <c r="Z60" i="13"/>
  <c r="AK60" i="13" s="1"/>
  <c r="AA59" i="13"/>
  <c r="AL59" i="13" s="1"/>
  <c r="Z59" i="13"/>
  <c r="AK59" i="13" s="1"/>
  <c r="AA58" i="13"/>
  <c r="AL58" i="13" s="1"/>
  <c r="Z58" i="13"/>
  <c r="AK58" i="13" s="1"/>
  <c r="AA57" i="13"/>
  <c r="AL57" i="13" s="1"/>
  <c r="Z57" i="13"/>
  <c r="AK57" i="13" s="1"/>
  <c r="AA56" i="13"/>
  <c r="AL56" i="13" s="1"/>
  <c r="Z56" i="13"/>
  <c r="AK56" i="13" s="1"/>
  <c r="AA55" i="13"/>
  <c r="AL55" i="13" s="1"/>
  <c r="Z55" i="13"/>
  <c r="AK55" i="13" s="1"/>
  <c r="AA54" i="13"/>
  <c r="AL54" i="13" s="1"/>
  <c r="Z54" i="13"/>
  <c r="AK54" i="13" s="1"/>
  <c r="AA53" i="13"/>
  <c r="AL53" i="13" s="1"/>
  <c r="Z53" i="13"/>
  <c r="AK53" i="13" s="1"/>
  <c r="AA52" i="13"/>
  <c r="AL52" i="13" s="1"/>
  <c r="Z52" i="13"/>
  <c r="AK52" i="13" s="1"/>
  <c r="AA51" i="13"/>
  <c r="AL51" i="13" s="1"/>
  <c r="Z51" i="13"/>
  <c r="AK51" i="13" s="1"/>
  <c r="AA50" i="13"/>
  <c r="AL50" i="13" s="1"/>
  <c r="Z50" i="13"/>
  <c r="AK50" i="13" s="1"/>
  <c r="AA49" i="13"/>
  <c r="AL49" i="13" s="1"/>
  <c r="Z49" i="13"/>
  <c r="AK49" i="13" s="1"/>
  <c r="AA48" i="13"/>
  <c r="AL48" i="13" s="1"/>
  <c r="Z48" i="13"/>
  <c r="AK48" i="13" s="1"/>
  <c r="AA47" i="13"/>
  <c r="AL47" i="13" s="1"/>
  <c r="Z47" i="13"/>
  <c r="AK47" i="13" s="1"/>
  <c r="AA46" i="13"/>
  <c r="AL46" i="13" s="1"/>
  <c r="Z46" i="13"/>
  <c r="AK46" i="13" s="1"/>
  <c r="AA45" i="13"/>
  <c r="AL45" i="13" s="1"/>
  <c r="Z45" i="13"/>
  <c r="AK45" i="13" s="1"/>
  <c r="AA44" i="13"/>
  <c r="AL44" i="13" s="1"/>
  <c r="Z44" i="13"/>
  <c r="AK44" i="13" s="1"/>
  <c r="AA43" i="13"/>
  <c r="AL43" i="13" s="1"/>
  <c r="Z43" i="13"/>
  <c r="AK43" i="13" s="1"/>
  <c r="AA42" i="13"/>
  <c r="AL42" i="13" s="1"/>
  <c r="Z42" i="13"/>
  <c r="AK42" i="13" s="1"/>
  <c r="AA41" i="13"/>
  <c r="AL41" i="13" s="1"/>
  <c r="Z41" i="13"/>
  <c r="AK41" i="13" s="1"/>
  <c r="AA40" i="13"/>
  <c r="AL40" i="13" s="1"/>
  <c r="Z40" i="13"/>
  <c r="AK40" i="13" s="1"/>
  <c r="AA39" i="13"/>
  <c r="AL39" i="13" s="1"/>
  <c r="Z39" i="13"/>
  <c r="AK39" i="13" s="1"/>
  <c r="AA38" i="13"/>
  <c r="AL38" i="13" s="1"/>
  <c r="Z38" i="13"/>
  <c r="AK38" i="13" s="1"/>
  <c r="AA37" i="13"/>
  <c r="AL37" i="13" s="1"/>
  <c r="Z37" i="13"/>
  <c r="AK37" i="13" s="1"/>
  <c r="AA36" i="13"/>
  <c r="AL36" i="13" s="1"/>
  <c r="Z36" i="13"/>
  <c r="AK36" i="13" s="1"/>
  <c r="AA35" i="13"/>
  <c r="AL35" i="13" s="1"/>
  <c r="Z35" i="13"/>
  <c r="AK35" i="13" s="1"/>
  <c r="AA34" i="13"/>
  <c r="Z34" i="13"/>
  <c r="AK34" i="13" s="1"/>
  <c r="AA33" i="13"/>
  <c r="AL33" i="13" s="1"/>
  <c r="Z33" i="13"/>
  <c r="AK33" i="13" s="1"/>
  <c r="AA32" i="13"/>
  <c r="AL32" i="13" s="1"/>
  <c r="Z32" i="13"/>
  <c r="AK32" i="13" s="1"/>
  <c r="AA31" i="13"/>
  <c r="AL31" i="13" s="1"/>
  <c r="Z31" i="13"/>
  <c r="AK31" i="13" s="1"/>
  <c r="AA30" i="13"/>
  <c r="AL30" i="13" s="1"/>
  <c r="Z30" i="13"/>
  <c r="AK30" i="13" s="1"/>
  <c r="AA29" i="13"/>
  <c r="AL29" i="13" s="1"/>
  <c r="Z29" i="13"/>
  <c r="AK29" i="13" s="1"/>
  <c r="AA28" i="13"/>
  <c r="AL28" i="13" s="1"/>
  <c r="Z28" i="13"/>
  <c r="AK28" i="13" s="1"/>
  <c r="AA27" i="13"/>
  <c r="AL27" i="13" s="1"/>
  <c r="Z27" i="13"/>
  <c r="AK27" i="13" s="1"/>
  <c r="AA26" i="13"/>
  <c r="AL26" i="13" s="1"/>
  <c r="Z26" i="13"/>
  <c r="AK26" i="13" s="1"/>
  <c r="AA25" i="13"/>
  <c r="AL25" i="13" s="1"/>
  <c r="Z25" i="13"/>
  <c r="AK25" i="13" s="1"/>
  <c r="AA24" i="13"/>
  <c r="AL24" i="13" s="1"/>
  <c r="Z24" i="13"/>
  <c r="AK24" i="13" s="1"/>
  <c r="AA23" i="13"/>
  <c r="AL23" i="13" s="1"/>
  <c r="Z23" i="13"/>
  <c r="AK23" i="13" s="1"/>
  <c r="AA22" i="13"/>
  <c r="AL22" i="13" s="1"/>
  <c r="Z22" i="13"/>
  <c r="AK22" i="13" s="1"/>
  <c r="AA21" i="13"/>
  <c r="AL21" i="13" s="1"/>
  <c r="Z21" i="13"/>
  <c r="AK21" i="13" s="1"/>
  <c r="AA20" i="13"/>
  <c r="AL20" i="13" s="1"/>
  <c r="Z20" i="13"/>
  <c r="AK20" i="13" s="1"/>
  <c r="AA19" i="13"/>
  <c r="AL19" i="13" s="1"/>
  <c r="Z19" i="13"/>
  <c r="AK19" i="13" s="1"/>
  <c r="AA18" i="13"/>
  <c r="AL18" i="13" s="1"/>
  <c r="Z18" i="13"/>
  <c r="AK18" i="13" s="1"/>
  <c r="AA17" i="13"/>
  <c r="AL17" i="13" s="1"/>
  <c r="Z17" i="13"/>
  <c r="AK17" i="13" s="1"/>
  <c r="AA16" i="13"/>
  <c r="AL16" i="13" s="1"/>
  <c r="Z16" i="13"/>
  <c r="AK16" i="13" s="1"/>
  <c r="AA15" i="13"/>
  <c r="AL15" i="13" s="1"/>
  <c r="Z15" i="13"/>
  <c r="AK15" i="13" s="1"/>
  <c r="AA14" i="13"/>
  <c r="AL14" i="13" s="1"/>
  <c r="Z14" i="13"/>
  <c r="AK14" i="13" s="1"/>
  <c r="AA13" i="13"/>
  <c r="AL13" i="13" s="1"/>
  <c r="Z13" i="13"/>
  <c r="AK13" i="13" s="1"/>
  <c r="AA12" i="13"/>
  <c r="AL12" i="13" s="1"/>
  <c r="Z12" i="13"/>
  <c r="AK12" i="13" s="1"/>
  <c r="AA11" i="13"/>
  <c r="AL11" i="13" s="1"/>
  <c r="Z11" i="13"/>
  <c r="AK11" i="13" s="1"/>
  <c r="AA10" i="13"/>
  <c r="AL10" i="13" s="1"/>
  <c r="Z10" i="13"/>
  <c r="AK10" i="13" s="1"/>
  <c r="AA9" i="13"/>
  <c r="AL9" i="13" s="1"/>
  <c r="Z9" i="13"/>
  <c r="AK9" i="13" s="1"/>
  <c r="AA8" i="13"/>
  <c r="AL8" i="13" s="1"/>
  <c r="Z8" i="13"/>
  <c r="AK8" i="13" s="1"/>
  <c r="AA7" i="13"/>
  <c r="AL7" i="13" s="1"/>
  <c r="Z7" i="13"/>
  <c r="AK7" i="13" s="1"/>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J21" i="11" l="1"/>
  <c r="C18" i="13" l="1"/>
  <c r="D18" i="13" s="1"/>
  <c r="C42" i="13"/>
  <c r="D42" i="13" s="1"/>
  <c r="F42" i="13" s="1"/>
  <c r="C8" i="13"/>
  <c r="D8" i="13" s="1"/>
  <c r="C34" i="13"/>
  <c r="D34" i="13" s="1"/>
  <c r="C74" i="13"/>
  <c r="D74" i="13" s="1"/>
  <c r="G74" i="13" s="1"/>
  <c r="C26" i="13"/>
  <c r="D26" i="13" s="1"/>
  <c r="C7" i="13"/>
  <c r="D7" i="13" s="1"/>
  <c r="C15" i="13"/>
  <c r="D15" i="13" s="1"/>
  <c r="C66" i="13"/>
  <c r="D66" i="13" s="1"/>
  <c r="F66" i="13" s="1"/>
  <c r="C50" i="13"/>
  <c r="D50" i="13" s="1"/>
  <c r="F50" i="13" s="1"/>
  <c r="C47" i="13"/>
  <c r="D47" i="13" s="1"/>
  <c r="F47" i="13" s="1"/>
  <c r="C89" i="13"/>
  <c r="D89" i="13" s="1"/>
  <c r="G89" i="13" s="1"/>
  <c r="C63" i="13"/>
  <c r="D63" i="13" s="1"/>
  <c r="F63" i="13" s="1"/>
  <c r="C76" i="13"/>
  <c r="D76" i="13" s="1"/>
  <c r="G76" i="13" s="1"/>
  <c r="C54" i="13"/>
  <c r="D54" i="13" s="1"/>
  <c r="F54" i="13" s="1"/>
  <c r="C60" i="13"/>
  <c r="D60" i="13" s="1"/>
  <c r="F60" i="13" s="1"/>
  <c r="C20" i="13"/>
  <c r="D20" i="13" s="1"/>
  <c r="C68" i="13"/>
  <c r="D68" i="13" s="1"/>
  <c r="F68" i="13" s="1"/>
  <c r="C44" i="13"/>
  <c r="D44" i="13" s="1"/>
  <c r="F44" i="13" s="1"/>
  <c r="C77" i="13"/>
  <c r="D77" i="13" s="1"/>
  <c r="G77" i="13" s="1"/>
  <c r="C109" i="13"/>
  <c r="D109" i="13" s="1"/>
  <c r="F109" i="13" s="1"/>
  <c r="C43" i="13"/>
  <c r="D43" i="13" s="1"/>
  <c r="F43" i="13" s="1"/>
  <c r="C36" i="13"/>
  <c r="D36" i="13" s="1"/>
  <c r="C93" i="13"/>
  <c r="D93" i="13" s="1"/>
  <c r="F93" i="13" s="1"/>
  <c r="C92" i="13"/>
  <c r="D92" i="13" s="1"/>
  <c r="F92" i="13" s="1"/>
  <c r="C67" i="13"/>
  <c r="D67" i="13" s="1"/>
  <c r="G67" i="13" s="1"/>
  <c r="C99" i="13"/>
  <c r="D99" i="13" s="1"/>
  <c r="G99" i="13" s="1"/>
  <c r="C94" i="13"/>
  <c r="D94" i="13" s="1"/>
  <c r="F94" i="13" s="1"/>
  <c r="C11" i="13"/>
  <c r="D11" i="13" s="1"/>
  <c r="C19" i="13"/>
  <c r="D19" i="13" s="1"/>
  <c r="C12" i="13"/>
  <c r="D12" i="13" s="1"/>
  <c r="C35" i="13"/>
  <c r="D35" i="13" s="1"/>
  <c r="C102" i="13"/>
  <c r="D102" i="13" s="1"/>
  <c r="G102" i="13" s="1"/>
  <c r="C46" i="13"/>
  <c r="D46" i="13" s="1"/>
  <c r="G46" i="13" s="1"/>
  <c r="C58" i="13"/>
  <c r="D58" i="13" s="1"/>
  <c r="F58" i="13" s="1"/>
  <c r="C10" i="13"/>
  <c r="D10" i="13" s="1"/>
  <c r="C39" i="13"/>
  <c r="D39" i="13" s="1"/>
  <c r="C78" i="13"/>
  <c r="D78" i="13" s="1"/>
  <c r="F78" i="13" s="1"/>
  <c r="C28" i="13"/>
  <c r="D28" i="13" s="1"/>
  <c r="C59" i="13"/>
  <c r="D59" i="13" s="1"/>
  <c r="G59" i="13" s="1"/>
  <c r="C22" i="13"/>
  <c r="D22" i="13" s="1"/>
  <c r="C110" i="13"/>
  <c r="D110" i="13" s="1"/>
  <c r="G110" i="13" s="1"/>
  <c r="C101" i="13"/>
  <c r="D101" i="13" s="1"/>
  <c r="G101" i="13" s="1"/>
  <c r="C51" i="13"/>
  <c r="D51" i="13" s="1"/>
  <c r="G51" i="13" s="1"/>
  <c r="C52" i="13"/>
  <c r="D52" i="13" s="1"/>
  <c r="F52" i="13" s="1"/>
  <c r="C108" i="13"/>
  <c r="D108" i="13" s="1"/>
  <c r="F108" i="13" s="1"/>
  <c r="C91" i="13"/>
  <c r="D91" i="13" s="1"/>
  <c r="F91" i="13" s="1"/>
  <c r="C71" i="13"/>
  <c r="D71" i="13" s="1"/>
  <c r="F71" i="13" s="1"/>
  <c r="C38" i="13"/>
  <c r="D38" i="13" s="1"/>
  <c r="C27" i="13"/>
  <c r="D27" i="13" s="1"/>
  <c r="C55" i="13"/>
  <c r="D55" i="13" s="1"/>
  <c r="F55" i="13" s="1"/>
  <c r="C100" i="13"/>
  <c r="D100" i="13" s="1"/>
  <c r="G100" i="13" s="1"/>
  <c r="D12" i="11"/>
  <c r="D7" i="11"/>
  <c r="G47" i="13" l="1"/>
  <c r="G50" i="13"/>
  <c r="F89" i="13"/>
  <c r="G94" i="13"/>
  <c r="F101" i="13"/>
  <c r="F74" i="13"/>
  <c r="G109" i="13"/>
  <c r="F77" i="13"/>
  <c r="F76" i="13"/>
  <c r="G68" i="13"/>
  <c r="F46" i="13"/>
  <c r="G42" i="13"/>
  <c r="F67" i="13"/>
  <c r="G92" i="13"/>
  <c r="G44" i="13"/>
  <c r="G78" i="13"/>
  <c r="F99" i="13"/>
  <c r="G66" i="13"/>
  <c r="F102" i="13"/>
  <c r="F51" i="13"/>
  <c r="G63" i="13"/>
  <c r="G58" i="13"/>
  <c r="G60" i="13"/>
  <c r="F100" i="13"/>
  <c r="F59" i="13"/>
  <c r="G93" i="13"/>
  <c r="G108" i="13"/>
  <c r="G54" i="13"/>
  <c r="G71" i="13"/>
  <c r="G52" i="13"/>
  <c r="G55" i="13"/>
  <c r="F110" i="13"/>
  <c r="G91" i="13"/>
  <c r="G43" i="13"/>
  <c r="C56" i="13"/>
  <c r="D56" i="13" s="1"/>
  <c r="F56" i="13" s="1"/>
  <c r="C112" i="13"/>
  <c r="D112" i="13" s="1"/>
  <c r="C64" i="13"/>
  <c r="D64" i="13" s="1"/>
  <c r="G64" i="13" s="1"/>
  <c r="C9" i="13"/>
  <c r="D9" i="13" s="1"/>
  <c r="C96" i="13"/>
  <c r="D96" i="13" s="1"/>
  <c r="G96" i="13" s="1"/>
  <c r="C57" i="13"/>
  <c r="D57" i="13" s="1"/>
  <c r="G57" i="13" s="1"/>
  <c r="C90" i="13"/>
  <c r="D90" i="13" s="1"/>
  <c r="G90" i="13" s="1"/>
  <c r="C104" i="13"/>
  <c r="D104" i="13" s="1"/>
  <c r="G104" i="13" s="1"/>
  <c r="C105" i="13"/>
  <c r="D105" i="13" s="1"/>
  <c r="F105" i="13" s="1"/>
  <c r="C25" i="13"/>
  <c r="D25" i="13" s="1"/>
  <c r="C32" i="13"/>
  <c r="D32" i="13" s="1"/>
  <c r="C40" i="13"/>
  <c r="D40" i="13" s="1"/>
  <c r="C33" i="13"/>
  <c r="D33" i="13" s="1"/>
  <c r="C72" i="13"/>
  <c r="D72" i="13" s="1"/>
  <c r="G72" i="13" s="1"/>
  <c r="C106" i="13"/>
  <c r="D106" i="13" s="1"/>
  <c r="G106" i="13" s="1"/>
  <c r="C49" i="13"/>
  <c r="D49" i="13" s="1"/>
  <c r="G49" i="13" s="1"/>
  <c r="C98" i="13"/>
  <c r="D98" i="13" s="1"/>
  <c r="F98" i="13" s="1"/>
  <c r="C73" i="13"/>
  <c r="D73" i="13" s="1"/>
  <c r="G73" i="13" s="1"/>
  <c r="C97" i="13"/>
  <c r="D97" i="13" s="1"/>
  <c r="G97" i="13" s="1"/>
  <c r="C48" i="13"/>
  <c r="D48" i="13" s="1"/>
  <c r="F48" i="13" s="1"/>
  <c r="C41" i="13"/>
  <c r="D41" i="13" s="1"/>
  <c r="C17" i="13"/>
  <c r="D17" i="13" s="1"/>
  <c r="C23" i="13"/>
  <c r="D23" i="13" s="1"/>
  <c r="C103" i="13"/>
  <c r="D103" i="13" s="1"/>
  <c r="G103" i="13" s="1"/>
  <c r="C70" i="13"/>
  <c r="D70" i="13" s="1"/>
  <c r="F70" i="13" s="1"/>
  <c r="C69" i="13"/>
  <c r="D69" i="13" s="1"/>
  <c r="F69" i="13" s="1"/>
  <c r="C37" i="13"/>
  <c r="D37" i="13" s="1"/>
  <c r="C14" i="13"/>
  <c r="D14" i="13" s="1"/>
  <c r="C30" i="13"/>
  <c r="D30" i="13" s="1"/>
  <c r="C45" i="13"/>
  <c r="D45" i="13" s="1"/>
  <c r="F45" i="13" s="1"/>
  <c r="C53" i="13"/>
  <c r="D53" i="13" s="1"/>
  <c r="F53" i="13" s="1"/>
  <c r="C95" i="13"/>
  <c r="D95" i="13" s="1"/>
  <c r="G95" i="13" s="1"/>
  <c r="C111" i="13"/>
  <c r="D111" i="13" s="1"/>
  <c r="F111" i="13" s="1"/>
  <c r="C61" i="13"/>
  <c r="D61" i="13" s="1"/>
  <c r="G61" i="13" s="1"/>
  <c r="C107" i="13"/>
  <c r="D107" i="13" s="1"/>
  <c r="F107" i="13" s="1"/>
  <c r="C62" i="13"/>
  <c r="D62" i="13" s="1"/>
  <c r="G62" i="13" s="1"/>
  <c r="C24" i="13"/>
  <c r="D24" i="13" s="1"/>
  <c r="C65" i="13"/>
  <c r="D65" i="13" s="1"/>
  <c r="G65" i="13" s="1"/>
  <c r="C16" i="13"/>
  <c r="D16" i="13" s="1"/>
  <c r="C79" i="13"/>
  <c r="D79" i="13" s="1"/>
  <c r="F79" i="13" s="1"/>
  <c r="C29" i="13"/>
  <c r="D29" i="13" s="1"/>
  <c r="C13" i="13"/>
  <c r="D13" i="13" s="1"/>
  <c r="C31" i="13"/>
  <c r="D31" i="13" s="1"/>
  <c r="C21" i="13"/>
  <c r="D21" i="13" s="1"/>
  <c r="K47" i="11"/>
  <c r="I32" i="11"/>
  <c r="AA6" i="13"/>
  <c r="AL6" i="13" s="1"/>
  <c r="Z6" i="13"/>
  <c r="AK6" i="13" s="1"/>
  <c r="F49" i="13" l="1"/>
  <c r="F90" i="13"/>
  <c r="G53" i="13"/>
  <c r="G70" i="13"/>
  <c r="F106" i="13"/>
  <c r="G105" i="13"/>
  <c r="G56" i="13"/>
  <c r="F64" i="13"/>
  <c r="F104" i="13"/>
  <c r="F97" i="13"/>
  <c r="F72" i="13"/>
  <c r="F65" i="13"/>
  <c r="G48" i="13"/>
  <c r="F57" i="13"/>
  <c r="F96" i="13"/>
  <c r="G111" i="13"/>
  <c r="G69" i="13"/>
  <c r="F95" i="13"/>
  <c r="F73" i="13"/>
  <c r="G98" i="13"/>
  <c r="F61" i="13"/>
  <c r="G79" i="13"/>
  <c r="F103" i="13"/>
  <c r="G45" i="13"/>
  <c r="F62" i="13"/>
  <c r="G107" i="13"/>
  <c r="H17" i="11"/>
  <c r="M31" i="8" l="1"/>
  <c r="M22" i="8"/>
  <c r="P15" i="8" l="1"/>
  <c r="O15" i="8" s="1"/>
  <c r="N15" i="8" l="1"/>
  <c r="P17" i="8" s="1"/>
  <c r="E35" i="18" s="1"/>
  <c r="P18" i="8" l="1"/>
  <c r="J19" i="11" s="1"/>
  <c r="U6" i="5"/>
  <c r="S6" i="5"/>
  <c r="H23" i="5" s="1"/>
  <c r="M32" i="8"/>
  <c r="M23" i="8"/>
  <c r="K38" i="5" l="1"/>
  <c r="I68" i="5"/>
  <c r="K68" i="5"/>
  <c r="M68" i="5"/>
  <c r="Q68" i="5"/>
  <c r="O68" i="5"/>
  <c r="I91" i="13"/>
  <c r="I109" i="13"/>
  <c r="I110" i="13"/>
  <c r="H74" i="13"/>
  <c r="I59" i="13"/>
  <c r="H109" i="13"/>
  <c r="I76" i="13"/>
  <c r="H100" i="13"/>
  <c r="I43" i="13"/>
  <c r="H76" i="13"/>
  <c r="H43" i="13"/>
  <c r="H60" i="13"/>
  <c r="H52" i="13"/>
  <c r="H58" i="13"/>
  <c r="I42" i="13"/>
  <c r="H99" i="13"/>
  <c r="I92" i="13"/>
  <c r="H42" i="13"/>
  <c r="I93" i="13"/>
  <c r="I77" i="13"/>
  <c r="H55" i="13"/>
  <c r="H89" i="13"/>
  <c r="I100" i="13"/>
  <c r="I102" i="13"/>
  <c r="H110" i="13"/>
  <c r="I60" i="13"/>
  <c r="I54" i="13"/>
  <c r="I58" i="13"/>
  <c r="I99" i="13"/>
  <c r="H54" i="13"/>
  <c r="I66" i="13"/>
  <c r="I78" i="13"/>
  <c r="I47" i="13"/>
  <c r="H63" i="13"/>
  <c r="I51" i="13"/>
  <c r="I48" i="13"/>
  <c r="H66" i="13"/>
  <c r="I71" i="13"/>
  <c r="H49" i="13"/>
  <c r="H91" i="13"/>
  <c r="H50" i="13"/>
  <c r="I89" i="13"/>
  <c r="I52" i="13"/>
  <c r="H67" i="13"/>
  <c r="H78" i="13"/>
  <c r="I94" i="13"/>
  <c r="I46" i="13"/>
  <c r="H51" i="13"/>
  <c r="I108" i="13"/>
  <c r="I68" i="13"/>
  <c r="H108" i="13"/>
  <c r="H102" i="13"/>
  <c r="H92" i="13"/>
  <c r="H59" i="13"/>
  <c r="H93" i="13"/>
  <c r="H94" i="13"/>
  <c r="H77" i="13"/>
  <c r="H46" i="13"/>
  <c r="I44" i="13"/>
  <c r="I63" i="13"/>
  <c r="I101" i="13"/>
  <c r="I74" i="13"/>
  <c r="H71" i="13"/>
  <c r="I55" i="13"/>
  <c r="H44" i="13"/>
  <c r="H101" i="13"/>
  <c r="I50" i="13"/>
  <c r="H111" i="13"/>
  <c r="I67" i="13"/>
  <c r="H47" i="13"/>
  <c r="H68" i="13"/>
  <c r="I103" i="13"/>
  <c r="H107" i="13"/>
  <c r="I70" i="13"/>
  <c r="I65" i="13"/>
  <c r="H73" i="13"/>
  <c r="H57" i="13"/>
  <c r="I53" i="13"/>
  <c r="I106" i="13"/>
  <c r="H56" i="13"/>
  <c r="H104" i="13"/>
  <c r="I56" i="13"/>
  <c r="I45" i="13"/>
  <c r="I95" i="13"/>
  <c r="H90" i="13"/>
  <c r="H72" i="13"/>
  <c r="I73" i="13"/>
  <c r="H61" i="13"/>
  <c r="I96" i="13"/>
  <c r="H45" i="13"/>
  <c r="I98" i="13"/>
  <c r="I57" i="13"/>
  <c r="H106" i="13"/>
  <c r="I111" i="13"/>
  <c r="H65" i="13"/>
  <c r="I64" i="13"/>
  <c r="I104" i="13"/>
  <c r="I72" i="13"/>
  <c r="H64" i="13"/>
  <c r="H96" i="13"/>
  <c r="H70" i="13"/>
  <c r="I90" i="13"/>
  <c r="H53" i="13"/>
  <c r="I61" i="13"/>
  <c r="H79" i="13"/>
  <c r="H69" i="13"/>
  <c r="H105" i="13"/>
  <c r="H62" i="13"/>
  <c r="H103" i="13"/>
  <c r="I105" i="13"/>
  <c r="H95" i="13"/>
  <c r="I62" i="13"/>
  <c r="I79" i="13"/>
  <c r="H98" i="13"/>
  <c r="I49" i="13"/>
  <c r="I97" i="13"/>
  <c r="H48" i="13"/>
  <c r="I107" i="13"/>
  <c r="H97" i="13"/>
  <c r="I69" i="13"/>
  <c r="C6" i="13" l="1"/>
  <c r="O65" i="5"/>
  <c r="O66" i="5"/>
  <c r="O67" i="5"/>
  <c r="Q67" i="5"/>
  <c r="Q66" i="5"/>
  <c r="Q65" i="5"/>
  <c r="R56" i="5"/>
  <c r="R55" i="5"/>
  <c r="R29" i="5"/>
  <c r="R28" i="5"/>
  <c r="R15" i="5"/>
  <c r="R14" i="5"/>
  <c r="D6" i="13" l="1"/>
  <c r="F112" i="8"/>
  <c r="F41" i="8"/>
  <c r="F40" i="8"/>
  <c r="F39" i="8"/>
  <c r="F38" i="8"/>
  <c r="F37" i="8"/>
  <c r="F36" i="8"/>
  <c r="F35" i="8"/>
  <c r="F34" i="8"/>
  <c r="F33" i="8"/>
  <c r="F32" i="8"/>
  <c r="F31" i="8"/>
  <c r="F30" i="8"/>
  <c r="F29" i="8"/>
  <c r="F28" i="8"/>
  <c r="F27" i="8"/>
  <c r="F26" i="8"/>
  <c r="F25" i="8"/>
  <c r="F24" i="8"/>
  <c r="F23" i="8"/>
  <c r="F22" i="8"/>
  <c r="F21" i="8"/>
  <c r="F20" i="8"/>
  <c r="F19" i="8"/>
  <c r="F18" i="8"/>
  <c r="F17" i="8"/>
  <c r="F16" i="8"/>
  <c r="F15" i="8"/>
  <c r="F14" i="8"/>
  <c r="F13" i="8"/>
  <c r="F12" i="8"/>
  <c r="F11" i="8"/>
  <c r="F10" i="8"/>
  <c r="F9" i="8"/>
  <c r="F8" i="8"/>
  <c r="F7" i="8"/>
  <c r="F6" i="8"/>
  <c r="G27" i="13" l="1"/>
  <c r="F27" i="13"/>
  <c r="I27" i="13"/>
  <c r="H27" i="13"/>
  <c r="G12" i="13"/>
  <c r="F12" i="13"/>
  <c r="I12" i="13"/>
  <c r="H12" i="13"/>
  <c r="G20" i="13"/>
  <c r="F20" i="13"/>
  <c r="I20" i="13"/>
  <c r="H20" i="13"/>
  <c r="F36" i="13"/>
  <c r="G36" i="13"/>
  <c r="H36" i="13"/>
  <c r="I36" i="13"/>
  <c r="G11" i="13"/>
  <c r="F11" i="13"/>
  <c r="H11" i="13"/>
  <c r="I11" i="13"/>
  <c r="F35" i="13"/>
  <c r="G35" i="13"/>
  <c r="H35" i="13"/>
  <c r="I35" i="13"/>
  <c r="F28" i="13"/>
  <c r="G28" i="13"/>
  <c r="H28" i="13"/>
  <c r="I28" i="13"/>
  <c r="F13" i="13"/>
  <c r="G13" i="13"/>
  <c r="H13" i="13"/>
  <c r="I13" i="13"/>
  <c r="G21" i="13"/>
  <c r="F21" i="13"/>
  <c r="I21" i="13"/>
  <c r="H21" i="13"/>
  <c r="F29" i="13"/>
  <c r="G29" i="13"/>
  <c r="H29" i="13"/>
  <c r="I29" i="13"/>
  <c r="G37" i="13"/>
  <c r="F37" i="13"/>
  <c r="H37" i="13"/>
  <c r="I37" i="13"/>
  <c r="F14" i="13"/>
  <c r="G14" i="13"/>
  <c r="H14" i="13"/>
  <c r="I14" i="13"/>
  <c r="G7" i="13"/>
  <c r="F7" i="13"/>
  <c r="I7" i="13"/>
  <c r="H7" i="13"/>
  <c r="F23" i="13"/>
  <c r="G23" i="13"/>
  <c r="H23" i="13"/>
  <c r="I23" i="13"/>
  <c r="F31" i="13"/>
  <c r="G31" i="13"/>
  <c r="H31" i="13"/>
  <c r="I31" i="13"/>
  <c r="F39" i="13"/>
  <c r="G39" i="13"/>
  <c r="I39" i="13"/>
  <c r="H39" i="13"/>
  <c r="F30" i="13"/>
  <c r="G30" i="13"/>
  <c r="H30" i="13"/>
  <c r="I30" i="13"/>
  <c r="G8" i="13"/>
  <c r="F8" i="13"/>
  <c r="I8" i="13"/>
  <c r="H8" i="13"/>
  <c r="G16" i="13"/>
  <c r="F16" i="13"/>
  <c r="I16" i="13"/>
  <c r="H16" i="13"/>
  <c r="G24" i="13"/>
  <c r="F24" i="13"/>
  <c r="H24" i="13"/>
  <c r="I24" i="13"/>
  <c r="G32" i="13"/>
  <c r="F32" i="13"/>
  <c r="H32" i="13"/>
  <c r="I32" i="13"/>
  <c r="F40" i="13"/>
  <c r="G40" i="13"/>
  <c r="H40" i="13"/>
  <c r="I40" i="13"/>
  <c r="F19" i="13"/>
  <c r="G19" i="13"/>
  <c r="H19" i="13"/>
  <c r="I19" i="13"/>
  <c r="F22" i="13"/>
  <c r="G22" i="13"/>
  <c r="H22" i="13"/>
  <c r="I22" i="13"/>
  <c r="F38" i="13"/>
  <c r="G38" i="13"/>
  <c r="H38" i="13"/>
  <c r="I38" i="13"/>
  <c r="F15" i="13"/>
  <c r="G15" i="13"/>
  <c r="H15" i="13"/>
  <c r="I15" i="13"/>
  <c r="G9" i="13"/>
  <c r="F9" i="13"/>
  <c r="H9" i="13"/>
  <c r="I9" i="13"/>
  <c r="G17" i="13"/>
  <c r="F17" i="13"/>
  <c r="H17" i="13"/>
  <c r="I17" i="13"/>
  <c r="F25" i="13"/>
  <c r="G25" i="13"/>
  <c r="H25" i="13"/>
  <c r="I25" i="13"/>
  <c r="F33" i="13"/>
  <c r="G33" i="13"/>
  <c r="I33" i="13"/>
  <c r="H33" i="13"/>
  <c r="G41" i="13"/>
  <c r="F41" i="13"/>
  <c r="I41" i="13"/>
  <c r="H41" i="13"/>
  <c r="F10" i="13"/>
  <c r="G10" i="13"/>
  <c r="H10" i="13"/>
  <c r="I10" i="13"/>
  <c r="F18" i="13"/>
  <c r="G18" i="13"/>
  <c r="I18" i="13"/>
  <c r="H18" i="13"/>
  <c r="F26" i="13"/>
  <c r="G26" i="13"/>
  <c r="I26" i="13"/>
  <c r="H26" i="13"/>
  <c r="G34" i="13"/>
  <c r="F34" i="13"/>
  <c r="I34" i="13"/>
  <c r="H34" i="13"/>
  <c r="F112" i="13"/>
  <c r="G112" i="13"/>
  <c r="I112" i="13"/>
  <c r="H112" i="13"/>
  <c r="H6" i="13"/>
  <c r="I6" i="13"/>
  <c r="F6" i="13"/>
  <c r="G6" i="13"/>
  <c r="M67" i="5"/>
  <c r="M66" i="5"/>
  <c r="M65" i="5"/>
  <c r="K67" i="5"/>
  <c r="K66" i="5"/>
  <c r="K65" i="5"/>
  <c r="I67" i="5"/>
  <c r="I66" i="5"/>
  <c r="I65" i="5"/>
  <c r="K58" i="5"/>
  <c r="E58" i="5"/>
  <c r="K57" i="5"/>
  <c r="K55" i="5"/>
  <c r="E50" i="5"/>
  <c r="P47" i="5" l="1"/>
  <c r="E44" i="5"/>
  <c r="P41" i="5"/>
  <c r="K37" i="5"/>
  <c r="K36" i="5"/>
  <c r="K31" i="5"/>
  <c r="E31" i="5"/>
  <c r="K30" i="5"/>
  <c r="K28" i="5"/>
  <c r="E17" i="5"/>
  <c r="K17" i="5"/>
  <c r="K16" i="5"/>
  <c r="K14" i="5"/>
  <c r="E8" i="5"/>
  <c r="C75" i="13" l="1"/>
  <c r="D75" i="13" l="1"/>
  <c r="F75" i="13" s="1"/>
  <c r="C88" i="13"/>
  <c r="D88" i="13" s="1"/>
  <c r="I75" i="13" l="1"/>
  <c r="H75" i="13"/>
  <c r="I88" i="13"/>
  <c r="G75" i="13"/>
  <c r="C82" i="13"/>
  <c r="D82" i="13" s="1"/>
  <c r="F82" i="13" s="1"/>
  <c r="C80" i="13"/>
  <c r="C86" i="13"/>
  <c r="D86" i="13" s="1"/>
  <c r="C87" i="13"/>
  <c r="D87" i="13" s="1"/>
  <c r="C81" i="13"/>
  <c r="D81" i="13" s="1"/>
  <c r="C83" i="13"/>
  <c r="D83" i="13" s="1"/>
  <c r="C84" i="13"/>
  <c r="D84" i="13" s="1"/>
  <c r="C85" i="13"/>
  <c r="D85" i="13" s="1"/>
  <c r="M124" i="17"/>
  <c r="H88" i="13"/>
  <c r="G88" i="13"/>
  <c r="F88" i="13"/>
  <c r="H87" i="13" l="1"/>
  <c r="I82" i="13"/>
  <c r="H85" i="13"/>
  <c r="G84" i="13"/>
  <c r="H82" i="13"/>
  <c r="F83" i="13"/>
  <c r="H86" i="13"/>
  <c r="G82" i="13"/>
  <c r="G87" i="13"/>
  <c r="G81" i="13"/>
  <c r="I81" i="13"/>
  <c r="I86" i="13"/>
  <c r="H81" i="13"/>
  <c r="I87" i="13"/>
  <c r="G86" i="13"/>
  <c r="D80" i="13"/>
  <c r="J6" i="13" s="1" a="1"/>
  <c r="C113" i="13"/>
  <c r="G85" i="13"/>
  <c r="F85" i="13"/>
  <c r="F86" i="13"/>
  <c r="F87" i="13"/>
  <c r="H83" i="13"/>
  <c r="F81" i="13"/>
  <c r="G83" i="13"/>
  <c r="I85" i="13"/>
  <c r="I84" i="13"/>
  <c r="I83" i="13"/>
  <c r="F84" i="13"/>
  <c r="H84" i="13"/>
  <c r="J6" i="13" l="1"/>
  <c r="K6" i="13" s="1"/>
  <c r="J106" i="13"/>
  <c r="K106" i="13" s="1"/>
  <c r="J36" i="13"/>
  <c r="K36" i="13" s="1"/>
  <c r="J21" i="13"/>
  <c r="K21" i="13" s="1"/>
  <c r="J73" i="13"/>
  <c r="K73" i="13" s="1"/>
  <c r="J87" i="13"/>
  <c r="K87" i="13" s="1"/>
  <c r="J48" i="13"/>
  <c r="K48" i="13" s="1"/>
  <c r="J67" i="13"/>
  <c r="K67" i="13" s="1"/>
  <c r="J88" i="13"/>
  <c r="K88" i="13" s="1"/>
  <c r="J27" i="13"/>
  <c r="K27" i="13" s="1"/>
  <c r="J40" i="13"/>
  <c r="K40" i="13" s="1"/>
  <c r="J100" i="13"/>
  <c r="K100" i="13" s="1"/>
  <c r="J41" i="13"/>
  <c r="K41" i="13" s="1"/>
  <c r="J63" i="13"/>
  <c r="K63" i="13" s="1"/>
  <c r="J43" i="13"/>
  <c r="K43" i="13" s="1"/>
  <c r="J101" i="13"/>
  <c r="K101" i="13" s="1"/>
  <c r="J47" i="13"/>
  <c r="K47" i="13" s="1"/>
  <c r="J98" i="13"/>
  <c r="K98" i="13" s="1"/>
  <c r="J59" i="13"/>
  <c r="K59" i="13" s="1"/>
  <c r="J9" i="13"/>
  <c r="K9" i="13" s="1"/>
  <c r="J70" i="13"/>
  <c r="K70" i="13" s="1"/>
  <c r="J29" i="13"/>
  <c r="K29" i="13" s="1"/>
  <c r="J49" i="13"/>
  <c r="K49" i="13" s="1"/>
  <c r="J99" i="13"/>
  <c r="K99" i="13" s="1"/>
  <c r="J69" i="13"/>
  <c r="K69" i="13" s="1"/>
  <c r="J76" i="13"/>
  <c r="K76" i="13" s="1"/>
  <c r="J10" i="13"/>
  <c r="K10" i="13" s="1"/>
  <c r="J24" i="13"/>
  <c r="K24" i="13" s="1"/>
  <c r="J107" i="13"/>
  <c r="K107" i="13" s="1"/>
  <c r="J62" i="13"/>
  <c r="K62" i="13" s="1"/>
  <c r="J52" i="13"/>
  <c r="K52" i="13" s="1"/>
  <c r="J45" i="13"/>
  <c r="K45" i="13" s="1"/>
  <c r="J81" i="13"/>
  <c r="K81" i="13" s="1"/>
  <c r="J103" i="13"/>
  <c r="K103" i="13" s="1"/>
  <c r="J56" i="13"/>
  <c r="K56" i="13" s="1"/>
  <c r="J30" i="13"/>
  <c r="K30" i="13" s="1"/>
  <c r="J26" i="13"/>
  <c r="K26" i="13" s="1"/>
  <c r="J32" i="13"/>
  <c r="K32" i="13" s="1"/>
  <c r="J85" i="13"/>
  <c r="K85" i="13" s="1"/>
  <c r="J18" i="13"/>
  <c r="K18" i="13" s="1"/>
  <c r="J95" i="13"/>
  <c r="K95" i="13" s="1"/>
  <c r="J96" i="13"/>
  <c r="K96" i="13" s="1"/>
  <c r="J71" i="13"/>
  <c r="K71" i="13" s="1"/>
  <c r="J94" i="13"/>
  <c r="K94" i="13" s="1"/>
  <c r="J112" i="13"/>
  <c r="K112" i="13" s="1"/>
  <c r="J11" i="13"/>
  <c r="K11" i="13" s="1"/>
  <c r="J75" i="13"/>
  <c r="K75" i="13" s="1"/>
  <c r="J17" i="13"/>
  <c r="K17" i="13" s="1"/>
  <c r="J78" i="13"/>
  <c r="K78" i="13" s="1"/>
  <c r="J61" i="13"/>
  <c r="K61" i="13" s="1"/>
  <c r="J37" i="13"/>
  <c r="K37" i="13" s="1"/>
  <c r="J23" i="13"/>
  <c r="K23" i="13" s="1"/>
  <c r="J79" i="13"/>
  <c r="K79" i="13" s="1"/>
  <c r="J42" i="13"/>
  <c r="K42" i="13" s="1"/>
  <c r="J13" i="13"/>
  <c r="K13" i="13" s="1"/>
  <c r="J7" i="13"/>
  <c r="K7" i="13" s="1"/>
  <c r="J28" i="13"/>
  <c r="K28" i="13" s="1"/>
  <c r="J20" i="13"/>
  <c r="K20" i="13" s="1"/>
  <c r="J77" i="13"/>
  <c r="K77" i="13" s="1"/>
  <c r="J89" i="13"/>
  <c r="K89" i="13" s="1"/>
  <c r="J111" i="13"/>
  <c r="K111" i="13" s="1"/>
  <c r="J64" i="13"/>
  <c r="K64" i="13" s="1"/>
  <c r="J14" i="13"/>
  <c r="K14" i="13" s="1"/>
  <c r="J50" i="13"/>
  <c r="K50" i="13" s="1"/>
  <c r="J91" i="13"/>
  <c r="K91" i="13" s="1"/>
  <c r="J92" i="13"/>
  <c r="K92" i="13" s="1"/>
  <c r="J44" i="13"/>
  <c r="K44" i="13" s="1"/>
  <c r="J38" i="13"/>
  <c r="K38" i="13" s="1"/>
  <c r="J83" i="13"/>
  <c r="K83" i="13" s="1"/>
  <c r="J60" i="13"/>
  <c r="K60" i="13" s="1"/>
  <c r="J109" i="13"/>
  <c r="K109" i="13" s="1"/>
  <c r="J102" i="13"/>
  <c r="K102" i="13" s="1"/>
  <c r="J8" i="13"/>
  <c r="K8" i="13" s="1"/>
  <c r="J105" i="13"/>
  <c r="K105" i="13" s="1"/>
  <c r="J104" i="13"/>
  <c r="K104" i="13" s="1"/>
  <c r="J51" i="13"/>
  <c r="K51" i="13" s="1"/>
  <c r="J25" i="13"/>
  <c r="K25" i="13" s="1"/>
  <c r="J86" i="13"/>
  <c r="K86" i="13" s="1"/>
  <c r="J93" i="13"/>
  <c r="K93" i="13" s="1"/>
  <c r="J53" i="13"/>
  <c r="K53" i="13" s="1"/>
  <c r="J31" i="13"/>
  <c r="K31" i="13" s="1"/>
  <c r="J58" i="13"/>
  <c r="K58" i="13" s="1"/>
  <c r="J19" i="13"/>
  <c r="K19" i="13" s="1"/>
  <c r="J110" i="13"/>
  <c r="K110" i="13" s="1"/>
  <c r="J68" i="13"/>
  <c r="K68" i="13" s="1"/>
  <c r="J34" i="13"/>
  <c r="K34" i="13" s="1"/>
  <c r="J90" i="13"/>
  <c r="K90" i="13" s="1"/>
  <c r="J66" i="13"/>
  <c r="K66" i="13" s="1"/>
  <c r="J35" i="13"/>
  <c r="K35" i="13" s="1"/>
  <c r="J39" i="13"/>
  <c r="K39" i="13" s="1"/>
  <c r="J72" i="13"/>
  <c r="K72" i="13" s="1"/>
  <c r="J22" i="13"/>
  <c r="K22" i="13" s="1"/>
  <c r="J74" i="13"/>
  <c r="K74" i="13" s="1"/>
  <c r="J12" i="13"/>
  <c r="K12" i="13" s="1"/>
  <c r="J108" i="13"/>
  <c r="K108" i="13" s="1"/>
  <c r="J65" i="13"/>
  <c r="K65" i="13" s="1"/>
  <c r="J55" i="13"/>
  <c r="K55" i="13" s="1"/>
  <c r="J84" i="13"/>
  <c r="K84" i="13" s="1"/>
  <c r="J97" i="13"/>
  <c r="K97" i="13" s="1"/>
  <c r="J57" i="13"/>
  <c r="K57" i="13" s="1"/>
  <c r="J15" i="13"/>
  <c r="K15" i="13" s="1"/>
  <c r="J46" i="13"/>
  <c r="K46" i="13" s="1"/>
  <c r="J33" i="13"/>
  <c r="K33" i="13" s="1"/>
  <c r="J82" i="13"/>
  <c r="K82" i="13" s="1"/>
  <c r="J80" i="13"/>
  <c r="K80" i="13" s="1"/>
  <c r="J54" i="13"/>
  <c r="K54" i="13" s="1"/>
  <c r="J16" i="13"/>
  <c r="K16" i="13" s="1"/>
  <c r="H19" i="11"/>
  <c r="B8" i="5"/>
  <c r="E6" i="13" a="1"/>
  <c r="E95" i="13" s="1"/>
  <c r="H80" i="13"/>
  <c r="H113" i="13" s="1"/>
  <c r="Q14" i="5" s="1"/>
  <c r="N66" i="5" s="1"/>
  <c r="F80" i="13"/>
  <c r="F113" i="13" s="1"/>
  <c r="G27" i="11" s="1"/>
  <c r="G80" i="13"/>
  <c r="G113" i="13" s="1"/>
  <c r="J17" i="5" s="1"/>
  <c r="I80" i="13"/>
  <c r="I113" i="13" s="1"/>
  <c r="J27" i="11" s="1"/>
  <c r="F49" i="11" s="1"/>
  <c r="D113" i="13"/>
  <c r="H27" i="11" l="1"/>
  <c r="L6" i="13" a="1"/>
  <c r="E73" i="13"/>
  <c r="E87" i="13"/>
  <c r="E31" i="13"/>
  <c r="E76" i="13"/>
  <c r="E84" i="13"/>
  <c r="E7" i="13"/>
  <c r="E33" i="13"/>
  <c r="E9" i="13"/>
  <c r="E21" i="13"/>
  <c r="E35" i="13"/>
  <c r="E54" i="13"/>
  <c r="E67" i="13"/>
  <c r="E19" i="13"/>
  <c r="E79" i="13"/>
  <c r="E81" i="13"/>
  <c r="E40" i="13"/>
  <c r="E62" i="13"/>
  <c r="E68" i="13"/>
  <c r="E36" i="13"/>
  <c r="E12" i="13"/>
  <c r="E55" i="13"/>
  <c r="E88" i="13"/>
  <c r="E71" i="13"/>
  <c r="E15" i="13"/>
  <c r="E37" i="13"/>
  <c r="E69" i="13"/>
  <c r="E108" i="13"/>
  <c r="E27" i="13"/>
  <c r="E86" i="13"/>
  <c r="E53" i="13"/>
  <c r="E74" i="13"/>
  <c r="E60" i="13"/>
  <c r="E89" i="13"/>
  <c r="E20" i="13"/>
  <c r="E6" i="13"/>
  <c r="E18" i="13"/>
  <c r="E8" i="13"/>
  <c r="E13" i="13"/>
  <c r="E111" i="13"/>
  <c r="E91" i="13"/>
  <c r="E98" i="13"/>
  <c r="E106" i="13"/>
  <c r="E107" i="13"/>
  <c r="E63" i="13"/>
  <c r="E92" i="13"/>
  <c r="J16" i="5"/>
  <c r="J66" i="5" s="1"/>
  <c r="E49" i="13"/>
  <c r="E16" i="13"/>
  <c r="E38" i="13"/>
  <c r="E24" i="13"/>
  <c r="E42" i="13"/>
  <c r="E93" i="13"/>
  <c r="E80" i="13"/>
  <c r="E17" i="13"/>
  <c r="E48" i="13"/>
  <c r="E51" i="13"/>
  <c r="E100" i="13"/>
  <c r="E29" i="13"/>
  <c r="E10" i="13"/>
  <c r="E78" i="13"/>
  <c r="E75" i="13"/>
  <c r="E112" i="13"/>
  <c r="E11" i="13"/>
  <c r="E105" i="13"/>
  <c r="E22" i="13"/>
  <c r="E32" i="13"/>
  <c r="E104" i="13"/>
  <c r="E28" i="13"/>
  <c r="E47" i="13"/>
  <c r="E61" i="13"/>
  <c r="E101" i="13"/>
  <c r="E96" i="13"/>
  <c r="E83" i="13"/>
  <c r="E56" i="13"/>
  <c r="E64" i="13"/>
  <c r="E44" i="13"/>
  <c r="E102" i="13"/>
  <c r="E82" i="13"/>
  <c r="E57" i="13"/>
  <c r="E85" i="13"/>
  <c r="E30" i="13"/>
  <c r="E103" i="13"/>
  <c r="E72" i="13"/>
  <c r="E14" i="13"/>
  <c r="E58" i="13"/>
  <c r="E110" i="13"/>
  <c r="E66" i="13"/>
  <c r="E39" i="13"/>
  <c r="E46" i="13"/>
  <c r="E90" i="13"/>
  <c r="E50" i="13"/>
  <c r="E59" i="13"/>
  <c r="E70" i="13"/>
  <c r="E41" i="13"/>
  <c r="I27" i="11"/>
  <c r="E49" i="11" s="1"/>
  <c r="E77" i="13"/>
  <c r="E45" i="13"/>
  <c r="E109" i="13"/>
  <c r="E65" i="13"/>
  <c r="E94" i="13"/>
  <c r="E25" i="13"/>
  <c r="E97" i="13"/>
  <c r="E99" i="13"/>
  <c r="E43" i="13"/>
  <c r="E52" i="13"/>
  <c r="E34" i="13"/>
  <c r="E23" i="13"/>
  <c r="E26" i="13"/>
  <c r="Q15" i="5"/>
  <c r="P66" i="5" s="1"/>
  <c r="F27" i="11"/>
  <c r="J14" i="5"/>
  <c r="J113" i="13"/>
  <c r="D23" i="5" s="1"/>
  <c r="J37" i="5"/>
  <c r="L66" i="5"/>
  <c r="E113" i="13" l="1"/>
  <c r="D17" i="5" s="1"/>
  <c r="L6" i="13"/>
  <c r="L48" i="13"/>
  <c r="L89" i="13"/>
  <c r="L79" i="13"/>
  <c r="L27" i="13"/>
  <c r="L108" i="13"/>
  <c r="L44" i="13"/>
  <c r="L72" i="13"/>
  <c r="L101" i="13"/>
  <c r="L95" i="13"/>
  <c r="L80" i="13"/>
  <c r="L85" i="13"/>
  <c r="L64" i="13"/>
  <c r="L35" i="13"/>
  <c r="L77" i="13"/>
  <c r="L21" i="13"/>
  <c r="L25" i="13"/>
  <c r="L15" i="13"/>
  <c r="L96" i="13"/>
  <c r="L90" i="13"/>
  <c r="L50" i="13"/>
  <c r="L91" i="13"/>
  <c r="L103" i="13"/>
  <c r="L78" i="13"/>
  <c r="L16" i="13"/>
  <c r="L58" i="13"/>
  <c r="L51" i="13"/>
  <c r="L31" i="13"/>
  <c r="L76" i="13"/>
  <c r="L8" i="13"/>
  <c r="L55" i="13"/>
  <c r="L13" i="13"/>
  <c r="L71" i="13"/>
  <c r="L98" i="13"/>
  <c r="L45" i="13"/>
  <c r="L29" i="13"/>
  <c r="L53" i="13"/>
  <c r="L88" i="13"/>
  <c r="L36" i="13"/>
  <c r="L84" i="13"/>
  <c r="L12" i="13"/>
  <c r="L52" i="13"/>
  <c r="L83" i="13"/>
  <c r="L11" i="13"/>
  <c r="L100" i="13"/>
  <c r="L62" i="13"/>
  <c r="L32" i="13"/>
  <c r="L73" i="13"/>
  <c r="L63" i="13"/>
  <c r="L47" i="13"/>
  <c r="L86" i="13"/>
  <c r="L20" i="13"/>
  <c r="L39" i="13"/>
  <c r="L14" i="13"/>
  <c r="L93" i="13"/>
  <c r="L40" i="13"/>
  <c r="L18" i="13"/>
  <c r="L102" i="13"/>
  <c r="L92" i="13"/>
  <c r="L61" i="13"/>
  <c r="L49" i="13"/>
  <c r="L59" i="13"/>
  <c r="L34" i="13"/>
  <c r="L99" i="13"/>
  <c r="L97" i="13"/>
  <c r="L87" i="13"/>
  <c r="L43" i="13"/>
  <c r="L37" i="13"/>
  <c r="L68" i="13"/>
  <c r="L9" i="13"/>
  <c r="L110" i="13"/>
  <c r="L30" i="13"/>
  <c r="L107" i="13"/>
  <c r="L66" i="13"/>
  <c r="L26" i="13"/>
  <c r="L111" i="13"/>
  <c r="L22" i="13"/>
  <c r="L94" i="13"/>
  <c r="L70" i="13"/>
  <c r="L42" i="13"/>
  <c r="L41" i="13"/>
  <c r="L17" i="13"/>
  <c r="L10" i="13"/>
  <c r="L75" i="13"/>
  <c r="L112" i="13"/>
  <c r="L24" i="13"/>
  <c r="L74" i="13"/>
  <c r="L33" i="13"/>
  <c r="L23" i="13"/>
  <c r="L104" i="13"/>
  <c r="L19" i="13"/>
  <c r="L82" i="13"/>
  <c r="L60" i="13"/>
  <c r="L46" i="13"/>
  <c r="L28" i="13"/>
  <c r="L105" i="13"/>
  <c r="L65" i="13"/>
  <c r="L81" i="13"/>
  <c r="L109" i="13"/>
  <c r="L67" i="13"/>
  <c r="L57" i="13"/>
  <c r="L38" i="13"/>
  <c r="L106" i="13"/>
  <c r="L54" i="13"/>
  <c r="L69" i="13"/>
  <c r="L56" i="13"/>
  <c r="L7" i="13"/>
  <c r="H66" i="5"/>
  <c r="O32" i="13" l="1"/>
  <c r="M32" i="13"/>
  <c r="P32" i="13"/>
  <c r="N32" i="13"/>
  <c r="M7" i="13"/>
  <c r="O7" i="13"/>
  <c r="P7" i="13"/>
  <c r="N7" i="13"/>
  <c r="M59" i="13"/>
  <c r="O59" i="13"/>
  <c r="N59" i="13"/>
  <c r="P59" i="13"/>
  <c r="P43" i="13"/>
  <c r="O43" i="13"/>
  <c r="N43" i="13"/>
  <c r="M43" i="13"/>
  <c r="O30" i="13"/>
  <c r="N30" i="13"/>
  <c r="M30" i="13"/>
  <c r="P30" i="13"/>
  <c r="N58" i="13"/>
  <c r="M58" i="13"/>
  <c r="P58" i="13"/>
  <c r="O58" i="13"/>
  <c r="O38" i="13"/>
  <c r="N38" i="13"/>
  <c r="M38" i="13"/>
  <c r="P38" i="13"/>
  <c r="O56" i="13"/>
  <c r="P56" i="13"/>
  <c r="N56" i="13"/>
  <c r="M56" i="13"/>
  <c r="P47" i="13"/>
  <c r="N47" i="13"/>
  <c r="M47" i="13"/>
  <c r="O47" i="13"/>
  <c r="O22" i="13"/>
  <c r="M22" i="13"/>
  <c r="N22" i="13"/>
  <c r="P22" i="13"/>
  <c r="P42" i="13"/>
  <c r="N42" i="13"/>
  <c r="O42" i="13"/>
  <c r="M42" i="13"/>
  <c r="P46" i="13"/>
  <c r="N46" i="13"/>
  <c r="O46" i="13"/>
  <c r="M46" i="13"/>
  <c r="M28" i="13"/>
  <c r="O28" i="13"/>
  <c r="P28" i="13"/>
  <c r="N28" i="13"/>
  <c r="O57" i="13"/>
  <c r="M57" i="13"/>
  <c r="N57" i="13"/>
  <c r="P57" i="13"/>
  <c r="N39" i="13"/>
  <c r="O39" i="13"/>
  <c r="M39" i="13"/>
  <c r="P39" i="13"/>
  <c r="P85" i="13"/>
  <c r="N85" i="13"/>
  <c r="O85" i="13"/>
  <c r="M85" i="13"/>
  <c r="O33" i="13"/>
  <c r="M33" i="13"/>
  <c r="N33" i="13"/>
  <c r="P33" i="13"/>
  <c r="P31" i="13"/>
  <c r="M31" i="13"/>
  <c r="N31" i="13"/>
  <c r="O31" i="13"/>
  <c r="M84" i="13"/>
  <c r="N84" i="13"/>
  <c r="P84" i="13"/>
  <c r="O84" i="13"/>
  <c r="M55" i="13"/>
  <c r="N55" i="13"/>
  <c r="P55" i="13"/>
  <c r="O55" i="13"/>
  <c r="P102" i="13"/>
  <c r="M102" i="13"/>
  <c r="N102" i="13"/>
  <c r="O102" i="13"/>
  <c r="O110" i="13"/>
  <c r="N110" i="13"/>
  <c r="P110" i="13"/>
  <c r="M110" i="13"/>
  <c r="O90" i="13"/>
  <c r="M90" i="13"/>
  <c r="P90" i="13"/>
  <c r="N90" i="13"/>
  <c r="M17" i="13"/>
  <c r="P17" i="13"/>
  <c r="N17" i="13"/>
  <c r="O17" i="13"/>
  <c r="P83" i="13"/>
  <c r="O83" i="13"/>
  <c r="M83" i="13"/>
  <c r="N83" i="13"/>
  <c r="O18" i="13"/>
  <c r="P18" i="13"/>
  <c r="N18" i="13"/>
  <c r="M18" i="13"/>
  <c r="N50" i="13"/>
  <c r="O50" i="13"/>
  <c r="P50" i="13"/>
  <c r="M50" i="13"/>
  <c r="N91" i="13"/>
  <c r="P91" i="13"/>
  <c r="O91" i="13"/>
  <c r="M91" i="13"/>
  <c r="N98" i="13"/>
  <c r="M98" i="13"/>
  <c r="P98" i="13"/>
  <c r="O98" i="13"/>
  <c r="P80" i="13"/>
  <c r="N80" i="13"/>
  <c r="M80" i="13"/>
  <c r="O80" i="13"/>
  <c r="O97" i="13"/>
  <c r="N97" i="13"/>
  <c r="M97" i="13"/>
  <c r="P97" i="13"/>
  <c r="O81" i="13"/>
  <c r="P81" i="13"/>
  <c r="N81" i="13"/>
  <c r="M81" i="13"/>
  <c r="P101" i="13"/>
  <c r="M101" i="13"/>
  <c r="N101" i="13"/>
  <c r="O101" i="13"/>
  <c r="M69" i="13"/>
  <c r="O69" i="13"/>
  <c r="N69" i="13"/>
  <c r="P69" i="13"/>
  <c r="M73" i="13"/>
  <c r="P73" i="13"/>
  <c r="N73" i="13"/>
  <c r="O73" i="13"/>
  <c r="M95" i="13"/>
  <c r="N95" i="13"/>
  <c r="O95" i="13"/>
  <c r="P95" i="13"/>
  <c r="N86" i="13"/>
  <c r="M86" i="13"/>
  <c r="P86" i="13"/>
  <c r="O86" i="13"/>
  <c r="P52" i="13"/>
  <c r="M52" i="13"/>
  <c r="N52" i="13"/>
  <c r="O52" i="13"/>
  <c r="N29" i="13"/>
  <c r="M29" i="13"/>
  <c r="P29" i="13"/>
  <c r="O29" i="13"/>
  <c r="N15" i="13"/>
  <c r="M15" i="13"/>
  <c r="P15" i="13"/>
  <c r="O15" i="13"/>
  <c r="M105" i="13"/>
  <c r="O105" i="13"/>
  <c r="P105" i="13"/>
  <c r="N105" i="13"/>
  <c r="N70" i="13"/>
  <c r="M70" i="13"/>
  <c r="O70" i="13"/>
  <c r="P70" i="13"/>
  <c r="N25" i="13"/>
  <c r="P25" i="13"/>
  <c r="O25" i="13"/>
  <c r="M25" i="13"/>
  <c r="M109" i="13"/>
  <c r="P109" i="13"/>
  <c r="O109" i="13"/>
  <c r="N109" i="13"/>
  <c r="O51" i="13"/>
  <c r="M51" i="13"/>
  <c r="N51" i="13"/>
  <c r="P51" i="13"/>
  <c r="M64" i="13"/>
  <c r="N64" i="13"/>
  <c r="O64" i="13"/>
  <c r="P64" i="13"/>
  <c r="P68" i="13"/>
  <c r="N68" i="13"/>
  <c r="O68" i="13"/>
  <c r="M68" i="13"/>
  <c r="N54" i="13"/>
  <c r="P54" i="13"/>
  <c r="O54" i="13"/>
  <c r="M54" i="13"/>
  <c r="M67" i="13"/>
  <c r="O67" i="13"/>
  <c r="P67" i="13"/>
  <c r="N67" i="13"/>
  <c r="P92" i="13"/>
  <c r="M92" i="13"/>
  <c r="N92" i="13"/>
  <c r="O92" i="13"/>
  <c r="O6" i="13"/>
  <c r="N6" i="13"/>
  <c r="M6" i="13"/>
  <c r="P6" i="13"/>
  <c r="K113" i="13"/>
  <c r="M48" i="13"/>
  <c r="N48" i="13"/>
  <c r="P48" i="13"/>
  <c r="O48" i="13"/>
  <c r="P107" i="13"/>
  <c r="N107" i="13"/>
  <c r="O107" i="13"/>
  <c r="M107" i="13"/>
  <c r="P34" i="13"/>
  <c r="M34" i="13"/>
  <c r="O34" i="13"/>
  <c r="N34" i="13"/>
  <c r="P75" i="13"/>
  <c r="N75" i="13"/>
  <c r="O75" i="13"/>
  <c r="M75" i="13"/>
  <c r="M23" i="13"/>
  <c r="N23" i="13"/>
  <c r="O23" i="13"/>
  <c r="P23" i="13"/>
  <c r="N74" i="13"/>
  <c r="O74" i="13"/>
  <c r="P74" i="13"/>
  <c r="M74" i="13"/>
  <c r="M16" i="13"/>
  <c r="P16" i="13"/>
  <c r="N16" i="13"/>
  <c r="O16" i="13"/>
  <c r="O40" i="13"/>
  <c r="M40" i="13"/>
  <c r="N40" i="13"/>
  <c r="P40" i="13"/>
  <c r="M82" i="13"/>
  <c r="P82" i="13"/>
  <c r="N82" i="13"/>
  <c r="O82" i="13"/>
  <c r="O66" i="13"/>
  <c r="M66" i="13"/>
  <c r="P66" i="13"/>
  <c r="N66" i="13"/>
  <c r="O20" i="13"/>
  <c r="M20" i="13"/>
  <c r="P20" i="13"/>
  <c r="N20" i="13"/>
  <c r="P60" i="13"/>
  <c r="O60" i="13"/>
  <c r="M60" i="13"/>
  <c r="N60" i="13"/>
  <c r="M37" i="13"/>
  <c r="P37" i="13"/>
  <c r="O37" i="13"/>
  <c r="N37" i="13"/>
  <c r="P100" i="13"/>
  <c r="O100" i="13"/>
  <c r="M100" i="13"/>
  <c r="N100" i="13"/>
  <c r="M103" i="13"/>
  <c r="N103" i="13"/>
  <c r="P103" i="13"/>
  <c r="O103" i="13"/>
  <c r="M71" i="13"/>
  <c r="P71" i="13"/>
  <c r="O71" i="13"/>
  <c r="N71" i="13"/>
  <c r="M72" i="13"/>
  <c r="P72" i="13"/>
  <c r="N72" i="13"/>
  <c r="O72" i="13"/>
  <c r="M106" i="13"/>
  <c r="P106" i="13"/>
  <c r="O106" i="13"/>
  <c r="N106" i="13"/>
  <c r="N89" i="13"/>
  <c r="P89" i="13"/>
  <c r="M89" i="13"/>
  <c r="O89" i="13"/>
  <c r="O35" i="13"/>
  <c r="M35" i="13"/>
  <c r="N35" i="13"/>
  <c r="P35" i="13"/>
  <c r="P27" i="13"/>
  <c r="N27" i="13"/>
  <c r="O27" i="13"/>
  <c r="M27" i="13"/>
  <c r="M41" i="13"/>
  <c r="O41" i="13"/>
  <c r="N41" i="13"/>
  <c r="P41" i="13"/>
  <c r="O108" i="13"/>
  <c r="M108" i="13"/>
  <c r="P108" i="13"/>
  <c r="N108" i="13"/>
  <c r="N19" i="13"/>
  <c r="M19" i="13"/>
  <c r="O19" i="13"/>
  <c r="P19" i="13"/>
  <c r="P63" i="13"/>
  <c r="M63" i="13"/>
  <c r="N63" i="13"/>
  <c r="O63" i="13"/>
  <c r="M45" i="13"/>
  <c r="N45" i="13"/>
  <c r="O45" i="13"/>
  <c r="P45" i="13"/>
  <c r="M111" i="13"/>
  <c r="N111" i="13"/>
  <c r="O111" i="13"/>
  <c r="P111" i="13"/>
  <c r="P11" i="13"/>
  <c r="M11" i="13"/>
  <c r="O11" i="13"/>
  <c r="N11" i="13"/>
  <c r="O99" i="13"/>
  <c r="N99" i="13"/>
  <c r="P99" i="13"/>
  <c r="M99" i="13"/>
  <c r="O93" i="13"/>
  <c r="P93" i="13"/>
  <c r="M93" i="13"/>
  <c r="N93" i="13"/>
  <c r="M44" i="13"/>
  <c r="P44" i="13"/>
  <c r="N44" i="13"/>
  <c r="O44" i="13"/>
  <c r="O94" i="13"/>
  <c r="P94" i="13"/>
  <c r="M94" i="13"/>
  <c r="N94" i="13"/>
  <c r="O14" i="13"/>
  <c r="M14" i="13"/>
  <c r="N14" i="13"/>
  <c r="P14" i="13"/>
  <c r="O77" i="13"/>
  <c r="P77" i="13"/>
  <c r="N77" i="13"/>
  <c r="M77" i="13"/>
  <c r="M13" i="13"/>
  <c r="P13" i="13"/>
  <c r="N13" i="13"/>
  <c r="O13" i="13"/>
  <c r="N10" i="13"/>
  <c r="P10" i="13"/>
  <c r="O10" i="13"/>
  <c r="M10" i="13"/>
  <c r="M76" i="13"/>
  <c r="N76" i="13"/>
  <c r="P76" i="13"/>
  <c r="O76" i="13"/>
  <c r="P9" i="13"/>
  <c r="N9" i="13"/>
  <c r="M9" i="13"/>
  <c r="O9" i="13"/>
  <c r="M21" i="13"/>
  <c r="P21" i="13"/>
  <c r="N21" i="13"/>
  <c r="O21" i="13"/>
  <c r="O26" i="13"/>
  <c r="M26" i="13"/>
  <c r="N26" i="13"/>
  <c r="P26" i="13"/>
  <c r="N79" i="13"/>
  <c r="P79" i="13"/>
  <c r="O79" i="13"/>
  <c r="M79" i="13"/>
  <c r="M53" i="13"/>
  <c r="P53" i="13"/>
  <c r="O53" i="13"/>
  <c r="N53" i="13"/>
  <c r="P8" i="13"/>
  <c r="O8" i="13"/>
  <c r="M8" i="13"/>
  <c r="N8" i="13"/>
  <c r="P78" i="13"/>
  <c r="M78" i="13"/>
  <c r="N78" i="13"/>
  <c r="O78" i="13"/>
  <c r="M12" i="13"/>
  <c r="N12" i="13"/>
  <c r="O12" i="13"/>
  <c r="P12" i="13"/>
  <c r="M96" i="13"/>
  <c r="N96" i="13"/>
  <c r="O96" i="13"/>
  <c r="P96" i="13"/>
  <c r="M62" i="13"/>
  <c r="N62" i="13"/>
  <c r="O62" i="13"/>
  <c r="P62" i="13"/>
  <c r="M61" i="13"/>
  <c r="N61" i="13"/>
  <c r="O61" i="13"/>
  <c r="P61" i="13"/>
  <c r="O36" i="13"/>
  <c r="P36" i="13"/>
  <c r="M36" i="13"/>
  <c r="N36" i="13"/>
  <c r="N88" i="13"/>
  <c r="O88" i="13"/>
  <c r="P88" i="13"/>
  <c r="M88" i="13"/>
  <c r="P87" i="13"/>
  <c r="N87" i="13"/>
  <c r="O87" i="13"/>
  <c r="M87" i="13"/>
  <c r="P24" i="13"/>
  <c r="N24" i="13"/>
  <c r="M24" i="13"/>
  <c r="O24" i="13"/>
  <c r="N112" i="13"/>
  <c r="P112" i="13"/>
  <c r="M112" i="13"/>
  <c r="O112" i="13"/>
  <c r="P104" i="13"/>
  <c r="O104" i="13"/>
  <c r="N104" i="13"/>
  <c r="M104" i="13"/>
  <c r="N49" i="13"/>
  <c r="P49" i="13"/>
  <c r="M49" i="13"/>
  <c r="O49" i="13"/>
  <c r="P65" i="13"/>
  <c r="M65" i="13"/>
  <c r="N65" i="13"/>
  <c r="O65" i="13"/>
  <c r="F28" i="11" l="1"/>
  <c r="J28" i="5"/>
  <c r="H67" i="5" s="1"/>
  <c r="P113" i="13"/>
  <c r="M113" i="13"/>
  <c r="G28" i="11" s="1"/>
  <c r="N113" i="13"/>
  <c r="Q113" i="13" s="1"/>
  <c r="O113" i="13"/>
  <c r="H28" i="11" l="1"/>
  <c r="J31" i="5"/>
  <c r="J38" i="5" s="1"/>
  <c r="J28" i="11"/>
  <c r="H49" i="11" s="1"/>
  <c r="Q29" i="5"/>
  <c r="P67" i="5" s="1"/>
  <c r="I28" i="11"/>
  <c r="G49" i="11" s="1"/>
  <c r="Q28" i="5"/>
  <c r="N67" i="5" s="1"/>
  <c r="J30" i="5"/>
  <c r="L113" i="13"/>
  <c r="D31" i="5" s="1"/>
  <c r="J67" i="5" l="1"/>
  <c r="J36" i="5"/>
  <c r="R108" i="13"/>
  <c r="S108" i="13" s="1"/>
  <c r="R59" i="13"/>
  <c r="S59" i="13" s="1"/>
  <c r="R93" i="13"/>
  <c r="S93" i="13" s="1"/>
  <c r="R73" i="13"/>
  <c r="S73" i="13" s="1"/>
  <c r="R50" i="13"/>
  <c r="S50" i="13" s="1"/>
  <c r="R74" i="13"/>
  <c r="S74" i="13" s="1"/>
  <c r="R15" i="13"/>
  <c r="S15" i="13" s="1"/>
  <c r="R92" i="13"/>
  <c r="S92" i="13" s="1"/>
  <c r="R60" i="13"/>
  <c r="S60" i="13" s="1"/>
  <c r="R79" i="13"/>
  <c r="S79" i="13" s="1"/>
  <c r="R13" i="13"/>
  <c r="S13" i="13" s="1"/>
  <c r="R31" i="13"/>
  <c r="S31" i="13" s="1"/>
  <c r="R38" i="13"/>
  <c r="S38" i="13" s="1"/>
  <c r="R81" i="13"/>
  <c r="S81" i="13" s="1"/>
  <c r="R48" i="13"/>
  <c r="S48" i="13" s="1"/>
  <c r="R14" i="13"/>
  <c r="S14" i="13" s="1"/>
  <c r="R103" i="13"/>
  <c r="S103" i="13" s="1"/>
  <c r="R57" i="13"/>
  <c r="S57" i="13" s="1"/>
  <c r="R18" i="13"/>
  <c r="S18" i="13" s="1"/>
  <c r="R29" i="13"/>
  <c r="S29" i="13" s="1"/>
  <c r="R8" i="13"/>
  <c r="S8" i="13" s="1"/>
  <c r="R67" i="13"/>
  <c r="S67" i="13" s="1"/>
  <c r="R89" i="13"/>
  <c r="S89" i="13" s="1"/>
  <c r="R53" i="13"/>
  <c r="S53" i="13" s="1"/>
  <c r="R52" i="13"/>
  <c r="S52" i="13" s="1"/>
  <c r="R98" i="13"/>
  <c r="S98" i="13" s="1"/>
  <c r="R44" i="13"/>
  <c r="S44" i="13" s="1"/>
  <c r="R68" i="13"/>
  <c r="S68" i="13" s="1"/>
  <c r="R37" i="13"/>
  <c r="S37" i="13" s="1"/>
  <c r="R88" i="13"/>
  <c r="S88" i="13" s="1"/>
  <c r="R69" i="13"/>
  <c r="S69" i="13" s="1"/>
  <c r="R107" i="13"/>
  <c r="S107" i="13" s="1"/>
  <c r="R28" i="13"/>
  <c r="S28" i="13" s="1"/>
  <c r="R19" i="13"/>
  <c r="S19" i="13" s="1"/>
  <c r="R58" i="13"/>
  <c r="S58" i="13" s="1"/>
  <c r="R101" i="13"/>
  <c r="S101" i="13" s="1"/>
  <c r="D44" i="5"/>
  <c r="R32" i="13"/>
  <c r="S32" i="13" s="1"/>
  <c r="R23" i="13"/>
  <c r="S23" i="13" s="1"/>
  <c r="R24" i="13"/>
  <c r="S24" i="13" s="1"/>
  <c r="R21" i="13"/>
  <c r="S21" i="13" s="1"/>
  <c r="R10" i="13"/>
  <c r="S10" i="13" s="1"/>
  <c r="R40" i="13"/>
  <c r="S40" i="13" s="1"/>
  <c r="R56" i="13"/>
  <c r="S56" i="13" s="1"/>
  <c r="R20" i="13"/>
  <c r="S20" i="13" s="1"/>
  <c r="R97" i="13"/>
  <c r="S97" i="13" s="1"/>
  <c r="R85" i="13"/>
  <c r="S85" i="13" s="1"/>
  <c r="R84" i="13"/>
  <c r="S84" i="13" s="1"/>
  <c r="R46" i="13"/>
  <c r="S46" i="13" s="1"/>
  <c r="R83" i="13"/>
  <c r="S83" i="13" s="1"/>
  <c r="R109" i="13"/>
  <c r="S109" i="13" s="1"/>
  <c r="R11" i="13"/>
  <c r="S11" i="13" s="1"/>
  <c r="R71" i="13"/>
  <c r="S71" i="13" s="1"/>
  <c r="R30" i="13"/>
  <c r="S30" i="13" s="1"/>
  <c r="R90" i="13"/>
  <c r="S90" i="13" s="1"/>
  <c r="R22" i="13"/>
  <c r="S22" i="13" s="1"/>
  <c r="R27" i="13"/>
  <c r="S27" i="13" s="1"/>
  <c r="R78" i="13"/>
  <c r="S78" i="13" s="1"/>
  <c r="R63" i="13"/>
  <c r="S63" i="13" s="1"/>
  <c r="R9" i="13"/>
  <c r="S9" i="13" s="1"/>
  <c r="R51" i="13"/>
  <c r="S51" i="13" s="1"/>
  <c r="R34" i="13"/>
  <c r="S34" i="13" s="1"/>
  <c r="R96" i="13"/>
  <c r="S96" i="13" s="1"/>
  <c r="R66" i="13"/>
  <c r="S66" i="13" s="1"/>
  <c r="R102" i="13"/>
  <c r="S102" i="13" s="1"/>
  <c r="R80" i="13"/>
  <c r="S80" i="13" s="1"/>
  <c r="R105" i="13"/>
  <c r="S105" i="13" s="1"/>
  <c r="R36" i="13"/>
  <c r="S36" i="13" s="1"/>
  <c r="R61" i="13"/>
  <c r="S61" i="13" s="1"/>
  <c r="R86" i="13"/>
  <c r="S86" i="13" s="1"/>
  <c r="R6" i="13"/>
  <c r="R110" i="13"/>
  <c r="S110" i="13" s="1"/>
  <c r="R111" i="13"/>
  <c r="S111" i="13" s="1"/>
  <c r="R42" i="13"/>
  <c r="S42" i="13" s="1"/>
  <c r="R47" i="13"/>
  <c r="S47" i="13" s="1"/>
  <c r="R39" i="13"/>
  <c r="S39" i="13" s="1"/>
  <c r="R100" i="13"/>
  <c r="S100" i="13" s="1"/>
  <c r="R43" i="13"/>
  <c r="S43" i="13" s="1"/>
  <c r="R16" i="13"/>
  <c r="S16" i="13" s="1"/>
  <c r="R104" i="13"/>
  <c r="S104" i="13" s="1"/>
  <c r="R82" i="13"/>
  <c r="S82" i="13" s="1"/>
  <c r="R41" i="13"/>
  <c r="S41" i="13" s="1"/>
  <c r="R99" i="13"/>
  <c r="S99" i="13" s="1"/>
  <c r="R55" i="13"/>
  <c r="S55" i="13" s="1"/>
  <c r="R17" i="13"/>
  <c r="S17" i="13" s="1"/>
  <c r="R94" i="13"/>
  <c r="S94" i="13" s="1"/>
  <c r="R87" i="13"/>
  <c r="S87" i="13" s="1"/>
  <c r="R76" i="13"/>
  <c r="S76" i="13" s="1"/>
  <c r="R70" i="13"/>
  <c r="S70" i="13" s="1"/>
  <c r="R106" i="13"/>
  <c r="S106" i="13" s="1"/>
  <c r="R33" i="13"/>
  <c r="S33" i="13" s="1"/>
  <c r="R7" i="13"/>
  <c r="S7" i="13" s="1"/>
  <c r="R64" i="13"/>
  <c r="S64" i="13" s="1"/>
  <c r="R95" i="13"/>
  <c r="S95" i="13" s="1"/>
  <c r="R12" i="13"/>
  <c r="S12" i="13" s="1"/>
  <c r="R25" i="13"/>
  <c r="S25" i="13" s="1"/>
  <c r="R91" i="13"/>
  <c r="S91" i="13" s="1"/>
  <c r="R35" i="13"/>
  <c r="S35" i="13" s="1"/>
  <c r="R77" i="13"/>
  <c r="S77" i="13" s="1"/>
  <c r="R65" i="13"/>
  <c r="S65" i="13" s="1"/>
  <c r="R112" i="13"/>
  <c r="S112" i="13" s="1"/>
  <c r="R72" i="13"/>
  <c r="S72" i="13" s="1"/>
  <c r="R26" i="13"/>
  <c r="S26" i="13" s="1"/>
  <c r="R75" i="13"/>
  <c r="S75" i="13" s="1"/>
  <c r="R62" i="13"/>
  <c r="S62" i="13" s="1"/>
  <c r="R49" i="13"/>
  <c r="S49" i="13" s="1"/>
  <c r="R54" i="13"/>
  <c r="S54" i="13" s="1"/>
  <c r="R45" i="13"/>
  <c r="S45" i="13" s="1"/>
  <c r="L67" i="5"/>
  <c r="O41" i="5" l="1"/>
  <c r="R113" i="13"/>
  <c r="S6" i="13"/>
  <c r="S113" i="13" l="1"/>
  <c r="D50" i="5" s="1"/>
  <c r="O47" i="5" s="1"/>
  <c r="T6" i="13" a="1"/>
  <c r="T111" i="13" l="1"/>
  <c r="T21" i="13"/>
  <c r="T53" i="13"/>
  <c r="T15" i="13"/>
  <c r="T6" i="13"/>
  <c r="T59" i="13"/>
  <c r="T31" i="13"/>
  <c r="T48" i="13"/>
  <c r="T95" i="13"/>
  <c r="T56" i="13"/>
  <c r="T65" i="13"/>
  <c r="T54" i="13"/>
  <c r="T49" i="13"/>
  <c r="T58" i="13"/>
  <c r="T14" i="13"/>
  <c r="T17" i="13"/>
  <c r="T38" i="13"/>
  <c r="T79" i="13"/>
  <c r="T30" i="13"/>
  <c r="T33" i="13"/>
  <c r="T67" i="13"/>
  <c r="T19" i="13"/>
  <c r="T110" i="13"/>
  <c r="T73" i="13"/>
  <c r="T8" i="13"/>
  <c r="T44" i="13"/>
  <c r="T71" i="13"/>
  <c r="T66" i="13"/>
  <c r="T29" i="13"/>
  <c r="T109" i="13"/>
  <c r="T100" i="13"/>
  <c r="T23" i="13"/>
  <c r="T41" i="13"/>
  <c r="T9" i="13"/>
  <c r="T92" i="13"/>
  <c r="T75" i="13"/>
  <c r="T97" i="13"/>
  <c r="T72" i="13"/>
  <c r="T98" i="13"/>
  <c r="T88" i="13"/>
  <c r="T39" i="13"/>
  <c r="T20" i="13"/>
  <c r="T93" i="13"/>
  <c r="T10" i="13"/>
  <c r="T99" i="13"/>
  <c r="T68" i="13"/>
  <c r="T85" i="13"/>
  <c r="T62" i="13"/>
  <c r="T18" i="13"/>
  <c r="T101" i="13"/>
  <c r="T78" i="13"/>
  <c r="T61" i="13"/>
  <c r="T13" i="13"/>
  <c r="T40" i="13"/>
  <c r="T64" i="13"/>
  <c r="T74" i="13"/>
  <c r="T82" i="13"/>
  <c r="T89" i="13"/>
  <c r="T84" i="13"/>
  <c r="T37" i="13"/>
  <c r="T105" i="13"/>
  <c r="T57" i="13"/>
  <c r="T102" i="13"/>
  <c r="T63" i="13"/>
  <c r="T70" i="13"/>
  <c r="T11" i="13"/>
  <c r="T108" i="13"/>
  <c r="T91" i="13"/>
  <c r="T45" i="13"/>
  <c r="T60" i="13"/>
  <c r="T86" i="13"/>
  <c r="T16" i="13"/>
  <c r="T69" i="13"/>
  <c r="T77" i="13"/>
  <c r="T24" i="13"/>
  <c r="T103" i="13"/>
  <c r="T81" i="13"/>
  <c r="T87" i="13"/>
  <c r="T7" i="13"/>
  <c r="T27" i="13"/>
  <c r="T50" i="13"/>
  <c r="T42" i="13"/>
  <c r="T80" i="13"/>
  <c r="T104" i="13"/>
  <c r="T76" i="13"/>
  <c r="T28" i="13"/>
  <c r="T34" i="13"/>
  <c r="T94" i="13"/>
  <c r="T83" i="13"/>
  <c r="T22" i="13"/>
  <c r="T12" i="13"/>
  <c r="T112" i="13"/>
  <c r="T107" i="13"/>
  <c r="T26" i="13"/>
  <c r="T106" i="13"/>
  <c r="T51" i="13"/>
  <c r="T25" i="13"/>
  <c r="T52" i="13"/>
  <c r="T90" i="13"/>
  <c r="T96" i="13"/>
  <c r="T47" i="13"/>
  <c r="T43" i="13"/>
  <c r="T32" i="13"/>
  <c r="T36" i="13"/>
  <c r="T46" i="13"/>
  <c r="T35" i="13"/>
  <c r="T55" i="13"/>
  <c r="Y36" i="13" l="1"/>
  <c r="AG36" i="13" s="1"/>
  <c r="X36" i="13"/>
  <c r="AF36" i="13" s="1"/>
  <c r="V36" i="13"/>
  <c r="AD36" i="13" s="1"/>
  <c r="W36" i="13"/>
  <c r="AE36" i="13" s="1"/>
  <c r="AB36" i="13"/>
  <c r="V94" i="13"/>
  <c r="AD94" i="13" s="1"/>
  <c r="Y94" i="13"/>
  <c r="AG94" i="13" s="1"/>
  <c r="W94" i="13"/>
  <c r="AE94" i="13" s="1"/>
  <c r="X94" i="13"/>
  <c r="AF94" i="13" s="1"/>
  <c r="AB94" i="13"/>
  <c r="X63" i="13"/>
  <c r="AF63" i="13" s="1"/>
  <c r="V63" i="13"/>
  <c r="AD63" i="13" s="1"/>
  <c r="Y63" i="13"/>
  <c r="AG63" i="13" s="1"/>
  <c r="W63" i="13"/>
  <c r="AE63" i="13" s="1"/>
  <c r="AB63" i="13"/>
  <c r="W62" i="13"/>
  <c r="AE62" i="13" s="1"/>
  <c r="V62" i="13"/>
  <c r="AD62" i="13" s="1"/>
  <c r="Y62" i="13"/>
  <c r="AG62" i="13" s="1"/>
  <c r="X62" i="13"/>
  <c r="AF62" i="13" s="1"/>
  <c r="AB62" i="13"/>
  <c r="V23" i="13"/>
  <c r="AD23" i="13" s="1"/>
  <c r="X23" i="13"/>
  <c r="AF23" i="13" s="1"/>
  <c r="Y23" i="13"/>
  <c r="AG23" i="13" s="1"/>
  <c r="W23" i="13"/>
  <c r="AE23" i="13" s="1"/>
  <c r="AB23" i="13"/>
  <c r="W73" i="13"/>
  <c r="AE73" i="13" s="1"/>
  <c r="V73" i="13"/>
  <c r="AD73" i="13" s="1"/>
  <c r="Y73" i="13"/>
  <c r="AG73" i="13" s="1"/>
  <c r="X73" i="13"/>
  <c r="AF73" i="13" s="1"/>
  <c r="AB73" i="13"/>
  <c r="X17" i="13"/>
  <c r="AF17" i="13" s="1"/>
  <c r="W17" i="13"/>
  <c r="AE17" i="13" s="1"/>
  <c r="Y17" i="13"/>
  <c r="AG17" i="13" s="1"/>
  <c r="V17" i="13"/>
  <c r="AD17" i="13" s="1"/>
  <c r="AB17" i="13"/>
  <c r="W34" i="13"/>
  <c r="AE34" i="13" s="1"/>
  <c r="Y34" i="13"/>
  <c r="AG34" i="13" s="1"/>
  <c r="V34" i="13"/>
  <c r="AD34" i="13" s="1"/>
  <c r="X34" i="13"/>
  <c r="AF34" i="13" s="1"/>
  <c r="AB34" i="13"/>
  <c r="V86" i="13"/>
  <c r="AD86" i="13" s="1"/>
  <c r="Y86" i="13"/>
  <c r="AG86" i="13" s="1"/>
  <c r="X86" i="13"/>
  <c r="AF86" i="13" s="1"/>
  <c r="W86" i="13"/>
  <c r="AE86" i="13" s="1"/>
  <c r="AB86" i="13"/>
  <c r="W64" i="13"/>
  <c r="AE64" i="13" s="1"/>
  <c r="X64" i="13"/>
  <c r="AF64" i="13" s="1"/>
  <c r="V64" i="13"/>
  <c r="AD64" i="13" s="1"/>
  <c r="Y64" i="13"/>
  <c r="AG64" i="13" s="1"/>
  <c r="AB64" i="13"/>
  <c r="W14" i="13"/>
  <c r="AE14" i="13" s="1"/>
  <c r="V14" i="13"/>
  <c r="AD14" i="13" s="1"/>
  <c r="Y14" i="13"/>
  <c r="AG14" i="13" s="1"/>
  <c r="X14" i="13"/>
  <c r="AF14" i="13" s="1"/>
  <c r="AB14" i="13"/>
  <c r="V26" i="13"/>
  <c r="AD26" i="13" s="1"/>
  <c r="W26" i="13"/>
  <c r="AE26" i="13" s="1"/>
  <c r="Y26" i="13"/>
  <c r="AG26" i="13" s="1"/>
  <c r="X26" i="13"/>
  <c r="AF26" i="13" s="1"/>
  <c r="AB26" i="13"/>
  <c r="V109" i="13"/>
  <c r="AD109" i="13" s="1"/>
  <c r="X109" i="13"/>
  <c r="AF109" i="13" s="1"/>
  <c r="W109" i="13"/>
  <c r="AE109" i="13" s="1"/>
  <c r="Y109" i="13"/>
  <c r="AG109" i="13" s="1"/>
  <c r="AB109" i="13"/>
  <c r="V76" i="13"/>
  <c r="AD76" i="13" s="1"/>
  <c r="X76" i="13"/>
  <c r="AF76" i="13" s="1"/>
  <c r="W76" i="13"/>
  <c r="AE76" i="13" s="1"/>
  <c r="Y76" i="13"/>
  <c r="AG76" i="13" s="1"/>
  <c r="AB76" i="13"/>
  <c r="V68" i="13"/>
  <c r="AD68" i="13" s="1"/>
  <c r="W68" i="13"/>
  <c r="AE68" i="13" s="1"/>
  <c r="X68" i="13"/>
  <c r="AF68" i="13" s="1"/>
  <c r="Y68" i="13"/>
  <c r="AG68" i="13" s="1"/>
  <c r="AB68" i="13"/>
  <c r="Y110" i="13"/>
  <c r="AG110" i="13" s="1"/>
  <c r="W110" i="13"/>
  <c r="AE110" i="13" s="1"/>
  <c r="X110" i="13"/>
  <c r="AF110" i="13" s="1"/>
  <c r="V110" i="13"/>
  <c r="AD110" i="13" s="1"/>
  <c r="AB110" i="13"/>
  <c r="W28" i="13"/>
  <c r="AE28" i="13" s="1"/>
  <c r="Y28" i="13"/>
  <c r="AG28" i="13" s="1"/>
  <c r="V28" i="13"/>
  <c r="AD28" i="13" s="1"/>
  <c r="X28" i="13"/>
  <c r="AF28" i="13" s="1"/>
  <c r="AB28" i="13"/>
  <c r="X47" i="13"/>
  <c r="AF47" i="13" s="1"/>
  <c r="V47" i="13"/>
  <c r="AD47" i="13" s="1"/>
  <c r="Y47" i="13"/>
  <c r="AG47" i="13" s="1"/>
  <c r="W47" i="13"/>
  <c r="AE47" i="13" s="1"/>
  <c r="AB47" i="13"/>
  <c r="X49" i="13"/>
  <c r="AF49" i="13" s="1"/>
  <c r="Y49" i="13"/>
  <c r="AG49" i="13" s="1"/>
  <c r="V49" i="13"/>
  <c r="AD49" i="13" s="1"/>
  <c r="W49" i="13"/>
  <c r="AE49" i="13" s="1"/>
  <c r="AB49" i="13"/>
  <c r="Y91" i="13"/>
  <c r="AG91" i="13" s="1"/>
  <c r="X91" i="13"/>
  <c r="AF91" i="13" s="1"/>
  <c r="W91" i="13"/>
  <c r="AE91" i="13" s="1"/>
  <c r="V91" i="13"/>
  <c r="AD91" i="13" s="1"/>
  <c r="AB91" i="13"/>
  <c r="Y27" i="13"/>
  <c r="AG27" i="13" s="1"/>
  <c r="V27" i="13"/>
  <c r="AD27" i="13" s="1"/>
  <c r="W27" i="13"/>
  <c r="AE27" i="13" s="1"/>
  <c r="X27" i="13"/>
  <c r="AF27" i="13" s="1"/>
  <c r="AB27" i="13"/>
  <c r="W100" i="13"/>
  <c r="AE100" i="13" s="1"/>
  <c r="X100" i="13"/>
  <c r="AF100" i="13" s="1"/>
  <c r="Y100" i="13"/>
  <c r="AG100" i="13" s="1"/>
  <c r="V100" i="13"/>
  <c r="AD100" i="13" s="1"/>
  <c r="AB100" i="13"/>
  <c r="Y60" i="13"/>
  <c r="AG60" i="13" s="1"/>
  <c r="V60" i="13"/>
  <c r="AD60" i="13" s="1"/>
  <c r="X60" i="13"/>
  <c r="AF60" i="13" s="1"/>
  <c r="W60" i="13"/>
  <c r="AE60" i="13" s="1"/>
  <c r="AB60" i="13"/>
  <c r="V58" i="13"/>
  <c r="AD58" i="13" s="1"/>
  <c r="X58" i="13"/>
  <c r="AF58" i="13" s="1"/>
  <c r="Y58" i="13"/>
  <c r="AG58" i="13" s="1"/>
  <c r="W58" i="13"/>
  <c r="AE58" i="13" s="1"/>
  <c r="AB58" i="13"/>
  <c r="W81" i="13"/>
  <c r="AE81" i="13" s="1"/>
  <c r="X81" i="13"/>
  <c r="AF81" i="13" s="1"/>
  <c r="Y81" i="13"/>
  <c r="AG81" i="13" s="1"/>
  <c r="V81" i="13"/>
  <c r="AD81" i="13" s="1"/>
  <c r="AB81" i="13"/>
  <c r="X45" i="13"/>
  <c r="AF45" i="13" s="1"/>
  <c r="Y45" i="13"/>
  <c r="AG45" i="13" s="1"/>
  <c r="W45" i="13"/>
  <c r="AE45" i="13" s="1"/>
  <c r="V45" i="13"/>
  <c r="AD45" i="13" s="1"/>
  <c r="AB45" i="13"/>
  <c r="W105" i="13"/>
  <c r="AE105" i="13" s="1"/>
  <c r="X105" i="13"/>
  <c r="AF105" i="13" s="1"/>
  <c r="Y105" i="13"/>
  <c r="AG105" i="13" s="1"/>
  <c r="V105" i="13"/>
  <c r="AD105" i="13" s="1"/>
  <c r="AB105" i="13"/>
  <c r="X13" i="13"/>
  <c r="AF13" i="13" s="1"/>
  <c r="W13" i="13"/>
  <c r="AE13" i="13" s="1"/>
  <c r="V13" i="13"/>
  <c r="AD13" i="13" s="1"/>
  <c r="Y13" i="13"/>
  <c r="AG13" i="13" s="1"/>
  <c r="AB13" i="13"/>
  <c r="V99" i="13"/>
  <c r="AD99" i="13" s="1"/>
  <c r="W99" i="13"/>
  <c r="AE99" i="13" s="1"/>
  <c r="X99" i="13"/>
  <c r="AF99" i="13" s="1"/>
  <c r="Y99" i="13"/>
  <c r="AG99" i="13" s="1"/>
  <c r="AB99" i="13"/>
  <c r="X97" i="13"/>
  <c r="AF97" i="13" s="1"/>
  <c r="W97" i="13"/>
  <c r="AE97" i="13" s="1"/>
  <c r="V97" i="13"/>
  <c r="AD97" i="13" s="1"/>
  <c r="Y97" i="13"/>
  <c r="AG97" i="13" s="1"/>
  <c r="AB97" i="13"/>
  <c r="Y29" i="13"/>
  <c r="AG29" i="13" s="1"/>
  <c r="W29" i="13"/>
  <c r="AE29" i="13" s="1"/>
  <c r="V29" i="13"/>
  <c r="AD29" i="13" s="1"/>
  <c r="X29" i="13"/>
  <c r="AF29" i="13" s="1"/>
  <c r="AB29" i="13"/>
  <c r="X67" i="13"/>
  <c r="AF67" i="13" s="1"/>
  <c r="W67" i="13"/>
  <c r="AE67" i="13" s="1"/>
  <c r="V67" i="13"/>
  <c r="AD67" i="13" s="1"/>
  <c r="Y67" i="13"/>
  <c r="AG67" i="13" s="1"/>
  <c r="AB67" i="13"/>
  <c r="T113" i="13"/>
  <c r="W6" i="13"/>
  <c r="V6" i="13"/>
  <c r="U6" i="13" a="1"/>
  <c r="X6" i="13"/>
  <c r="Y6" i="13"/>
  <c r="AB6" i="13"/>
  <c r="V96" i="13"/>
  <c r="AD96" i="13" s="1"/>
  <c r="X96" i="13"/>
  <c r="AF96" i="13" s="1"/>
  <c r="W96" i="13"/>
  <c r="AE96" i="13" s="1"/>
  <c r="Y96" i="13"/>
  <c r="AG96" i="13" s="1"/>
  <c r="AB96" i="13"/>
  <c r="X112" i="13"/>
  <c r="AF112" i="13" s="1"/>
  <c r="W112" i="13"/>
  <c r="AE112" i="13" s="1"/>
  <c r="Y112" i="13"/>
  <c r="AG112" i="13" s="1"/>
  <c r="V112" i="13"/>
  <c r="AD112" i="13" s="1"/>
  <c r="AB112" i="13"/>
  <c r="Y104" i="13"/>
  <c r="AG104" i="13" s="1"/>
  <c r="W104" i="13"/>
  <c r="AE104" i="13" s="1"/>
  <c r="X104" i="13"/>
  <c r="AF104" i="13" s="1"/>
  <c r="V104" i="13"/>
  <c r="AD104" i="13" s="1"/>
  <c r="AB104" i="13"/>
  <c r="X103" i="13"/>
  <c r="AF103" i="13" s="1"/>
  <c r="Y103" i="13"/>
  <c r="AG103" i="13" s="1"/>
  <c r="V103" i="13"/>
  <c r="AD103" i="13" s="1"/>
  <c r="W103" i="13"/>
  <c r="AE103" i="13" s="1"/>
  <c r="AB103" i="13"/>
  <c r="X37" i="13"/>
  <c r="AF37" i="13" s="1"/>
  <c r="W37" i="13"/>
  <c r="AE37" i="13" s="1"/>
  <c r="Y37" i="13"/>
  <c r="AG37" i="13" s="1"/>
  <c r="V37" i="13"/>
  <c r="AD37" i="13" s="1"/>
  <c r="AB37" i="13"/>
  <c r="V61" i="13"/>
  <c r="AD61" i="13" s="1"/>
  <c r="W61" i="13"/>
  <c r="AE61" i="13" s="1"/>
  <c r="Y61" i="13"/>
  <c r="AG61" i="13" s="1"/>
  <c r="X61" i="13"/>
  <c r="AF61" i="13" s="1"/>
  <c r="AB61" i="13"/>
  <c r="X51" i="13"/>
  <c r="AF51" i="13" s="1"/>
  <c r="V51" i="13"/>
  <c r="AD51" i="13" s="1"/>
  <c r="W51" i="13"/>
  <c r="AE51" i="13" s="1"/>
  <c r="Y51" i="13"/>
  <c r="AG51" i="13" s="1"/>
  <c r="AB51" i="13"/>
  <c r="Y16" i="13"/>
  <c r="AG16" i="13" s="1"/>
  <c r="V16" i="13"/>
  <c r="AD16" i="13" s="1"/>
  <c r="X16" i="13"/>
  <c r="AF16" i="13" s="1"/>
  <c r="W16" i="13"/>
  <c r="AE16" i="13" s="1"/>
  <c r="AB16" i="13"/>
  <c r="X74" i="13"/>
  <c r="AF74" i="13" s="1"/>
  <c r="W74" i="13"/>
  <c r="AE74" i="13" s="1"/>
  <c r="V74" i="13"/>
  <c r="AD74" i="13" s="1"/>
  <c r="Y74" i="13"/>
  <c r="AG74" i="13" s="1"/>
  <c r="AB74" i="13"/>
  <c r="W88" i="13"/>
  <c r="AE88" i="13" s="1"/>
  <c r="X88" i="13"/>
  <c r="AF88" i="13" s="1"/>
  <c r="Y88" i="13"/>
  <c r="AG88" i="13" s="1"/>
  <c r="V88" i="13"/>
  <c r="AD88" i="13" s="1"/>
  <c r="AB88" i="13"/>
  <c r="W48" i="13"/>
  <c r="AE48" i="13" s="1"/>
  <c r="X48" i="13"/>
  <c r="AF48" i="13" s="1"/>
  <c r="V48" i="13"/>
  <c r="AD48" i="13" s="1"/>
  <c r="Y48" i="13"/>
  <c r="AG48" i="13" s="1"/>
  <c r="AB48" i="13"/>
  <c r="Y32" i="13"/>
  <c r="AG32" i="13" s="1"/>
  <c r="V32" i="13"/>
  <c r="AD32" i="13" s="1"/>
  <c r="W32" i="13"/>
  <c r="AE32" i="13" s="1"/>
  <c r="X32" i="13"/>
  <c r="AF32" i="13" s="1"/>
  <c r="AB32" i="13"/>
  <c r="Y106" i="13"/>
  <c r="AG106" i="13" s="1"/>
  <c r="X106" i="13"/>
  <c r="AF106" i="13" s="1"/>
  <c r="V106" i="13"/>
  <c r="AD106" i="13" s="1"/>
  <c r="W106" i="13"/>
  <c r="AE106" i="13" s="1"/>
  <c r="AB106" i="13"/>
  <c r="V7" i="13"/>
  <c r="AD7" i="13" s="1"/>
  <c r="Y7" i="13"/>
  <c r="AG7" i="13" s="1"/>
  <c r="W7" i="13"/>
  <c r="AE7" i="13" s="1"/>
  <c r="X7" i="13"/>
  <c r="AF7" i="13" s="1"/>
  <c r="AB7" i="13"/>
  <c r="W102" i="13"/>
  <c r="AE102" i="13" s="1"/>
  <c r="Y102" i="13"/>
  <c r="AG102" i="13" s="1"/>
  <c r="V102" i="13"/>
  <c r="AD102" i="13" s="1"/>
  <c r="X102" i="13"/>
  <c r="AF102" i="13" s="1"/>
  <c r="AB102" i="13"/>
  <c r="X85" i="13"/>
  <c r="AF85" i="13" s="1"/>
  <c r="V85" i="13"/>
  <c r="AD85" i="13" s="1"/>
  <c r="Y85" i="13"/>
  <c r="AG85" i="13" s="1"/>
  <c r="W85" i="13"/>
  <c r="AE85" i="13" s="1"/>
  <c r="AB85" i="13"/>
  <c r="X98" i="13"/>
  <c r="AF98" i="13" s="1"/>
  <c r="W98" i="13"/>
  <c r="AE98" i="13" s="1"/>
  <c r="Y98" i="13"/>
  <c r="AG98" i="13" s="1"/>
  <c r="V98" i="13"/>
  <c r="AD98" i="13" s="1"/>
  <c r="AB98" i="13"/>
  <c r="X31" i="13"/>
  <c r="AF31" i="13" s="1"/>
  <c r="Y31" i="13"/>
  <c r="AG31" i="13" s="1"/>
  <c r="W31" i="13"/>
  <c r="AE31" i="13" s="1"/>
  <c r="V31" i="13"/>
  <c r="AD31" i="13" s="1"/>
  <c r="AB31" i="13"/>
  <c r="X43" i="13"/>
  <c r="AF43" i="13" s="1"/>
  <c r="V43" i="13"/>
  <c r="AD43" i="13" s="1"/>
  <c r="W43" i="13"/>
  <c r="AE43" i="13" s="1"/>
  <c r="Y43" i="13"/>
  <c r="AG43" i="13" s="1"/>
  <c r="AB43" i="13"/>
  <c r="W87" i="13"/>
  <c r="AE87" i="13" s="1"/>
  <c r="Y87" i="13"/>
  <c r="AG87" i="13" s="1"/>
  <c r="X87" i="13"/>
  <c r="AF87" i="13" s="1"/>
  <c r="V87" i="13"/>
  <c r="AD87" i="13" s="1"/>
  <c r="AB87" i="13"/>
  <c r="W57" i="13"/>
  <c r="AE57" i="13" s="1"/>
  <c r="V57" i="13"/>
  <c r="AD57" i="13" s="1"/>
  <c r="X57" i="13"/>
  <c r="AF57" i="13" s="1"/>
  <c r="Y57" i="13"/>
  <c r="AG57" i="13" s="1"/>
  <c r="AB57" i="13"/>
  <c r="W40" i="13"/>
  <c r="AE40" i="13" s="1"/>
  <c r="Y40" i="13"/>
  <c r="AG40" i="13" s="1"/>
  <c r="X40" i="13"/>
  <c r="AF40" i="13" s="1"/>
  <c r="V40" i="13"/>
  <c r="AD40" i="13" s="1"/>
  <c r="AB40" i="13"/>
  <c r="V72" i="13"/>
  <c r="AD72" i="13" s="1"/>
  <c r="X72" i="13"/>
  <c r="AF72" i="13" s="1"/>
  <c r="W72" i="13"/>
  <c r="AE72" i="13" s="1"/>
  <c r="Y72" i="13"/>
  <c r="AG72" i="13" s="1"/>
  <c r="AB72" i="13"/>
  <c r="W19" i="13"/>
  <c r="AE19" i="13" s="1"/>
  <c r="V19" i="13"/>
  <c r="AD19" i="13" s="1"/>
  <c r="Y19" i="13"/>
  <c r="AG19" i="13" s="1"/>
  <c r="X19" i="13"/>
  <c r="AF19" i="13" s="1"/>
  <c r="AB19" i="13"/>
  <c r="W59" i="13"/>
  <c r="AE59" i="13" s="1"/>
  <c r="X59" i="13"/>
  <c r="AF59" i="13" s="1"/>
  <c r="Y59" i="13"/>
  <c r="AG59" i="13" s="1"/>
  <c r="V59" i="13"/>
  <c r="AD59" i="13" s="1"/>
  <c r="AB59" i="13"/>
  <c r="Y107" i="13"/>
  <c r="AG107" i="13" s="1"/>
  <c r="X107" i="13"/>
  <c r="AF107" i="13" s="1"/>
  <c r="W107" i="13"/>
  <c r="AE107" i="13" s="1"/>
  <c r="V107" i="13"/>
  <c r="AD107" i="13" s="1"/>
  <c r="AB107" i="13"/>
  <c r="W10" i="13"/>
  <c r="AE10" i="13" s="1"/>
  <c r="X10" i="13"/>
  <c r="AF10" i="13" s="1"/>
  <c r="Y10" i="13"/>
  <c r="AG10" i="13" s="1"/>
  <c r="V10" i="13"/>
  <c r="AD10" i="13" s="1"/>
  <c r="AB10" i="13"/>
  <c r="W75" i="13"/>
  <c r="AE75" i="13" s="1"/>
  <c r="V75" i="13"/>
  <c r="AD75" i="13" s="1"/>
  <c r="X75" i="13"/>
  <c r="AF75" i="13" s="1"/>
  <c r="Y75" i="13"/>
  <c r="AG75" i="13" s="1"/>
  <c r="AB75" i="13"/>
  <c r="V66" i="13"/>
  <c r="AD66" i="13" s="1"/>
  <c r="Y66" i="13"/>
  <c r="AG66" i="13" s="1"/>
  <c r="W66" i="13"/>
  <c r="AE66" i="13" s="1"/>
  <c r="X66" i="13"/>
  <c r="AF66" i="13" s="1"/>
  <c r="AB66" i="13"/>
  <c r="W33" i="13"/>
  <c r="AE33" i="13" s="1"/>
  <c r="V33" i="13"/>
  <c r="AD33" i="13" s="1"/>
  <c r="Y33" i="13"/>
  <c r="AG33" i="13" s="1"/>
  <c r="X33" i="13"/>
  <c r="AF33" i="13" s="1"/>
  <c r="AB33" i="13"/>
  <c r="V54" i="13"/>
  <c r="AD54" i="13" s="1"/>
  <c r="X54" i="13"/>
  <c r="AF54" i="13" s="1"/>
  <c r="Y54" i="13"/>
  <c r="AG54" i="13" s="1"/>
  <c r="W54" i="13"/>
  <c r="AE54" i="13" s="1"/>
  <c r="AB54" i="13"/>
  <c r="X15" i="13"/>
  <c r="AF15" i="13" s="1"/>
  <c r="V15" i="13"/>
  <c r="AD15" i="13" s="1"/>
  <c r="W15" i="13"/>
  <c r="AE15" i="13" s="1"/>
  <c r="Y15" i="13"/>
  <c r="AG15" i="13" s="1"/>
  <c r="AB15" i="13"/>
  <c r="W55" i="13"/>
  <c r="AE55" i="13" s="1"/>
  <c r="Y55" i="13"/>
  <c r="AG55" i="13" s="1"/>
  <c r="V55" i="13"/>
  <c r="AD55" i="13" s="1"/>
  <c r="X55" i="13"/>
  <c r="AF55" i="13" s="1"/>
  <c r="AB55" i="13"/>
  <c r="Y90" i="13"/>
  <c r="AG90" i="13" s="1"/>
  <c r="X90" i="13"/>
  <c r="AF90" i="13" s="1"/>
  <c r="V90" i="13"/>
  <c r="AD90" i="13" s="1"/>
  <c r="W90" i="13"/>
  <c r="AE90" i="13" s="1"/>
  <c r="AB90" i="13"/>
  <c r="X12" i="13"/>
  <c r="AF12" i="13" s="1"/>
  <c r="W12" i="13"/>
  <c r="AE12" i="13" s="1"/>
  <c r="Y12" i="13"/>
  <c r="AG12" i="13" s="1"/>
  <c r="V12" i="13"/>
  <c r="AD12" i="13" s="1"/>
  <c r="AB12" i="13"/>
  <c r="V80" i="13"/>
  <c r="AD80" i="13" s="1"/>
  <c r="Y80" i="13"/>
  <c r="AG80" i="13" s="1"/>
  <c r="X80" i="13"/>
  <c r="AF80" i="13" s="1"/>
  <c r="W80" i="13"/>
  <c r="AE80" i="13" s="1"/>
  <c r="AB80" i="13"/>
  <c r="X24" i="13"/>
  <c r="AF24" i="13" s="1"/>
  <c r="Y24" i="13"/>
  <c r="AG24" i="13" s="1"/>
  <c r="W24" i="13"/>
  <c r="AE24" i="13" s="1"/>
  <c r="V24" i="13"/>
  <c r="AD24" i="13" s="1"/>
  <c r="AB24" i="13"/>
  <c r="Y108" i="13"/>
  <c r="AG108" i="13" s="1"/>
  <c r="V108" i="13"/>
  <c r="AD108" i="13" s="1"/>
  <c r="W108" i="13"/>
  <c r="AE108" i="13" s="1"/>
  <c r="X108" i="13"/>
  <c r="AF108" i="13" s="1"/>
  <c r="AB108" i="13"/>
  <c r="X84" i="13"/>
  <c r="AF84" i="13" s="1"/>
  <c r="V84" i="13"/>
  <c r="AD84" i="13" s="1"/>
  <c r="W84" i="13"/>
  <c r="AE84" i="13" s="1"/>
  <c r="Y84" i="13"/>
  <c r="AG84" i="13" s="1"/>
  <c r="AB84" i="13"/>
  <c r="Y78" i="13"/>
  <c r="AG78" i="13" s="1"/>
  <c r="V78" i="13"/>
  <c r="AD78" i="13" s="1"/>
  <c r="X78" i="13"/>
  <c r="AF78" i="13" s="1"/>
  <c r="W78" i="13"/>
  <c r="AE78" i="13" s="1"/>
  <c r="AB78" i="13"/>
  <c r="W93" i="13"/>
  <c r="AE93" i="13" s="1"/>
  <c r="V93" i="13"/>
  <c r="AD93" i="13" s="1"/>
  <c r="X93" i="13"/>
  <c r="AF93" i="13" s="1"/>
  <c r="Y93" i="13"/>
  <c r="AG93" i="13" s="1"/>
  <c r="AB93" i="13"/>
  <c r="V92" i="13"/>
  <c r="AD92" i="13" s="1"/>
  <c r="Y92" i="13"/>
  <c r="AG92" i="13" s="1"/>
  <c r="W92" i="13"/>
  <c r="AE92" i="13" s="1"/>
  <c r="X92" i="13"/>
  <c r="AF92" i="13" s="1"/>
  <c r="AB92" i="13"/>
  <c r="W71" i="13"/>
  <c r="AE71" i="13" s="1"/>
  <c r="V71" i="13"/>
  <c r="AD71" i="13" s="1"/>
  <c r="Y71" i="13"/>
  <c r="AG71" i="13" s="1"/>
  <c r="X71" i="13"/>
  <c r="AF71" i="13" s="1"/>
  <c r="AB71" i="13"/>
  <c r="Y30" i="13"/>
  <c r="AG30" i="13" s="1"/>
  <c r="W30" i="13"/>
  <c r="AE30" i="13" s="1"/>
  <c r="V30" i="13"/>
  <c r="AD30" i="13" s="1"/>
  <c r="X30" i="13"/>
  <c r="AF30" i="13" s="1"/>
  <c r="AB30" i="13"/>
  <c r="Y65" i="13"/>
  <c r="AG65" i="13" s="1"/>
  <c r="X65" i="13"/>
  <c r="AF65" i="13" s="1"/>
  <c r="W65" i="13"/>
  <c r="AE65" i="13" s="1"/>
  <c r="V65" i="13"/>
  <c r="AD65" i="13" s="1"/>
  <c r="AB65" i="13"/>
  <c r="Y53" i="13"/>
  <c r="AG53" i="13" s="1"/>
  <c r="W53" i="13"/>
  <c r="AE53" i="13" s="1"/>
  <c r="X53" i="13"/>
  <c r="AF53" i="13" s="1"/>
  <c r="V53" i="13"/>
  <c r="AD53" i="13" s="1"/>
  <c r="AB53" i="13"/>
  <c r="Y35" i="13"/>
  <c r="AG35" i="13" s="1"/>
  <c r="X35" i="13"/>
  <c r="AF35" i="13" s="1"/>
  <c r="W35" i="13"/>
  <c r="AE35" i="13" s="1"/>
  <c r="V35" i="13"/>
  <c r="AD35" i="13" s="1"/>
  <c r="AB35" i="13"/>
  <c r="X52" i="13"/>
  <c r="AF52" i="13" s="1"/>
  <c r="W52" i="13"/>
  <c r="AE52" i="13" s="1"/>
  <c r="Y52" i="13"/>
  <c r="AG52" i="13" s="1"/>
  <c r="V52" i="13"/>
  <c r="AD52" i="13" s="1"/>
  <c r="AB52" i="13"/>
  <c r="X22" i="13"/>
  <c r="AF22" i="13" s="1"/>
  <c r="Y22" i="13"/>
  <c r="AG22" i="13" s="1"/>
  <c r="W22" i="13"/>
  <c r="AE22" i="13" s="1"/>
  <c r="V22" i="13"/>
  <c r="AD22" i="13" s="1"/>
  <c r="AB22" i="13"/>
  <c r="X42" i="13"/>
  <c r="AF42" i="13" s="1"/>
  <c r="V42" i="13"/>
  <c r="AD42" i="13" s="1"/>
  <c r="Y42" i="13"/>
  <c r="AG42" i="13" s="1"/>
  <c r="W42" i="13"/>
  <c r="AE42" i="13" s="1"/>
  <c r="AB42" i="13"/>
  <c r="V77" i="13"/>
  <c r="AD77" i="13" s="1"/>
  <c r="X77" i="13"/>
  <c r="AF77" i="13" s="1"/>
  <c r="Y77" i="13"/>
  <c r="AG77" i="13" s="1"/>
  <c r="W77" i="13"/>
  <c r="AE77" i="13" s="1"/>
  <c r="AB77" i="13"/>
  <c r="W11" i="13"/>
  <c r="AE11" i="13" s="1"/>
  <c r="Y11" i="13"/>
  <c r="AG11" i="13" s="1"/>
  <c r="X11" i="13"/>
  <c r="AF11" i="13" s="1"/>
  <c r="V11" i="13"/>
  <c r="AD11" i="13" s="1"/>
  <c r="AB11" i="13"/>
  <c r="V89" i="13"/>
  <c r="AD89" i="13" s="1"/>
  <c r="Y89" i="13"/>
  <c r="AG89" i="13" s="1"/>
  <c r="X89" i="13"/>
  <c r="AF89" i="13" s="1"/>
  <c r="W89" i="13"/>
  <c r="AE89" i="13" s="1"/>
  <c r="AB89" i="13"/>
  <c r="Y101" i="13"/>
  <c r="AG101" i="13" s="1"/>
  <c r="V101" i="13"/>
  <c r="AD101" i="13" s="1"/>
  <c r="W101" i="13"/>
  <c r="AE101" i="13" s="1"/>
  <c r="X101" i="13"/>
  <c r="AF101" i="13" s="1"/>
  <c r="AB101" i="13"/>
  <c r="V20" i="13"/>
  <c r="AD20" i="13" s="1"/>
  <c r="Y20" i="13"/>
  <c r="AG20" i="13" s="1"/>
  <c r="X20" i="13"/>
  <c r="AF20" i="13" s="1"/>
  <c r="W20" i="13"/>
  <c r="AE20" i="13" s="1"/>
  <c r="AB20" i="13"/>
  <c r="W9" i="13"/>
  <c r="AE9" i="13" s="1"/>
  <c r="V9" i="13"/>
  <c r="AD9" i="13" s="1"/>
  <c r="Y9" i="13"/>
  <c r="AG9" i="13" s="1"/>
  <c r="X9" i="13"/>
  <c r="AF9" i="13" s="1"/>
  <c r="AB9" i="13"/>
  <c r="V44" i="13"/>
  <c r="AD44" i="13" s="1"/>
  <c r="X44" i="13"/>
  <c r="AF44" i="13" s="1"/>
  <c r="Y44" i="13"/>
  <c r="AG44" i="13" s="1"/>
  <c r="W44" i="13"/>
  <c r="AE44" i="13" s="1"/>
  <c r="AB44" i="13"/>
  <c r="Y79" i="13"/>
  <c r="AG79" i="13" s="1"/>
  <c r="W79" i="13"/>
  <c r="AE79" i="13" s="1"/>
  <c r="V79" i="13"/>
  <c r="AD79" i="13" s="1"/>
  <c r="X79" i="13"/>
  <c r="AF79" i="13" s="1"/>
  <c r="AB79" i="13"/>
  <c r="W56" i="13"/>
  <c r="AE56" i="13" s="1"/>
  <c r="V56" i="13"/>
  <c r="AD56" i="13" s="1"/>
  <c r="X56" i="13"/>
  <c r="AF56" i="13" s="1"/>
  <c r="Y56" i="13"/>
  <c r="AG56" i="13" s="1"/>
  <c r="AB56" i="13"/>
  <c r="Y21" i="13"/>
  <c r="AG21" i="13" s="1"/>
  <c r="X21" i="13"/>
  <c r="AF21" i="13" s="1"/>
  <c r="V21" i="13"/>
  <c r="AD21" i="13" s="1"/>
  <c r="W21" i="13"/>
  <c r="AE21" i="13" s="1"/>
  <c r="AB21" i="13"/>
  <c r="Y46" i="13"/>
  <c r="AG46" i="13" s="1"/>
  <c r="V46" i="13"/>
  <c r="AD46" i="13" s="1"/>
  <c r="W46" i="13"/>
  <c r="AE46" i="13" s="1"/>
  <c r="X46" i="13"/>
  <c r="AF46" i="13" s="1"/>
  <c r="AB46" i="13"/>
  <c r="Y25" i="13"/>
  <c r="AG25" i="13" s="1"/>
  <c r="X25" i="13"/>
  <c r="AF25" i="13" s="1"/>
  <c r="W25" i="13"/>
  <c r="AE25" i="13" s="1"/>
  <c r="V25" i="13"/>
  <c r="AD25" i="13" s="1"/>
  <c r="AB25" i="13"/>
  <c r="X83" i="13"/>
  <c r="AF83" i="13" s="1"/>
  <c r="V83" i="13"/>
  <c r="AD83" i="13" s="1"/>
  <c r="W83" i="13"/>
  <c r="AE83" i="13" s="1"/>
  <c r="Y83" i="13"/>
  <c r="AG83" i="13" s="1"/>
  <c r="AB83" i="13"/>
  <c r="W50" i="13"/>
  <c r="AE50" i="13" s="1"/>
  <c r="Y50" i="13"/>
  <c r="AG50" i="13" s="1"/>
  <c r="V50" i="13"/>
  <c r="AD50" i="13" s="1"/>
  <c r="X50" i="13"/>
  <c r="AF50" i="13" s="1"/>
  <c r="AB50" i="13"/>
  <c r="V69" i="13"/>
  <c r="AD69" i="13" s="1"/>
  <c r="X69" i="13"/>
  <c r="AF69" i="13" s="1"/>
  <c r="Y69" i="13"/>
  <c r="AG69" i="13" s="1"/>
  <c r="W69" i="13"/>
  <c r="AE69" i="13" s="1"/>
  <c r="AB69" i="13"/>
  <c r="W70" i="13"/>
  <c r="AE70" i="13" s="1"/>
  <c r="V70" i="13"/>
  <c r="AD70" i="13" s="1"/>
  <c r="Y70" i="13"/>
  <c r="AG70" i="13" s="1"/>
  <c r="X70" i="13"/>
  <c r="AF70" i="13" s="1"/>
  <c r="AB70" i="13"/>
  <c r="Y82" i="13"/>
  <c r="AG82" i="13" s="1"/>
  <c r="V82" i="13"/>
  <c r="AD82" i="13" s="1"/>
  <c r="W82" i="13"/>
  <c r="AE82" i="13" s="1"/>
  <c r="X82" i="13"/>
  <c r="AF82" i="13" s="1"/>
  <c r="AB82" i="13"/>
  <c r="V18" i="13"/>
  <c r="AD18" i="13" s="1"/>
  <c r="X18" i="13"/>
  <c r="AF18" i="13" s="1"/>
  <c r="W18" i="13"/>
  <c r="AE18" i="13" s="1"/>
  <c r="Y18" i="13"/>
  <c r="AG18" i="13" s="1"/>
  <c r="AB18" i="13"/>
  <c r="Y39" i="13"/>
  <c r="AG39" i="13" s="1"/>
  <c r="X39" i="13"/>
  <c r="AF39" i="13" s="1"/>
  <c r="V39" i="13"/>
  <c r="AD39" i="13" s="1"/>
  <c r="W39" i="13"/>
  <c r="AE39" i="13" s="1"/>
  <c r="AB39" i="13"/>
  <c r="V41" i="13"/>
  <c r="AD41" i="13" s="1"/>
  <c r="Y41" i="13"/>
  <c r="AG41" i="13" s="1"/>
  <c r="W41" i="13"/>
  <c r="AE41" i="13" s="1"/>
  <c r="X41" i="13"/>
  <c r="AF41" i="13" s="1"/>
  <c r="AB41" i="13"/>
  <c r="X8" i="13"/>
  <c r="AF8" i="13" s="1"/>
  <c r="Y8" i="13"/>
  <c r="AG8" i="13" s="1"/>
  <c r="V8" i="13"/>
  <c r="AD8" i="13" s="1"/>
  <c r="W8" i="13"/>
  <c r="AE8" i="13" s="1"/>
  <c r="AB8" i="13"/>
  <c r="X38" i="13"/>
  <c r="AF38" i="13" s="1"/>
  <c r="W38" i="13"/>
  <c r="AE38" i="13" s="1"/>
  <c r="V38" i="13"/>
  <c r="AD38" i="13" s="1"/>
  <c r="Y38" i="13"/>
  <c r="AG38" i="13" s="1"/>
  <c r="AB38" i="13"/>
  <c r="W95" i="13"/>
  <c r="AE95" i="13" s="1"/>
  <c r="X95" i="13"/>
  <c r="AF95" i="13" s="1"/>
  <c r="Y95" i="13"/>
  <c r="AG95" i="13" s="1"/>
  <c r="V95" i="13"/>
  <c r="AD95" i="13" s="1"/>
  <c r="AB95" i="13"/>
  <c r="V111" i="13"/>
  <c r="AD111" i="13" s="1"/>
  <c r="W111" i="13"/>
  <c r="AE111" i="13" s="1"/>
  <c r="X111" i="13"/>
  <c r="AF111" i="13" s="1"/>
  <c r="Y111" i="13"/>
  <c r="AG111" i="13" s="1"/>
  <c r="AB111" i="13"/>
  <c r="AJ95" i="13" l="1"/>
  <c r="AJ38" i="13"/>
  <c r="AJ50" i="13"/>
  <c r="AJ44" i="13"/>
  <c r="AJ55" i="13"/>
  <c r="AJ30" i="13"/>
  <c r="AJ32" i="13"/>
  <c r="AJ103" i="13"/>
  <c r="AJ39" i="13"/>
  <c r="AJ46" i="13"/>
  <c r="AJ89" i="13"/>
  <c r="AJ65" i="13"/>
  <c r="AJ24" i="13"/>
  <c r="AJ66" i="13"/>
  <c r="AJ57" i="13"/>
  <c r="AJ106" i="13"/>
  <c r="AJ37" i="13"/>
  <c r="AJ67" i="13"/>
  <c r="AJ58" i="13"/>
  <c r="AJ110" i="13"/>
  <c r="AJ34" i="13"/>
  <c r="AJ52" i="13"/>
  <c r="AJ15" i="13"/>
  <c r="AJ19" i="13"/>
  <c r="AJ85" i="13"/>
  <c r="AJ16" i="13"/>
  <c r="AJ6" i="13"/>
  <c r="AJ105" i="13"/>
  <c r="AJ49" i="13"/>
  <c r="AJ14" i="13"/>
  <c r="AJ63" i="13"/>
  <c r="AJ9" i="13"/>
  <c r="AJ78" i="13"/>
  <c r="AJ82" i="13"/>
  <c r="AJ56" i="13"/>
  <c r="AJ71" i="13"/>
  <c r="AJ12" i="13"/>
  <c r="AJ10" i="13"/>
  <c r="AJ43" i="13"/>
  <c r="AJ48" i="13"/>
  <c r="AJ104" i="13"/>
  <c r="AJ97" i="13"/>
  <c r="AJ100" i="13"/>
  <c r="AJ76" i="13"/>
  <c r="AJ73" i="13"/>
  <c r="AJ77" i="13"/>
  <c r="AJ41" i="13"/>
  <c r="AJ25" i="13"/>
  <c r="AJ101" i="13"/>
  <c r="AJ53" i="13"/>
  <c r="AJ108" i="13"/>
  <c r="AJ33" i="13"/>
  <c r="AJ40" i="13"/>
  <c r="AJ7" i="13"/>
  <c r="AJ61" i="13"/>
  <c r="AJ81" i="13"/>
  <c r="AJ28" i="13"/>
  <c r="AJ86" i="13"/>
  <c r="AJ36" i="13"/>
  <c r="AJ13" i="13"/>
  <c r="AJ91" i="13"/>
  <c r="AJ26" i="13"/>
  <c r="AJ62" i="13"/>
  <c r="AJ98" i="13"/>
  <c r="AJ60" i="13"/>
  <c r="AJ68" i="13"/>
  <c r="AJ17" i="13"/>
  <c r="AJ69" i="13"/>
  <c r="AJ22" i="13"/>
  <c r="AJ74" i="13"/>
  <c r="AJ18" i="13"/>
  <c r="AJ21" i="13"/>
  <c r="AJ87" i="13"/>
  <c r="AJ29" i="13"/>
  <c r="AJ8" i="13"/>
  <c r="AJ83" i="13"/>
  <c r="AJ20" i="13"/>
  <c r="AJ35" i="13"/>
  <c r="AJ84" i="13"/>
  <c r="AJ54" i="13"/>
  <c r="AJ72" i="13"/>
  <c r="AJ102" i="13"/>
  <c r="AJ51" i="13"/>
  <c r="AJ45" i="13"/>
  <c r="AJ47" i="13"/>
  <c r="AJ64" i="13"/>
  <c r="AJ94" i="13"/>
  <c r="AJ93" i="13"/>
  <c r="AJ59" i="13"/>
  <c r="AJ96" i="13"/>
  <c r="AJ11" i="13"/>
  <c r="AJ80" i="13"/>
  <c r="AJ75" i="13"/>
  <c r="AJ111" i="13"/>
  <c r="AJ70" i="13"/>
  <c r="AJ79" i="13"/>
  <c r="AJ42" i="13"/>
  <c r="AJ92" i="13"/>
  <c r="AJ90" i="13"/>
  <c r="AJ107" i="13"/>
  <c r="AJ31" i="13"/>
  <c r="AJ88" i="13"/>
  <c r="AJ112" i="13"/>
  <c r="AJ99" i="13"/>
  <c r="AJ27" i="13"/>
  <c r="AJ109" i="13"/>
  <c r="AJ23" i="13"/>
  <c r="AB113" i="13"/>
  <c r="Y113" i="13"/>
  <c r="AG6" i="13"/>
  <c r="AG113" i="13" s="1"/>
  <c r="X113" i="13"/>
  <c r="AF6" i="13"/>
  <c r="AF113" i="13" s="1"/>
  <c r="U35" i="13"/>
  <c r="AC35" i="13" s="1"/>
  <c r="U34" i="13"/>
  <c r="AC34" i="13" s="1"/>
  <c r="U70" i="13"/>
  <c r="AC70" i="13" s="1"/>
  <c r="U63" i="13"/>
  <c r="AC63" i="13" s="1"/>
  <c r="U84" i="13"/>
  <c r="AC84" i="13" s="1"/>
  <c r="U55" i="13"/>
  <c r="AC55" i="13" s="1"/>
  <c r="U90" i="13"/>
  <c r="AC90" i="13" s="1"/>
  <c r="U98" i="13"/>
  <c r="AC98" i="13" s="1"/>
  <c r="U86" i="13"/>
  <c r="AC86" i="13" s="1"/>
  <c r="U100" i="13"/>
  <c r="AC100" i="13" s="1"/>
  <c r="U19" i="13"/>
  <c r="AC19" i="13" s="1"/>
  <c r="U112" i="13"/>
  <c r="AC112" i="13" s="1"/>
  <c r="U42" i="13"/>
  <c r="AC42" i="13" s="1"/>
  <c r="U40" i="13"/>
  <c r="AC40" i="13" s="1"/>
  <c r="U102" i="13"/>
  <c r="AC102" i="13" s="1"/>
  <c r="U59" i="13"/>
  <c r="AC59" i="13" s="1"/>
  <c r="U32" i="13"/>
  <c r="AC32" i="13" s="1"/>
  <c r="U20" i="13"/>
  <c r="AC20" i="13" s="1"/>
  <c r="U8" i="13"/>
  <c r="AC8" i="13" s="1"/>
  <c r="U22" i="13"/>
  <c r="AC22" i="13" s="1"/>
  <c r="U81" i="13"/>
  <c r="AC81" i="13" s="1"/>
  <c r="U41" i="13"/>
  <c r="AC41" i="13" s="1"/>
  <c r="U76" i="13"/>
  <c r="AC76" i="13" s="1"/>
  <c r="U49" i="13"/>
  <c r="AC49" i="13" s="1"/>
  <c r="U44" i="13"/>
  <c r="AC44" i="13" s="1"/>
  <c r="U23" i="13"/>
  <c r="AC23" i="13" s="1"/>
  <c r="U82" i="13"/>
  <c r="AC82" i="13" s="1"/>
  <c r="U105" i="13"/>
  <c r="AC105" i="13" s="1"/>
  <c r="U18" i="13"/>
  <c r="AC18" i="13" s="1"/>
  <c r="U37" i="13"/>
  <c r="AC37" i="13" s="1"/>
  <c r="U61" i="13"/>
  <c r="AC61" i="13" s="1"/>
  <c r="U47" i="13"/>
  <c r="AC47" i="13" s="1"/>
  <c r="U65" i="13"/>
  <c r="AC65" i="13" s="1"/>
  <c r="U10" i="13"/>
  <c r="AC10" i="13" s="1"/>
  <c r="U66" i="13"/>
  <c r="AC66" i="13" s="1"/>
  <c r="U96" i="13"/>
  <c r="AC96" i="13" s="1"/>
  <c r="U104" i="13"/>
  <c r="AC104" i="13" s="1"/>
  <c r="U50" i="13"/>
  <c r="AC50" i="13" s="1"/>
  <c r="U57" i="13"/>
  <c r="AC57" i="13" s="1"/>
  <c r="U15" i="13"/>
  <c r="AC15" i="13" s="1"/>
  <c r="U52" i="13"/>
  <c r="AC52" i="13" s="1"/>
  <c r="U77" i="13"/>
  <c r="AC77" i="13" s="1"/>
  <c r="U26" i="13"/>
  <c r="AC26" i="13" s="1"/>
  <c r="U9" i="13"/>
  <c r="AC9" i="13" s="1"/>
  <c r="U80" i="13"/>
  <c r="AC80" i="13" s="1"/>
  <c r="U89" i="13"/>
  <c r="AC89" i="13" s="1"/>
  <c r="U7" i="13"/>
  <c r="AC7" i="13" s="1"/>
  <c r="U28" i="13"/>
  <c r="AC28" i="13" s="1"/>
  <c r="U111" i="13"/>
  <c r="AC111" i="13" s="1"/>
  <c r="U91" i="13"/>
  <c r="AC91" i="13" s="1"/>
  <c r="U62" i="13"/>
  <c r="AC62" i="13" s="1"/>
  <c r="U56" i="13"/>
  <c r="AC56" i="13" s="1"/>
  <c r="U85" i="13"/>
  <c r="AC85" i="13" s="1"/>
  <c r="U87" i="13"/>
  <c r="AC87" i="13" s="1"/>
  <c r="U99" i="13"/>
  <c r="AC99" i="13" s="1"/>
  <c r="U72" i="13"/>
  <c r="AC72" i="13" s="1"/>
  <c r="U39" i="13"/>
  <c r="AC39" i="13" s="1"/>
  <c r="U95" i="13"/>
  <c r="AC95" i="13" s="1"/>
  <c r="U109" i="13"/>
  <c r="AC109" i="13" s="1"/>
  <c r="U12" i="13"/>
  <c r="AC12" i="13" s="1"/>
  <c r="U58" i="13"/>
  <c r="AC58" i="13" s="1"/>
  <c r="U16" i="13"/>
  <c r="AC16" i="13" s="1"/>
  <c r="U13" i="13"/>
  <c r="AC13" i="13" s="1"/>
  <c r="U24" i="13"/>
  <c r="AC24" i="13" s="1"/>
  <c r="U46" i="13"/>
  <c r="AC46" i="13" s="1"/>
  <c r="U60" i="13"/>
  <c r="AC60" i="13" s="1"/>
  <c r="U27" i="13"/>
  <c r="AC27" i="13" s="1"/>
  <c r="U68" i="13"/>
  <c r="AC68" i="13" s="1"/>
  <c r="U54" i="13"/>
  <c r="AC54" i="13" s="1"/>
  <c r="U83" i="13"/>
  <c r="AC83" i="13" s="1"/>
  <c r="U53" i="13"/>
  <c r="AC53" i="13" s="1"/>
  <c r="U92" i="13"/>
  <c r="AC92" i="13" s="1"/>
  <c r="U51" i="13"/>
  <c r="AC51" i="13" s="1"/>
  <c r="U71" i="13"/>
  <c r="AC71" i="13" s="1"/>
  <c r="U75" i="13"/>
  <c r="AC75" i="13" s="1"/>
  <c r="U110" i="13"/>
  <c r="AC110" i="13" s="1"/>
  <c r="U101" i="13"/>
  <c r="AC101" i="13" s="1"/>
  <c r="U29" i="13"/>
  <c r="AC29" i="13" s="1"/>
  <c r="U107" i="13"/>
  <c r="AC107" i="13" s="1"/>
  <c r="U88" i="13"/>
  <c r="AC88" i="13" s="1"/>
  <c r="U97" i="13"/>
  <c r="AC97" i="13" s="1"/>
  <c r="U79" i="13"/>
  <c r="AC79" i="13" s="1"/>
  <c r="U21" i="13"/>
  <c r="AC21" i="13" s="1"/>
  <c r="U93" i="13"/>
  <c r="AC93" i="13" s="1"/>
  <c r="U38" i="13"/>
  <c r="AC38" i="13" s="1"/>
  <c r="U43" i="13"/>
  <c r="AC43" i="13" s="1"/>
  <c r="U78" i="13"/>
  <c r="AC78" i="13" s="1"/>
  <c r="U48" i="13"/>
  <c r="AC48" i="13" s="1"/>
  <c r="U33" i="13"/>
  <c r="AC33" i="13" s="1"/>
  <c r="U30" i="13"/>
  <c r="AC30" i="13" s="1"/>
  <c r="U103" i="13"/>
  <c r="AC103" i="13" s="1"/>
  <c r="U94" i="13"/>
  <c r="AC94" i="13" s="1"/>
  <c r="U17" i="13"/>
  <c r="AC17" i="13" s="1"/>
  <c r="U45" i="13"/>
  <c r="AC45" i="13" s="1"/>
  <c r="U36" i="13"/>
  <c r="AC36" i="13" s="1"/>
  <c r="U11" i="13"/>
  <c r="AC11" i="13" s="1"/>
  <c r="U74" i="13"/>
  <c r="AC74" i="13" s="1"/>
  <c r="U73" i="13"/>
  <c r="AC73" i="13" s="1"/>
  <c r="U31" i="13"/>
  <c r="AC31" i="13" s="1"/>
  <c r="U6" i="13"/>
  <c r="U106" i="13"/>
  <c r="AC106" i="13" s="1"/>
  <c r="U69" i="13"/>
  <c r="AC69" i="13" s="1"/>
  <c r="U25" i="13"/>
  <c r="AC25" i="13" s="1"/>
  <c r="U64" i="13"/>
  <c r="AC64" i="13" s="1"/>
  <c r="U14" i="13"/>
  <c r="AC14" i="13" s="1"/>
  <c r="U108" i="13"/>
  <c r="AC108" i="13" s="1"/>
  <c r="U67" i="13"/>
  <c r="AC67" i="13" s="1"/>
  <c r="V113" i="13"/>
  <c r="AD6" i="13"/>
  <c r="AD113" i="13" s="1"/>
  <c r="W113" i="13"/>
  <c r="AE6" i="13"/>
  <c r="AE113" i="13" s="1"/>
  <c r="F29" i="11"/>
  <c r="F26" i="11" s="1"/>
  <c r="J55" i="5"/>
  <c r="H68" i="5" s="1"/>
  <c r="H65" i="5" s="1"/>
  <c r="H30" i="11" l="1"/>
  <c r="U113" i="13"/>
  <c r="D58" i="5" s="1"/>
  <c r="AC6" i="13"/>
  <c r="AC113" i="13" s="1"/>
  <c r="I29" i="11"/>
  <c r="Q55" i="5"/>
  <c r="J57" i="5"/>
  <c r="G29" i="11"/>
  <c r="J29" i="11"/>
  <c r="Q56" i="5"/>
  <c r="H29" i="11"/>
  <c r="H26" i="11" s="1"/>
  <c r="J58" i="5"/>
  <c r="AN22" i="13"/>
  <c r="AN56" i="13"/>
  <c r="AN40" i="13"/>
  <c r="AN64" i="13"/>
  <c r="AN66" i="13"/>
  <c r="AN35" i="13"/>
  <c r="AN83" i="13"/>
  <c r="AN34" i="13"/>
  <c r="AN89" i="13"/>
  <c r="AN73" i="13"/>
  <c r="AN70" i="13"/>
  <c r="AN80" i="13"/>
  <c r="AN104" i="13"/>
  <c r="AN27" i="13"/>
  <c r="AN17" i="13"/>
  <c r="AN52" i="13"/>
  <c r="AN77" i="13"/>
  <c r="AN81" i="13"/>
  <c r="AN58" i="13"/>
  <c r="AN44" i="13"/>
  <c r="AN74" i="13"/>
  <c r="AN105" i="13"/>
  <c r="AN37" i="13"/>
  <c r="AN18" i="13"/>
  <c r="AN103" i="13"/>
  <c r="AN102" i="13"/>
  <c r="AN76" i="13"/>
  <c r="AN31" i="13"/>
  <c r="AN92" i="13"/>
  <c r="AN59" i="13"/>
  <c r="AN54" i="13"/>
  <c r="AN45" i="13"/>
  <c r="AN97" i="13"/>
  <c r="AN39" i="13"/>
  <c r="AN32" i="13"/>
  <c r="AN62" i="13"/>
  <c r="AN101" i="13"/>
  <c r="AN112" i="13"/>
  <c r="AN72" i="13"/>
  <c r="AN100" i="13"/>
  <c r="AN82" i="13"/>
  <c r="AN28" i="13"/>
  <c r="AN19" i="13"/>
  <c r="AN78" i="13"/>
  <c r="AN108" i="13"/>
  <c r="AN107" i="13"/>
  <c r="AN85" i="13"/>
  <c r="AN16" i="13"/>
  <c r="AN94" i="13"/>
  <c r="AN26" i="13"/>
  <c r="AN65" i="13"/>
  <c r="AN61" i="13"/>
  <c r="AN46" i="13"/>
  <c r="AN38" i="13"/>
  <c r="AN42" i="13"/>
  <c r="AN8" i="13"/>
  <c r="C9" i="20" s="1"/>
  <c r="AN48" i="13"/>
  <c r="AN69" i="13"/>
  <c r="AN41" i="13"/>
  <c r="AN86" i="13"/>
  <c r="AN111" i="13"/>
  <c r="AN93" i="13"/>
  <c r="AN53" i="13"/>
  <c r="AN68" i="13"/>
  <c r="AN30" i="13"/>
  <c r="AN49" i="13"/>
  <c r="AN23" i="13"/>
  <c r="AN20" i="13"/>
  <c r="AN12" i="13"/>
  <c r="AN14" i="13"/>
  <c r="AN21" i="13"/>
  <c r="AN13" i="13"/>
  <c r="AN47" i="13"/>
  <c r="AN84" i="13"/>
  <c r="AN99" i="13"/>
  <c r="AN57" i="13"/>
  <c r="AN9" i="13"/>
  <c r="AN67" i="13"/>
  <c r="AN7" i="13"/>
  <c r="AN71" i="13"/>
  <c r="AN91" i="13"/>
  <c r="AN25" i="13"/>
  <c r="AN79" i="13"/>
  <c r="AN15" i="13"/>
  <c r="AN75" i="13"/>
  <c r="AN95" i="13"/>
  <c r="AN63" i="13"/>
  <c r="AN87" i="13"/>
  <c r="AN60" i="13"/>
  <c r="AN36" i="13"/>
  <c r="AN106" i="13"/>
  <c r="AN51" i="13"/>
  <c r="AN90" i="13"/>
  <c r="AN98" i="13"/>
  <c r="AN29" i="13"/>
  <c r="AN109" i="13"/>
  <c r="AN96" i="13"/>
  <c r="AN55" i="13"/>
  <c r="AN43" i="13"/>
  <c r="AN88" i="13"/>
  <c r="AN10" i="13"/>
  <c r="C11" i="20" s="1"/>
  <c r="AN110" i="13"/>
  <c r="AN33" i="13"/>
  <c r="AN11" i="13"/>
  <c r="C12" i="20" s="1"/>
  <c r="AN50" i="13"/>
  <c r="AN24" i="13"/>
  <c r="AN6" i="13"/>
  <c r="C7" i="20" s="1"/>
  <c r="J26" i="11" l="1"/>
  <c r="J49" i="11"/>
  <c r="I26" i="11"/>
  <c r="I49" i="11"/>
  <c r="AO67" i="13"/>
  <c r="C68" i="20"/>
  <c r="D38" i="11"/>
  <c r="C10" i="20"/>
  <c r="AO88" i="13"/>
  <c r="C89" i="20"/>
  <c r="AO57" i="13"/>
  <c r="C58" i="20"/>
  <c r="AO20" i="13"/>
  <c r="C21" i="20"/>
  <c r="AO78" i="13"/>
  <c r="C79" i="20"/>
  <c r="AO62" i="13"/>
  <c r="C63" i="20"/>
  <c r="AO31" i="13"/>
  <c r="C32" i="20"/>
  <c r="AO80" i="13"/>
  <c r="C81" i="20"/>
  <c r="AO43" i="13"/>
  <c r="C44" i="20"/>
  <c r="AO106" i="13"/>
  <c r="C107" i="20"/>
  <c r="AO79" i="13"/>
  <c r="C80" i="20"/>
  <c r="AO99" i="13"/>
  <c r="C100" i="20"/>
  <c r="AO23" i="13"/>
  <c r="C24" i="20"/>
  <c r="AO41" i="13"/>
  <c r="C42" i="20"/>
  <c r="AO65" i="13"/>
  <c r="C66" i="20"/>
  <c r="AO19" i="13"/>
  <c r="C20" i="20"/>
  <c r="AO32" i="13"/>
  <c r="C33" i="20"/>
  <c r="AO76" i="13"/>
  <c r="C77" i="20"/>
  <c r="AO58" i="13"/>
  <c r="C59" i="20"/>
  <c r="AO70" i="13"/>
  <c r="C71" i="20"/>
  <c r="AO40" i="13"/>
  <c r="C41" i="20"/>
  <c r="AO95" i="13"/>
  <c r="C96" i="20"/>
  <c r="AO46" i="13"/>
  <c r="C47" i="20"/>
  <c r="AO51" i="13"/>
  <c r="C52" i="20"/>
  <c r="AO61" i="13"/>
  <c r="C62" i="20"/>
  <c r="AO24" i="13"/>
  <c r="C25" i="20"/>
  <c r="AO55" i="13"/>
  <c r="C56" i="20"/>
  <c r="AO36" i="13"/>
  <c r="C37" i="20"/>
  <c r="AO25" i="13"/>
  <c r="C26" i="20"/>
  <c r="AO84" i="13"/>
  <c r="C85" i="20"/>
  <c r="AO49" i="13"/>
  <c r="C50" i="20"/>
  <c r="AO69" i="13"/>
  <c r="C70" i="20"/>
  <c r="AO26" i="13"/>
  <c r="C27" i="20"/>
  <c r="AO28" i="13"/>
  <c r="C29" i="20"/>
  <c r="AO39" i="13"/>
  <c r="C40" i="20"/>
  <c r="AO102" i="13"/>
  <c r="C103" i="20"/>
  <c r="AO81" i="13"/>
  <c r="C82" i="20"/>
  <c r="AO73" i="13"/>
  <c r="C74" i="20"/>
  <c r="AO56" i="13"/>
  <c r="C57" i="20"/>
  <c r="AO38" i="13"/>
  <c r="C39" i="20"/>
  <c r="D41" i="11"/>
  <c r="C13" i="20"/>
  <c r="AO96" i="13"/>
  <c r="C97" i="20"/>
  <c r="AO47" i="13"/>
  <c r="C48" i="20"/>
  <c r="AO82" i="13"/>
  <c r="C83" i="20"/>
  <c r="AO22" i="13"/>
  <c r="C23" i="20"/>
  <c r="AO110" i="13"/>
  <c r="C111" i="20"/>
  <c r="D43" i="11"/>
  <c r="C15" i="20"/>
  <c r="AO111" i="13"/>
  <c r="C112" i="20"/>
  <c r="AO50" i="13"/>
  <c r="C51" i="20"/>
  <c r="AO91" i="13"/>
  <c r="C92" i="20"/>
  <c r="AO48" i="13"/>
  <c r="C49" i="20"/>
  <c r="AO97" i="13"/>
  <c r="C98" i="20"/>
  <c r="AO89" i="13"/>
  <c r="C90" i="20"/>
  <c r="AO109" i="13"/>
  <c r="C110" i="20"/>
  <c r="AO87" i="13"/>
  <c r="C88" i="20"/>
  <c r="AO71" i="13"/>
  <c r="C72" i="20"/>
  <c r="D42" i="11"/>
  <c r="C14" i="20"/>
  <c r="AO68" i="13"/>
  <c r="C69" i="20"/>
  <c r="AO16" i="13"/>
  <c r="C17" i="20"/>
  <c r="AO100" i="13"/>
  <c r="C101" i="20"/>
  <c r="AO45" i="13"/>
  <c r="C46" i="20"/>
  <c r="AO18" i="13"/>
  <c r="C19" i="20"/>
  <c r="AO52" i="13"/>
  <c r="C53" i="20"/>
  <c r="AO34" i="13"/>
  <c r="C35" i="20"/>
  <c r="AO108" i="13"/>
  <c r="C109" i="20"/>
  <c r="AO101" i="13"/>
  <c r="C102" i="20"/>
  <c r="AO60" i="13"/>
  <c r="C61" i="20"/>
  <c r="AO30" i="13"/>
  <c r="C31" i="20"/>
  <c r="AO94" i="13"/>
  <c r="C95" i="20"/>
  <c r="AO103" i="13"/>
  <c r="C104" i="20"/>
  <c r="AO77" i="13"/>
  <c r="C78" i="20"/>
  <c r="AO33" i="13"/>
  <c r="C34" i="20"/>
  <c r="AO29" i="13"/>
  <c r="C30" i="20"/>
  <c r="AO63" i="13"/>
  <c r="C64" i="20"/>
  <c r="D36" i="11"/>
  <c r="C8" i="20"/>
  <c r="AO21" i="13"/>
  <c r="C22" i="20"/>
  <c r="AO53" i="13"/>
  <c r="C54" i="20"/>
  <c r="AO42" i="13"/>
  <c r="C43" i="20"/>
  <c r="AO85" i="13"/>
  <c r="C86" i="20"/>
  <c r="AO72" i="13"/>
  <c r="C73" i="20"/>
  <c r="AO54" i="13"/>
  <c r="C55" i="20"/>
  <c r="AO37" i="13"/>
  <c r="C38" i="20"/>
  <c r="AO17" i="13"/>
  <c r="C18" i="20"/>
  <c r="AO83" i="13"/>
  <c r="C84" i="20"/>
  <c r="AO107" i="13"/>
  <c r="C108" i="20"/>
  <c r="AO112" i="13"/>
  <c r="C113" i="20"/>
  <c r="AO59" i="13"/>
  <c r="C60" i="20"/>
  <c r="AO105" i="13"/>
  <c r="C106" i="20"/>
  <c r="AO27" i="13"/>
  <c r="C28" i="20"/>
  <c r="AO35" i="13"/>
  <c r="C36" i="20"/>
  <c r="AO98" i="13"/>
  <c r="C99" i="20"/>
  <c r="AO90" i="13"/>
  <c r="C91" i="20"/>
  <c r="AO92" i="13"/>
  <c r="C93" i="20"/>
  <c r="AO74" i="13"/>
  <c r="C75" i="20"/>
  <c r="AO104" i="13"/>
  <c r="C105" i="20"/>
  <c r="AO66" i="13"/>
  <c r="C67" i="20"/>
  <c r="AO93" i="13"/>
  <c r="C94" i="20"/>
  <c r="AO75" i="13"/>
  <c r="C76" i="20"/>
  <c r="D44" i="11"/>
  <c r="C16" i="20"/>
  <c r="AO86" i="13"/>
  <c r="C87" i="20"/>
  <c r="AO44" i="13"/>
  <c r="C45" i="20"/>
  <c r="AO64" i="13"/>
  <c r="C65" i="20"/>
  <c r="L68" i="5"/>
  <c r="L65" i="5" s="1"/>
  <c r="N68" i="5"/>
  <c r="N65" i="5" s="1"/>
  <c r="P68" i="5"/>
  <c r="P65" i="5" s="1"/>
  <c r="J68" i="5"/>
  <c r="J65" i="5" s="1"/>
  <c r="AO12" i="13"/>
  <c r="AO13" i="13"/>
  <c r="AO9" i="13"/>
  <c r="AO7" i="13"/>
  <c r="AO14" i="13"/>
  <c r="AO15" i="13"/>
  <c r="AO6" i="13"/>
  <c r="D35" i="11"/>
  <c r="AO8" i="13"/>
  <c r="D37" i="11"/>
  <c r="AO10" i="13"/>
  <c r="D39" i="11"/>
  <c r="AO11" i="13"/>
  <c r="D40" i="11"/>
  <c r="AQ86" i="13" l="1"/>
  <c r="F87" i="20" s="1"/>
  <c r="AP86" i="13"/>
  <c r="AR86" i="13"/>
  <c r="D22" i="20"/>
  <c r="AQ21" i="13"/>
  <c r="AP21" i="13"/>
  <c r="E22" i="20" s="1"/>
  <c r="AR21" i="13"/>
  <c r="G22" i="20" s="1"/>
  <c r="AS71" i="13"/>
  <c r="H72" i="20" s="1"/>
  <c r="AP71" i="13"/>
  <c r="AR71" i="13"/>
  <c r="AQ71" i="13"/>
  <c r="AP14" i="13"/>
  <c r="AR14" i="13"/>
  <c r="AQ14" i="13"/>
  <c r="D99" i="20"/>
  <c r="AR98" i="13"/>
  <c r="G99" i="20" s="1"/>
  <c r="AQ98" i="13"/>
  <c r="AP98" i="13"/>
  <c r="D86" i="20"/>
  <c r="AQ85" i="13"/>
  <c r="AP85" i="13"/>
  <c r="AR85" i="13"/>
  <c r="G86" i="20" s="1"/>
  <c r="D78" i="20"/>
  <c r="AQ77" i="13"/>
  <c r="F78" i="20" s="1"/>
  <c r="AP77" i="13"/>
  <c r="AR77" i="13"/>
  <c r="AR60" i="13"/>
  <c r="AQ60" i="13"/>
  <c r="AP60" i="13"/>
  <c r="E61" i="20" s="1"/>
  <c r="AP16" i="13"/>
  <c r="E17" i="20" s="1"/>
  <c r="AR16" i="13"/>
  <c r="G17" i="20" s="1"/>
  <c r="AQ16" i="13"/>
  <c r="F17" i="20" s="1"/>
  <c r="D48" i="20"/>
  <c r="AP47" i="13"/>
  <c r="AR47" i="13"/>
  <c r="AQ47" i="13"/>
  <c r="AQ39" i="13"/>
  <c r="AP39" i="13"/>
  <c r="E40" i="20" s="1"/>
  <c r="AR39" i="13"/>
  <c r="G40" i="20" s="1"/>
  <c r="AQ46" i="13"/>
  <c r="F47" i="20" s="1"/>
  <c r="AP46" i="13"/>
  <c r="AR46" i="13"/>
  <c r="AP58" i="13"/>
  <c r="AR58" i="13"/>
  <c r="AQ58" i="13"/>
  <c r="F59" i="20" s="1"/>
  <c r="AP65" i="13"/>
  <c r="E66" i="20" s="1"/>
  <c r="AR65" i="13"/>
  <c r="G66" i="20" s="1"/>
  <c r="AQ65" i="13"/>
  <c r="F66" i="20" s="1"/>
  <c r="D80" i="20"/>
  <c r="AP79" i="13"/>
  <c r="AR79" i="13"/>
  <c r="AQ79" i="13"/>
  <c r="D32" i="20"/>
  <c r="AP31" i="13"/>
  <c r="E32" i="20" s="1"/>
  <c r="AR31" i="13"/>
  <c r="G32" i="20" s="1"/>
  <c r="AQ31" i="13"/>
  <c r="F32" i="20" s="1"/>
  <c r="AR57" i="13"/>
  <c r="AQ57" i="13"/>
  <c r="F58" i="20" s="1"/>
  <c r="AP57" i="13"/>
  <c r="D84" i="20"/>
  <c r="AR83" i="13"/>
  <c r="AQ83" i="13"/>
  <c r="F84" i="20" s="1"/>
  <c r="AP83" i="13"/>
  <c r="E84" i="20" s="1"/>
  <c r="AP15" i="13"/>
  <c r="AR15" i="13"/>
  <c r="AQ15" i="13"/>
  <c r="D12" i="20"/>
  <c r="AR11" i="13"/>
  <c r="AQ11" i="13"/>
  <c r="AP11" i="13"/>
  <c r="D105" i="20"/>
  <c r="AP104" i="13"/>
  <c r="E105" i="20" s="1"/>
  <c r="AR104" i="13"/>
  <c r="AQ104" i="13"/>
  <c r="AR59" i="13"/>
  <c r="AQ59" i="13"/>
  <c r="F60" i="20" s="1"/>
  <c r="AP59" i="13"/>
  <c r="AP17" i="13"/>
  <c r="E18" i="20" s="1"/>
  <c r="AR17" i="13"/>
  <c r="G18" i="20" s="1"/>
  <c r="AQ17" i="13"/>
  <c r="F18" i="20" s="1"/>
  <c r="D53" i="20"/>
  <c r="AQ52" i="13"/>
  <c r="AP52" i="13"/>
  <c r="E53" i="20" s="1"/>
  <c r="AR52" i="13"/>
  <c r="AQ87" i="13"/>
  <c r="F88" i="20" s="1"/>
  <c r="AP87" i="13"/>
  <c r="E88" i="20" s="1"/>
  <c r="AR87" i="13"/>
  <c r="G88" i="20" s="1"/>
  <c r="AP48" i="13"/>
  <c r="E49" i="20" s="1"/>
  <c r="AR48" i="13"/>
  <c r="AQ48" i="13"/>
  <c r="F49" i="20" s="1"/>
  <c r="D57" i="20"/>
  <c r="AP56" i="13"/>
  <c r="AR56" i="13"/>
  <c r="G57" i="20" s="1"/>
  <c r="AQ56" i="13"/>
  <c r="F57" i="20" s="1"/>
  <c r="AS49" i="13"/>
  <c r="H50" i="20" s="1"/>
  <c r="AR49" i="13"/>
  <c r="G50" i="20" s="1"/>
  <c r="AP49" i="13"/>
  <c r="AQ49" i="13"/>
  <c r="F50" i="20" s="1"/>
  <c r="D56" i="20"/>
  <c r="AP55" i="13"/>
  <c r="AR55" i="13"/>
  <c r="G56" i="20" s="1"/>
  <c r="AQ55" i="13"/>
  <c r="F56" i="20" s="1"/>
  <c r="D8" i="20"/>
  <c r="AP7" i="13"/>
  <c r="AR7" i="13"/>
  <c r="AQ7" i="13"/>
  <c r="F8" i="20" s="1"/>
  <c r="D73" i="20"/>
  <c r="AP72" i="13"/>
  <c r="AR72" i="13"/>
  <c r="G73" i="20" s="1"/>
  <c r="AQ72" i="13"/>
  <c r="F73" i="20" s="1"/>
  <c r="AP9" i="13"/>
  <c r="AR9" i="13"/>
  <c r="G10" i="20" s="1"/>
  <c r="AQ9" i="13"/>
  <c r="D76" i="20"/>
  <c r="AR75" i="13"/>
  <c r="AQ75" i="13"/>
  <c r="AP75" i="13"/>
  <c r="E76" i="20" s="1"/>
  <c r="D36" i="20"/>
  <c r="AR35" i="13"/>
  <c r="G36" i="20" s="1"/>
  <c r="AQ35" i="13"/>
  <c r="F36" i="20" s="1"/>
  <c r="AP35" i="13"/>
  <c r="D43" i="20"/>
  <c r="AR42" i="13"/>
  <c r="AQ42" i="13"/>
  <c r="AP42" i="13"/>
  <c r="E43" i="20" s="1"/>
  <c r="AP103" i="13"/>
  <c r="E104" i="20" s="1"/>
  <c r="AR103" i="13"/>
  <c r="G104" i="20" s="1"/>
  <c r="AQ103" i="13"/>
  <c r="F104" i="20" s="1"/>
  <c r="D102" i="20"/>
  <c r="AQ101" i="13"/>
  <c r="AP101" i="13"/>
  <c r="AR101" i="13"/>
  <c r="G102" i="20" s="1"/>
  <c r="AS109" i="13"/>
  <c r="H110" i="20" s="1"/>
  <c r="AQ109" i="13"/>
  <c r="F110" i="20" s="1"/>
  <c r="AP109" i="13"/>
  <c r="E110" i="20" s="1"/>
  <c r="AR109" i="13"/>
  <c r="G110" i="20" s="1"/>
  <c r="AR91" i="13"/>
  <c r="AQ91" i="13"/>
  <c r="AP91" i="13"/>
  <c r="E92" i="20" s="1"/>
  <c r="D74" i="20"/>
  <c r="AR73" i="13"/>
  <c r="G74" i="20" s="1"/>
  <c r="AP73" i="13"/>
  <c r="E74" i="20" s="1"/>
  <c r="AQ73" i="13"/>
  <c r="F74" i="20" s="1"/>
  <c r="D25" i="20"/>
  <c r="AP24" i="13"/>
  <c r="E25" i="20" s="1"/>
  <c r="AR24" i="13"/>
  <c r="AQ24" i="13"/>
  <c r="F25" i="20" s="1"/>
  <c r="D96" i="20"/>
  <c r="AP95" i="13"/>
  <c r="E96" i="20" s="1"/>
  <c r="AR95" i="13"/>
  <c r="G96" i="20" s="1"/>
  <c r="AQ95" i="13"/>
  <c r="F96" i="20" s="1"/>
  <c r="AR76" i="13"/>
  <c r="G77" i="20" s="1"/>
  <c r="AQ76" i="13"/>
  <c r="F77" i="20" s="1"/>
  <c r="AP76" i="13"/>
  <c r="E77" i="20" s="1"/>
  <c r="AS62" i="13"/>
  <c r="H63" i="20" s="1"/>
  <c r="AQ62" i="13"/>
  <c r="AP62" i="13"/>
  <c r="E63" i="20" s="1"/>
  <c r="AR62" i="13"/>
  <c r="G63" i="20" s="1"/>
  <c r="D89" i="20"/>
  <c r="AP88" i="13"/>
  <c r="E89" i="20" s="1"/>
  <c r="AR88" i="13"/>
  <c r="G89" i="20" s="1"/>
  <c r="AQ88" i="13"/>
  <c r="F89" i="20" s="1"/>
  <c r="D7" i="20"/>
  <c r="AP6" i="13"/>
  <c r="AQ6" i="13"/>
  <c r="AR6" i="13"/>
  <c r="D106" i="20"/>
  <c r="AP105" i="13"/>
  <c r="E106" i="20" s="1"/>
  <c r="AR105" i="13"/>
  <c r="G106" i="20" s="1"/>
  <c r="AQ105" i="13"/>
  <c r="F106" i="20" s="1"/>
  <c r="D31" i="20"/>
  <c r="AQ30" i="13"/>
  <c r="AP30" i="13"/>
  <c r="E31" i="20" s="1"/>
  <c r="AR30" i="13"/>
  <c r="G31" i="20" s="1"/>
  <c r="D11" i="20"/>
  <c r="AR10" i="13"/>
  <c r="AQ10" i="13"/>
  <c r="AP10" i="13"/>
  <c r="D65" i="20"/>
  <c r="AP64" i="13"/>
  <c r="AR64" i="13"/>
  <c r="G65" i="20" s="1"/>
  <c r="AQ64" i="13"/>
  <c r="F65" i="20" s="1"/>
  <c r="D75" i="20"/>
  <c r="AR74" i="13"/>
  <c r="G75" i="20" s="1"/>
  <c r="AQ74" i="13"/>
  <c r="F75" i="20" s="1"/>
  <c r="AP74" i="13"/>
  <c r="E75" i="20" s="1"/>
  <c r="D113" i="20"/>
  <c r="AP112" i="13"/>
  <c r="AR112" i="13"/>
  <c r="G113" i="20" s="1"/>
  <c r="AQ112" i="13"/>
  <c r="F113" i="20" s="1"/>
  <c r="AQ37" i="13"/>
  <c r="F38" i="20" s="1"/>
  <c r="AP37" i="13"/>
  <c r="E38" i="20" s="1"/>
  <c r="AR37" i="13"/>
  <c r="G38" i="20" s="1"/>
  <c r="AP63" i="13"/>
  <c r="E64" i="20" s="1"/>
  <c r="AR63" i="13"/>
  <c r="AQ63" i="13"/>
  <c r="D19" i="20"/>
  <c r="AP18" i="13"/>
  <c r="E19" i="20" s="1"/>
  <c r="AR18" i="13"/>
  <c r="G19" i="20" s="1"/>
  <c r="AQ18" i="13"/>
  <c r="F19" i="20" s="1"/>
  <c r="AR68" i="13"/>
  <c r="G69" i="20" s="1"/>
  <c r="AQ68" i="13"/>
  <c r="AP68" i="13"/>
  <c r="D111" i="20"/>
  <c r="AQ110" i="13"/>
  <c r="F111" i="20" s="1"/>
  <c r="AP110" i="13"/>
  <c r="E111" i="20" s="1"/>
  <c r="AR110" i="13"/>
  <c r="G111" i="20" s="1"/>
  <c r="AS96" i="13"/>
  <c r="H97" i="20" s="1"/>
  <c r="AP96" i="13"/>
  <c r="E97" i="20" s="1"/>
  <c r="AR96" i="13"/>
  <c r="AQ96" i="13"/>
  <c r="F97" i="20" s="1"/>
  <c r="D29" i="20"/>
  <c r="AR28" i="13"/>
  <c r="G29" i="20" s="1"/>
  <c r="AQ28" i="13"/>
  <c r="F29" i="20" s="1"/>
  <c r="AP28" i="13"/>
  <c r="E29" i="20" s="1"/>
  <c r="AR84" i="13"/>
  <c r="G85" i="20" s="1"/>
  <c r="AQ84" i="13"/>
  <c r="F85" i="20" s="1"/>
  <c r="AP84" i="13"/>
  <c r="E85" i="20" s="1"/>
  <c r="D42" i="20"/>
  <c r="AR41" i="13"/>
  <c r="AQ41" i="13"/>
  <c r="F42" i="20" s="1"/>
  <c r="AP41" i="13"/>
  <c r="E42" i="20" s="1"/>
  <c r="D107" i="20"/>
  <c r="AP106" i="13"/>
  <c r="E107" i="20" s="1"/>
  <c r="AR106" i="13"/>
  <c r="G107" i="20" s="1"/>
  <c r="AQ106" i="13"/>
  <c r="F107" i="20" s="1"/>
  <c r="E42" i="11"/>
  <c r="AQ13" i="13"/>
  <c r="AP13" i="13"/>
  <c r="AR13" i="13"/>
  <c r="G14" i="20" s="1"/>
  <c r="D67" i="20"/>
  <c r="AR66" i="13"/>
  <c r="G67" i="20" s="1"/>
  <c r="AQ66" i="13"/>
  <c r="F67" i="20" s="1"/>
  <c r="AP66" i="13"/>
  <c r="D9" i="20"/>
  <c r="AP8" i="13"/>
  <c r="AR8" i="13"/>
  <c r="AQ8" i="13"/>
  <c r="D45" i="20"/>
  <c r="AQ44" i="13"/>
  <c r="F45" i="20" s="1"/>
  <c r="AR44" i="13"/>
  <c r="AP44" i="13"/>
  <c r="D94" i="20"/>
  <c r="AQ93" i="13"/>
  <c r="AP93" i="13"/>
  <c r="E94" i="20" s="1"/>
  <c r="AR93" i="13"/>
  <c r="G94" i="20" s="1"/>
  <c r="D28" i="20"/>
  <c r="AR27" i="13"/>
  <c r="G28" i="20" s="1"/>
  <c r="AQ27" i="13"/>
  <c r="F28" i="20" s="1"/>
  <c r="AP27" i="13"/>
  <c r="AR107" i="13"/>
  <c r="G108" i="20" s="1"/>
  <c r="AQ107" i="13"/>
  <c r="F108" i="20" s="1"/>
  <c r="AP107" i="13"/>
  <c r="E108" i="20" s="1"/>
  <c r="D54" i="20"/>
  <c r="AQ53" i="13"/>
  <c r="F54" i="20" s="1"/>
  <c r="AP53" i="13"/>
  <c r="E54" i="20" s="1"/>
  <c r="AR53" i="13"/>
  <c r="G54" i="20" s="1"/>
  <c r="AQ29" i="13"/>
  <c r="F30" i="20" s="1"/>
  <c r="AP29" i="13"/>
  <c r="AR29" i="13"/>
  <c r="G30" i="20" s="1"/>
  <c r="D46" i="20"/>
  <c r="AQ45" i="13"/>
  <c r="F46" i="20" s="1"/>
  <c r="AP45" i="13"/>
  <c r="E46" i="20" s="1"/>
  <c r="AR45" i="13"/>
  <c r="G46" i="20" s="1"/>
  <c r="AR50" i="13"/>
  <c r="G51" i="20" s="1"/>
  <c r="AQ50" i="13"/>
  <c r="AP50" i="13"/>
  <c r="AR26" i="13"/>
  <c r="G27" i="20" s="1"/>
  <c r="AQ26" i="13"/>
  <c r="F27" i="20" s="1"/>
  <c r="AP26" i="13"/>
  <c r="E27" i="20" s="1"/>
  <c r="D41" i="20"/>
  <c r="AP40" i="13"/>
  <c r="E41" i="20" s="1"/>
  <c r="AR40" i="13"/>
  <c r="G41" i="20" s="1"/>
  <c r="AQ40" i="13"/>
  <c r="F41" i="20" s="1"/>
  <c r="D24" i="20"/>
  <c r="AP23" i="13"/>
  <c r="E24" i="20" s="1"/>
  <c r="AR23" i="13"/>
  <c r="G24" i="20" s="1"/>
  <c r="AQ23" i="13"/>
  <c r="F24" i="20" s="1"/>
  <c r="D44" i="20"/>
  <c r="AR43" i="13"/>
  <c r="G44" i="20" s="1"/>
  <c r="AQ43" i="13"/>
  <c r="F44" i="20" s="1"/>
  <c r="AP43" i="13"/>
  <c r="E44" i="20" s="1"/>
  <c r="AS78" i="13"/>
  <c r="H79" i="20" s="1"/>
  <c r="AQ78" i="13"/>
  <c r="F79" i="20" s="1"/>
  <c r="AP78" i="13"/>
  <c r="E79" i="20" s="1"/>
  <c r="AR78" i="13"/>
  <c r="G79" i="20" s="1"/>
  <c r="AR33" i="13"/>
  <c r="G34" i="20" s="1"/>
  <c r="AP33" i="13"/>
  <c r="E34" i="20" s="1"/>
  <c r="AQ33" i="13"/>
  <c r="F34" i="20" s="1"/>
  <c r="AS12" i="13"/>
  <c r="AQ12" i="13"/>
  <c r="AR12" i="13"/>
  <c r="AP12" i="13"/>
  <c r="D93" i="20"/>
  <c r="AR92" i="13"/>
  <c r="G93" i="20" s="1"/>
  <c r="AQ92" i="13"/>
  <c r="F93" i="20" s="1"/>
  <c r="AP92" i="13"/>
  <c r="E93" i="20" s="1"/>
  <c r="D55" i="20"/>
  <c r="AQ54" i="13"/>
  <c r="F55" i="20" s="1"/>
  <c r="AP54" i="13"/>
  <c r="AR54" i="13"/>
  <c r="G55" i="20" s="1"/>
  <c r="D95" i="20"/>
  <c r="AQ94" i="13"/>
  <c r="F95" i="20" s="1"/>
  <c r="AP94" i="13"/>
  <c r="E95" i="20" s="1"/>
  <c r="AR94" i="13"/>
  <c r="G95" i="20" s="1"/>
  <c r="D109" i="20"/>
  <c r="AR108" i="13"/>
  <c r="G109" i="20" s="1"/>
  <c r="AQ108" i="13"/>
  <c r="AP108" i="13"/>
  <c r="E109" i="20" s="1"/>
  <c r="AS89" i="13"/>
  <c r="H90" i="20" s="1"/>
  <c r="AP89" i="13"/>
  <c r="E90" i="20" s="1"/>
  <c r="AR89" i="13"/>
  <c r="G90" i="20" s="1"/>
  <c r="AQ89" i="13"/>
  <c r="F90" i="20" s="1"/>
  <c r="D23" i="20"/>
  <c r="AQ22" i="13"/>
  <c r="F23" i="20" s="1"/>
  <c r="AP22" i="13"/>
  <c r="E23" i="20" s="1"/>
  <c r="AR22" i="13"/>
  <c r="G23" i="20" s="1"/>
  <c r="AR81" i="13"/>
  <c r="G82" i="20" s="1"/>
  <c r="AQ81" i="13"/>
  <c r="F82" i="20" s="1"/>
  <c r="AP81" i="13"/>
  <c r="E82" i="20" s="1"/>
  <c r="AR25" i="13"/>
  <c r="G26" i="20" s="1"/>
  <c r="AQ25" i="13"/>
  <c r="F26" i="20" s="1"/>
  <c r="AP25" i="13"/>
  <c r="E26" i="20" s="1"/>
  <c r="D62" i="20"/>
  <c r="AQ61" i="13"/>
  <c r="F62" i="20" s="1"/>
  <c r="AP61" i="13"/>
  <c r="E62" i="20" s="1"/>
  <c r="AR61" i="13"/>
  <c r="G62" i="20" s="1"/>
  <c r="D33" i="20"/>
  <c r="AP32" i="13"/>
  <c r="E33" i="20" s="1"/>
  <c r="AR32" i="13"/>
  <c r="G33" i="20" s="1"/>
  <c r="AQ32" i="13"/>
  <c r="F33" i="20" s="1"/>
  <c r="AR90" i="13"/>
  <c r="G91" i="20" s="1"/>
  <c r="AQ90" i="13"/>
  <c r="F91" i="20" s="1"/>
  <c r="AP90" i="13"/>
  <c r="E91" i="20" s="1"/>
  <c r="AS34" i="13"/>
  <c r="H35" i="20" s="1"/>
  <c r="AR34" i="13"/>
  <c r="G35" i="20" s="1"/>
  <c r="AQ34" i="13"/>
  <c r="F35" i="20" s="1"/>
  <c r="AP34" i="13"/>
  <c r="E35" i="20" s="1"/>
  <c r="D101" i="20"/>
  <c r="AR100" i="13"/>
  <c r="G101" i="20" s="1"/>
  <c r="AQ100" i="13"/>
  <c r="F101" i="20" s="1"/>
  <c r="AP100" i="13"/>
  <c r="E101" i="20" s="1"/>
  <c r="D98" i="20"/>
  <c r="AP97" i="13"/>
  <c r="E98" i="20" s="1"/>
  <c r="AR97" i="13"/>
  <c r="G98" i="20" s="1"/>
  <c r="AQ97" i="13"/>
  <c r="F98" i="20" s="1"/>
  <c r="AS111" i="13"/>
  <c r="H112" i="20" s="1"/>
  <c r="AP111" i="13"/>
  <c r="E112" i="20" s="1"/>
  <c r="AR111" i="13"/>
  <c r="G112" i="20" s="1"/>
  <c r="AQ111" i="13"/>
  <c r="F112" i="20" s="1"/>
  <c r="AR82" i="13"/>
  <c r="G83" i="20" s="1"/>
  <c r="AQ82" i="13"/>
  <c r="F83" i="20" s="1"/>
  <c r="AP82" i="13"/>
  <c r="E83" i="20" s="1"/>
  <c r="D39" i="20"/>
  <c r="AQ38" i="13"/>
  <c r="F39" i="20" s="1"/>
  <c r="AP38" i="13"/>
  <c r="E39" i="20" s="1"/>
  <c r="AR38" i="13"/>
  <c r="G39" i="20" s="1"/>
  <c r="D103" i="20"/>
  <c r="AQ102" i="13"/>
  <c r="F103" i="20" s="1"/>
  <c r="AP102" i="13"/>
  <c r="E103" i="20" s="1"/>
  <c r="AR102" i="13"/>
  <c r="G103" i="20" s="1"/>
  <c r="D70" i="20"/>
  <c r="AQ69" i="13"/>
  <c r="F70" i="20" s="1"/>
  <c r="AP69" i="13"/>
  <c r="AR69" i="13"/>
  <c r="G70" i="20" s="1"/>
  <c r="AR36" i="13"/>
  <c r="G37" i="20" s="1"/>
  <c r="AQ36" i="13"/>
  <c r="F37" i="20" s="1"/>
  <c r="AP36" i="13"/>
  <c r="E37" i="20" s="1"/>
  <c r="AR51" i="13"/>
  <c r="G52" i="20" s="1"/>
  <c r="AQ51" i="13"/>
  <c r="F52" i="20" s="1"/>
  <c r="AP51" i="13"/>
  <c r="E52" i="20" s="1"/>
  <c r="D71" i="20"/>
  <c r="AQ70" i="13"/>
  <c r="F71" i="20" s="1"/>
  <c r="AP70" i="13"/>
  <c r="E71" i="20" s="1"/>
  <c r="AR70" i="13"/>
  <c r="G71" i="20" s="1"/>
  <c r="D20" i="20"/>
  <c r="AR19" i="13"/>
  <c r="G20" i="20" s="1"/>
  <c r="AQ19" i="13"/>
  <c r="F20" i="20" s="1"/>
  <c r="AP19" i="13"/>
  <c r="E20" i="20" s="1"/>
  <c r="D100" i="20"/>
  <c r="AR99" i="13"/>
  <c r="G100" i="20" s="1"/>
  <c r="AQ99" i="13"/>
  <c r="F100" i="20" s="1"/>
  <c r="AP99" i="13"/>
  <c r="E100" i="20" s="1"/>
  <c r="D81" i="20"/>
  <c r="AP80" i="13"/>
  <c r="E81" i="20" s="1"/>
  <c r="AR80" i="13"/>
  <c r="G81" i="20" s="1"/>
  <c r="AQ80" i="13"/>
  <c r="F81" i="20" s="1"/>
  <c r="D21" i="20"/>
  <c r="AR20" i="13"/>
  <c r="G21" i="20" s="1"/>
  <c r="AQ20" i="13"/>
  <c r="F21" i="20" s="1"/>
  <c r="AP20" i="13"/>
  <c r="E21" i="20" s="1"/>
  <c r="AR67" i="13"/>
  <c r="G68" i="20" s="1"/>
  <c r="AQ67" i="13"/>
  <c r="F68" i="20" s="1"/>
  <c r="AP67" i="13"/>
  <c r="E68" i="20" s="1"/>
  <c r="AS67" i="13"/>
  <c r="H68" i="20" s="1"/>
  <c r="E58" i="20"/>
  <c r="AS31" i="13"/>
  <c r="H32" i="20" s="1"/>
  <c r="G58" i="20"/>
  <c r="AS33" i="13"/>
  <c r="H34" i="20" s="1"/>
  <c r="G84" i="20"/>
  <c r="AS25" i="13"/>
  <c r="H26" i="20" s="1"/>
  <c r="AS88" i="13"/>
  <c r="H89" i="20" s="1"/>
  <c r="AS40" i="13"/>
  <c r="H41" i="20" s="1"/>
  <c r="AS75" i="13"/>
  <c r="H76" i="20" s="1"/>
  <c r="AS106" i="13"/>
  <c r="H107" i="20" s="1"/>
  <c r="AS76" i="13"/>
  <c r="H77" i="20" s="1"/>
  <c r="E59" i="20"/>
  <c r="E80" i="20"/>
  <c r="AS43" i="13"/>
  <c r="H44" i="20" s="1"/>
  <c r="AS108" i="13"/>
  <c r="H109" i="20" s="1"/>
  <c r="G47" i="20"/>
  <c r="G48" i="20"/>
  <c r="E50" i="20"/>
  <c r="E56" i="20"/>
  <c r="AS82" i="13"/>
  <c r="H83" i="20" s="1"/>
  <c r="AS52" i="13"/>
  <c r="H53" i="20" s="1"/>
  <c r="E99" i="20"/>
  <c r="F105" i="20"/>
  <c r="AS7" i="13"/>
  <c r="I36" i="11" s="1"/>
  <c r="F43" i="20"/>
  <c r="F63" i="20"/>
  <c r="AS72" i="13"/>
  <c r="H73" i="20" s="1"/>
  <c r="G42" i="20"/>
  <c r="AS22" i="13"/>
  <c r="H23" i="20" s="1"/>
  <c r="F72" i="20"/>
  <c r="E57" i="20"/>
  <c r="AS41" i="13"/>
  <c r="H42" i="20" s="1"/>
  <c r="E69" i="20"/>
  <c r="G45" i="20"/>
  <c r="G80" i="20"/>
  <c r="AS86" i="13"/>
  <c r="H87" i="20" s="1"/>
  <c r="E38" i="11"/>
  <c r="AS105" i="13"/>
  <c r="H106" i="20" s="1"/>
  <c r="AS90" i="13"/>
  <c r="H91" i="20" s="1"/>
  <c r="AS58" i="13"/>
  <c r="H59" i="20" s="1"/>
  <c r="AS23" i="13"/>
  <c r="H24" i="20" s="1"/>
  <c r="E30" i="20"/>
  <c r="AS99" i="13"/>
  <c r="H100" i="20" s="1"/>
  <c r="AS32" i="13"/>
  <c r="H33" i="20" s="1"/>
  <c r="AS17" i="13"/>
  <c r="H18" i="20" s="1"/>
  <c r="H41" i="11"/>
  <c r="E36" i="11"/>
  <c r="F69" i="20"/>
  <c r="AS51" i="13"/>
  <c r="H52" i="20" s="1"/>
  <c r="AS97" i="13"/>
  <c r="H98" i="20" s="1"/>
  <c r="AS56" i="13"/>
  <c r="H57" i="20" s="1"/>
  <c r="F80" i="20"/>
  <c r="E78" i="20"/>
  <c r="F48" i="20"/>
  <c r="AS66" i="13"/>
  <c r="H67" i="20" s="1"/>
  <c r="G72" i="20"/>
  <c r="AS104" i="13"/>
  <c r="H105" i="20" s="1"/>
  <c r="AS27" i="13"/>
  <c r="H28" i="20" s="1"/>
  <c r="AS24" i="13"/>
  <c r="H25" i="20" s="1"/>
  <c r="AS60" i="13"/>
  <c r="H61" i="20" s="1"/>
  <c r="AS94" i="13"/>
  <c r="H95" i="20" s="1"/>
  <c r="AS44" i="13"/>
  <c r="H45" i="20" s="1"/>
  <c r="AS83" i="13"/>
  <c r="H84" i="20" s="1"/>
  <c r="AS74" i="13"/>
  <c r="H75" i="20" s="1"/>
  <c r="AS50" i="13"/>
  <c r="H51" i="20" s="1"/>
  <c r="AS55" i="13"/>
  <c r="H56" i="20" s="1"/>
  <c r="AS87" i="13"/>
  <c r="H88" i="20" s="1"/>
  <c r="AS73" i="13"/>
  <c r="H74" i="20" s="1"/>
  <c r="AS85" i="13"/>
  <c r="H86" i="20" s="1"/>
  <c r="AS98" i="13"/>
  <c r="H99" i="20" s="1"/>
  <c r="AS93" i="13"/>
  <c r="H94" i="20" s="1"/>
  <c r="AS69" i="13"/>
  <c r="H70" i="20" s="1"/>
  <c r="F102" i="20"/>
  <c r="AS53" i="13"/>
  <c r="H54" i="20" s="1"/>
  <c r="AS21" i="13"/>
  <c r="H22" i="20" s="1"/>
  <c r="G97" i="20"/>
  <c r="E87" i="20"/>
  <c r="AS28" i="13"/>
  <c r="H29" i="20" s="1"/>
  <c r="AS64" i="13"/>
  <c r="H65" i="20" s="1"/>
  <c r="E113" i="20"/>
  <c r="D35" i="20"/>
  <c r="AS36" i="13"/>
  <c r="H37" i="20" s="1"/>
  <c r="D37" i="20"/>
  <c r="G25" i="20"/>
  <c r="AS35" i="13"/>
  <c r="H36" i="20" s="1"/>
  <c r="E45" i="20"/>
  <c r="F22" i="20"/>
  <c r="G53" i="20"/>
  <c r="F64" i="20"/>
  <c r="F86" i="20"/>
  <c r="F31" i="20"/>
  <c r="G105" i="20"/>
  <c r="AS95" i="13"/>
  <c r="H96" i="20" s="1"/>
  <c r="G92" i="20"/>
  <c r="E70" i="20"/>
  <c r="AS112" i="13"/>
  <c r="H113" i="20" s="1"/>
  <c r="D10" i="20"/>
  <c r="AS37" i="13"/>
  <c r="H38" i="20" s="1"/>
  <c r="AS13" i="13"/>
  <c r="D14" i="20"/>
  <c r="D60" i="20"/>
  <c r="D18" i="20"/>
  <c r="D17" i="20"/>
  <c r="G49" i="20"/>
  <c r="D49" i="20"/>
  <c r="F40" i="20"/>
  <c r="D40" i="20"/>
  <c r="G59" i="20"/>
  <c r="D59" i="20"/>
  <c r="AS65" i="13"/>
  <c r="H66" i="20" s="1"/>
  <c r="D66" i="20"/>
  <c r="AS57" i="13"/>
  <c r="H58" i="20" s="1"/>
  <c r="D58" i="20"/>
  <c r="AS63" i="13"/>
  <c r="H64" i="20" s="1"/>
  <c r="G43" i="20"/>
  <c r="E65" i="20"/>
  <c r="F76" i="20"/>
  <c r="G61" i="20"/>
  <c r="D61" i="20"/>
  <c r="D88" i="20"/>
  <c r="D50" i="20"/>
  <c r="E47" i="20"/>
  <c r="D47" i="20"/>
  <c r="AS16" i="13"/>
  <c r="H17" i="20" s="1"/>
  <c r="AS46" i="13"/>
  <c r="H47" i="20" s="1"/>
  <c r="E102" i="20"/>
  <c r="AS59" i="13"/>
  <c r="H60" i="20" s="1"/>
  <c r="AS39" i="13"/>
  <c r="H40" i="20" s="1"/>
  <c r="AS20" i="13"/>
  <c r="H21" i="20" s="1"/>
  <c r="AS102" i="13"/>
  <c r="H103" i="20" s="1"/>
  <c r="F53" i="20"/>
  <c r="AS70" i="13"/>
  <c r="H71" i="20" s="1"/>
  <c r="AS42" i="13"/>
  <c r="H43" i="20" s="1"/>
  <c r="AS30" i="13"/>
  <c r="H31" i="20" s="1"/>
  <c r="E48" i="20"/>
  <c r="F99" i="20"/>
  <c r="E55" i="20"/>
  <c r="E28" i="20"/>
  <c r="AS45" i="13"/>
  <c r="H46" i="20" s="1"/>
  <c r="G76" i="20"/>
  <c r="D16" i="20"/>
  <c r="D15" i="20"/>
  <c r="G64" i="20"/>
  <c r="D64" i="20"/>
  <c r="D104" i="20"/>
  <c r="AS68" i="13"/>
  <c r="H69" i="20" s="1"/>
  <c r="D69" i="20"/>
  <c r="D110" i="20"/>
  <c r="AS91" i="13"/>
  <c r="H92" i="20" s="1"/>
  <c r="D92" i="20"/>
  <c r="D97" i="20"/>
  <c r="AS84" i="13"/>
  <c r="H85" i="20" s="1"/>
  <c r="D85" i="20"/>
  <c r="D77" i="20"/>
  <c r="D63" i="20"/>
  <c r="D38" i="20"/>
  <c r="AS18" i="13"/>
  <c r="H19" i="20" s="1"/>
  <c r="AS77" i="13"/>
  <c r="H78" i="20" s="1"/>
  <c r="AS100" i="13"/>
  <c r="H101" i="20" s="1"/>
  <c r="AS47" i="13"/>
  <c r="H48" i="20" s="1"/>
  <c r="E67" i="20"/>
  <c r="AS54" i="13"/>
  <c r="H55" i="20" s="1"/>
  <c r="E60" i="20"/>
  <c r="AS101" i="13"/>
  <c r="H102" i="20" s="1"/>
  <c r="E73" i="20"/>
  <c r="AS61" i="13"/>
  <c r="H62" i="20" s="1"/>
  <c r="E41" i="11"/>
  <c r="D13" i="20"/>
  <c r="AS29" i="13"/>
  <c r="H30" i="20" s="1"/>
  <c r="D30" i="20"/>
  <c r="AS26" i="13"/>
  <c r="H27" i="20" s="1"/>
  <c r="D27" i="20"/>
  <c r="D79" i="20"/>
  <c r="I41" i="11"/>
  <c r="H13" i="20"/>
  <c r="D108" i="20"/>
  <c r="D90" i="20"/>
  <c r="E51" i="20"/>
  <c r="D51" i="20"/>
  <c r="AS81" i="13"/>
  <c r="H82" i="20" s="1"/>
  <c r="D82" i="20"/>
  <c r="D26" i="20"/>
  <c r="AS48" i="13"/>
  <c r="H49" i="20" s="1"/>
  <c r="AS107" i="13"/>
  <c r="H108" i="20" s="1"/>
  <c r="AS103" i="13"/>
  <c r="H104" i="20" s="1"/>
  <c r="F92" i="20"/>
  <c r="G60" i="20"/>
  <c r="E36" i="20"/>
  <c r="AS79" i="13"/>
  <c r="H80" i="20" s="1"/>
  <c r="G78" i="20"/>
  <c r="E86" i="20"/>
  <c r="AS19" i="13"/>
  <c r="H20" i="20" s="1"/>
  <c r="F51" i="20"/>
  <c r="AS110" i="13"/>
  <c r="H111" i="20" s="1"/>
  <c r="AS80" i="13"/>
  <c r="H81" i="20" s="1"/>
  <c r="F94" i="20"/>
  <c r="F61" i="20"/>
  <c r="AS92" i="13"/>
  <c r="H93" i="20" s="1"/>
  <c r="AS38" i="13"/>
  <c r="H39" i="20" s="1"/>
  <c r="F109" i="20"/>
  <c r="G87" i="20"/>
  <c r="D87" i="20"/>
  <c r="D91" i="20"/>
  <c r="D34" i="20"/>
  <c r="E72" i="20"/>
  <c r="D72" i="20"/>
  <c r="D112" i="20"/>
  <c r="D83" i="20"/>
  <c r="D52" i="20"/>
  <c r="D68" i="20"/>
  <c r="AS9" i="13"/>
  <c r="E44" i="11"/>
  <c r="AS15" i="13"/>
  <c r="E43" i="11"/>
  <c r="AS14" i="13"/>
  <c r="E39" i="11"/>
  <c r="AS10" i="13"/>
  <c r="AS8" i="13"/>
  <c r="E37" i="11"/>
  <c r="AS11" i="13"/>
  <c r="E40" i="11"/>
  <c r="E35" i="11"/>
  <c r="AS6" i="13"/>
  <c r="H38" i="11" l="1"/>
  <c r="G13" i="20"/>
  <c r="H42" i="11"/>
  <c r="G36" i="11"/>
  <c r="H8" i="20"/>
  <c r="F35" i="11"/>
  <c r="E7" i="20"/>
  <c r="G40" i="11"/>
  <c r="F12" i="20"/>
  <c r="G38" i="11"/>
  <c r="F10" i="20"/>
  <c r="I35" i="11"/>
  <c r="H7" i="20"/>
  <c r="H44" i="11"/>
  <c r="G16" i="20"/>
  <c r="I38" i="11"/>
  <c r="H10" i="20"/>
  <c r="F39" i="11"/>
  <c r="E11" i="20"/>
  <c r="G42" i="11"/>
  <c r="F14" i="20"/>
  <c r="I39" i="11"/>
  <c r="H11" i="20"/>
  <c r="I40" i="11"/>
  <c r="H12" i="20"/>
  <c r="H37" i="11"/>
  <c r="G9" i="20"/>
  <c r="F40" i="11"/>
  <c r="E12" i="20"/>
  <c r="H39" i="11"/>
  <c r="G11" i="20"/>
  <c r="H36" i="11"/>
  <c r="G8" i="20"/>
  <c r="F42" i="11"/>
  <c r="E14" i="20"/>
  <c r="H40" i="11"/>
  <c r="G12" i="20"/>
  <c r="G37" i="11"/>
  <c r="F9" i="20"/>
  <c r="F36" i="11"/>
  <c r="E8" i="20"/>
  <c r="G41" i="11"/>
  <c r="F13" i="20"/>
  <c r="H43" i="11"/>
  <c r="G15" i="20"/>
  <c r="F38" i="11"/>
  <c r="E10" i="20"/>
  <c r="G39" i="11"/>
  <c r="F11" i="20"/>
  <c r="H35" i="11"/>
  <c r="G7" i="20"/>
  <c r="I37" i="11"/>
  <c r="H9" i="20"/>
  <c r="G43" i="11"/>
  <c r="F15" i="20"/>
  <c r="F43" i="11"/>
  <c r="E15" i="20"/>
  <c r="I42" i="11"/>
  <c r="H14" i="20"/>
  <c r="G44" i="11"/>
  <c r="F16" i="20"/>
  <c r="F44" i="11"/>
  <c r="E16" i="20"/>
  <c r="I44" i="11"/>
  <c r="H16" i="20"/>
  <c r="I43" i="11"/>
  <c r="H15" i="20"/>
  <c r="F41" i="11"/>
  <c r="E13" i="20"/>
  <c r="G35" i="11"/>
  <c r="F7" i="20"/>
  <c r="F37" i="11"/>
  <c r="E9" i="20"/>
  <c r="G26" i="11"/>
  <c r="G45" i="11" l="1"/>
  <c r="H45" i="11"/>
  <c r="I45" i="11"/>
  <c r="F45" i="11"/>
  <c r="H114" i="20"/>
  <c r="G114" i="20"/>
  <c r="E114" i="20"/>
  <c r="F114" i="20"/>
</calcChain>
</file>

<file path=xl/sharedStrings.xml><?xml version="1.0" encoding="utf-8"?>
<sst xmlns="http://schemas.openxmlformats.org/spreadsheetml/2006/main" count="4361" uniqueCount="1404">
  <si>
    <t>内容</t>
    <rPh sb="0" eb="2">
      <t>ナイヨウ</t>
    </rPh>
    <phoneticPr fontId="1"/>
  </si>
  <si>
    <t>【著作権・免責事項等】</t>
    <rPh sb="1" eb="4">
      <t>チョサクケン</t>
    </rPh>
    <rPh sb="5" eb="9">
      <t>メンセキジコウ</t>
    </rPh>
    <rPh sb="9" eb="10">
      <t>トウ</t>
    </rPh>
    <phoneticPr fontId="1"/>
  </si>
  <si>
    <t>分析方法の見直しやデータの更新等により、利用者の皆様に通知することなく、内容を変更することがあります。</t>
    <rPh sb="0" eb="2">
      <t>ブンセキ</t>
    </rPh>
    <rPh sb="2" eb="4">
      <t>ホウホウ</t>
    </rPh>
    <rPh sb="5" eb="7">
      <t>ミナオ</t>
    </rPh>
    <rPh sb="13" eb="15">
      <t>コウシン</t>
    </rPh>
    <rPh sb="15" eb="16">
      <t>トウ</t>
    </rPh>
    <rPh sb="20" eb="23">
      <t>リヨウシャ</t>
    </rPh>
    <rPh sb="24" eb="26">
      <t>ミナサマ</t>
    </rPh>
    <rPh sb="27" eb="29">
      <t>ツウチ</t>
    </rPh>
    <rPh sb="36" eb="38">
      <t>ナイヨウ</t>
    </rPh>
    <rPh sb="39" eb="41">
      <t>ヘンコウ</t>
    </rPh>
    <phoneticPr fontId="1"/>
  </si>
  <si>
    <t>分析ツールを利用した分析結果は一つの計算例であり、その結果を神奈川県が保証するものではありません。</t>
    <rPh sb="0" eb="2">
      <t>ブンセキ</t>
    </rPh>
    <rPh sb="6" eb="8">
      <t>リヨウ</t>
    </rPh>
    <rPh sb="10" eb="12">
      <t>ブンセキ</t>
    </rPh>
    <rPh sb="12" eb="14">
      <t>ケッカ</t>
    </rPh>
    <rPh sb="15" eb="16">
      <t>ヒト</t>
    </rPh>
    <rPh sb="18" eb="20">
      <t>ケイサン</t>
    </rPh>
    <rPh sb="20" eb="21">
      <t>レイ</t>
    </rPh>
    <rPh sb="27" eb="29">
      <t>ケッカ</t>
    </rPh>
    <rPh sb="30" eb="34">
      <t>カナガワケン</t>
    </rPh>
    <rPh sb="35" eb="37">
      <t>ホショウ</t>
    </rPh>
    <phoneticPr fontId="1"/>
  </si>
  <si>
    <t>分析者の責任において御利用ください。</t>
    <phoneticPr fontId="1"/>
  </si>
  <si>
    <t>・</t>
    <phoneticPr fontId="1"/>
  </si>
  <si>
    <t>【はじめに】</t>
    <phoneticPr fontId="1"/>
  </si>
  <si>
    <t>分析ツールで算出される結果は、いくつかの前提条件（「前提」シート参照）に基づいているため、</t>
    <rPh sb="0" eb="2">
      <t>ブンセキ</t>
    </rPh>
    <rPh sb="6" eb="8">
      <t>サンシュツ</t>
    </rPh>
    <rPh sb="11" eb="13">
      <t>ケッカ</t>
    </rPh>
    <rPh sb="20" eb="22">
      <t>ゼンテイ</t>
    </rPh>
    <rPh sb="22" eb="24">
      <t>ジョウケン</t>
    </rPh>
    <rPh sb="26" eb="28">
      <t>ゼンテイ</t>
    </rPh>
    <rPh sb="32" eb="34">
      <t>サンショウ</t>
    </rPh>
    <rPh sb="36" eb="37">
      <t>モト</t>
    </rPh>
    <phoneticPr fontId="1"/>
  </si>
  <si>
    <t>・</t>
    <phoneticPr fontId="1"/>
  </si>
  <si>
    <t>・</t>
    <phoneticPr fontId="1"/>
  </si>
  <si>
    <t>シート名</t>
    <rPh sb="3" eb="4">
      <t>メイ</t>
    </rPh>
    <phoneticPr fontId="1"/>
  </si>
  <si>
    <t>前提</t>
    <rPh sb="0" eb="2">
      <t>ゼンテイ</t>
    </rPh>
    <phoneticPr fontId="1"/>
  </si>
  <si>
    <t>結果</t>
    <rPh sb="0" eb="2">
      <t>ケッカ</t>
    </rPh>
    <phoneticPr fontId="1"/>
  </si>
  <si>
    <t>産業連関表による経済波及効果の分析は、あくまでも経済モデル分析の一つであり、</t>
    <rPh sb="0" eb="2">
      <t>サンギョウ</t>
    </rPh>
    <rPh sb="2" eb="4">
      <t>レンカン</t>
    </rPh>
    <rPh sb="4" eb="5">
      <t>ヒョウ</t>
    </rPh>
    <rPh sb="8" eb="10">
      <t>ケイザイ</t>
    </rPh>
    <rPh sb="10" eb="12">
      <t>ハキュウ</t>
    </rPh>
    <rPh sb="12" eb="14">
      <t>コウカ</t>
    </rPh>
    <rPh sb="15" eb="17">
      <t>ブンセキ</t>
    </rPh>
    <rPh sb="24" eb="26">
      <t>ケイザイ</t>
    </rPh>
    <rPh sb="29" eb="31">
      <t>ブンセキ</t>
    </rPh>
    <rPh sb="32" eb="33">
      <t>ヒト</t>
    </rPh>
    <phoneticPr fontId="1"/>
  </si>
  <si>
    <t>実際は超過分を県外及び国外にも依存する可能性がありますが、分析上では全て県内で生産できると仮定しています。</t>
    <rPh sb="0" eb="2">
      <t>ジッサイ</t>
    </rPh>
    <rPh sb="3" eb="6">
      <t>チョウカブン</t>
    </rPh>
    <rPh sb="7" eb="8">
      <t>ケン</t>
    </rPh>
    <rPh sb="8" eb="9">
      <t>ガイ</t>
    </rPh>
    <rPh sb="9" eb="10">
      <t>オヨ</t>
    </rPh>
    <rPh sb="11" eb="13">
      <t>コクガイ</t>
    </rPh>
    <rPh sb="15" eb="17">
      <t>イゾン</t>
    </rPh>
    <rPh sb="19" eb="22">
      <t>カノウセイ</t>
    </rPh>
    <rPh sb="29" eb="31">
      <t>ブンセキ</t>
    </rPh>
    <rPh sb="31" eb="32">
      <t>ジョウ</t>
    </rPh>
    <rPh sb="34" eb="35">
      <t>スベ</t>
    </rPh>
    <rPh sb="36" eb="38">
      <t>ケンナイ</t>
    </rPh>
    <rPh sb="39" eb="41">
      <t>セイサン</t>
    </rPh>
    <rPh sb="45" eb="47">
      <t>カテイ</t>
    </rPh>
    <phoneticPr fontId="1"/>
  </si>
  <si>
    <t>需要に対し、生産ではなく在庫を処分して対応した場合、生産波及効果が中断することがありますが、</t>
    <rPh sb="0" eb="2">
      <t>ジュヨウ</t>
    </rPh>
    <rPh sb="3" eb="4">
      <t>タイ</t>
    </rPh>
    <rPh sb="6" eb="8">
      <t>セイサン</t>
    </rPh>
    <rPh sb="12" eb="14">
      <t>ザイコ</t>
    </rPh>
    <rPh sb="15" eb="17">
      <t>ショブン</t>
    </rPh>
    <rPh sb="19" eb="21">
      <t>タイオウ</t>
    </rPh>
    <rPh sb="23" eb="25">
      <t>バアイ</t>
    </rPh>
    <rPh sb="26" eb="28">
      <t>セイサン</t>
    </rPh>
    <rPh sb="28" eb="30">
      <t>ハキュウ</t>
    </rPh>
    <rPh sb="30" eb="32">
      <t>コウカ</t>
    </rPh>
    <rPh sb="33" eb="35">
      <t>チュウダン</t>
    </rPh>
    <phoneticPr fontId="1"/>
  </si>
  <si>
    <t>分析上では新たな生産が発生することを前提に計算されます。</t>
    <rPh sb="0" eb="2">
      <t>ブンセキ</t>
    </rPh>
    <rPh sb="2" eb="3">
      <t>ジョウ</t>
    </rPh>
    <rPh sb="5" eb="6">
      <t>アラ</t>
    </rPh>
    <rPh sb="8" eb="10">
      <t>セイサン</t>
    </rPh>
    <rPh sb="11" eb="13">
      <t>ハッセイ</t>
    </rPh>
    <rPh sb="18" eb="20">
      <t>ゼンテイ</t>
    </rPh>
    <rPh sb="21" eb="23">
      <t>ケイサン</t>
    </rPh>
    <phoneticPr fontId="1"/>
  </si>
  <si>
    <t>・</t>
    <phoneticPr fontId="1"/>
  </si>
  <si>
    <t>【分析における基本仮定・前提条件】</t>
    <rPh sb="1" eb="3">
      <t>ブンセキ</t>
    </rPh>
    <rPh sb="7" eb="9">
      <t>キホン</t>
    </rPh>
    <rPh sb="9" eb="11">
      <t>カテイ</t>
    </rPh>
    <rPh sb="12" eb="14">
      <t>ゼンテイ</t>
    </rPh>
    <rPh sb="14" eb="16">
      <t>ジョウケン</t>
    </rPh>
    <phoneticPr fontId="1"/>
  </si>
  <si>
    <t>分析対象年が異なる場合、投入構造や価格等の変動について考慮していません。</t>
    <rPh sb="6" eb="7">
      <t>コト</t>
    </rPh>
    <rPh sb="9" eb="11">
      <t>バアイ</t>
    </rPh>
    <rPh sb="21" eb="23">
      <t>ヘンドウ</t>
    </rPh>
    <rPh sb="27" eb="29">
      <t>コウリョ</t>
    </rPh>
    <phoneticPr fontId="1"/>
  </si>
  <si>
    <t>はじめに</t>
    <phoneticPr fontId="1"/>
  </si>
  <si>
    <t>用語</t>
    <rPh sb="0" eb="2">
      <t>ヨウゴ</t>
    </rPh>
    <phoneticPr fontId="1"/>
  </si>
  <si>
    <t>内容</t>
    <rPh sb="0" eb="2">
      <t>ナイヨウ</t>
    </rPh>
    <phoneticPr fontId="1"/>
  </si>
  <si>
    <t>（単位：</t>
    <phoneticPr fontId="1"/>
  </si>
  <si>
    <t>移輸入額</t>
    <rPh sb="0" eb="1">
      <t>イ</t>
    </rPh>
    <rPh sb="1" eb="3">
      <t>ユニュウ</t>
    </rPh>
    <rPh sb="3" eb="4">
      <t>ガク</t>
    </rPh>
    <phoneticPr fontId="1"/>
  </si>
  <si>
    <t>粗付加価値誘発額</t>
    <rPh sb="0" eb="1">
      <t>ソ</t>
    </rPh>
    <rPh sb="1" eb="3">
      <t>フカ</t>
    </rPh>
    <rPh sb="3" eb="5">
      <t>カチ</t>
    </rPh>
    <rPh sb="5" eb="7">
      <t>ユウハツ</t>
    </rPh>
    <rPh sb="7" eb="8">
      <t>ガク</t>
    </rPh>
    <phoneticPr fontId="1"/>
  </si>
  <si>
    <t>直接効果</t>
    <rPh sb="0" eb="2">
      <t>チョクセツ</t>
    </rPh>
    <rPh sb="2" eb="4">
      <t>コウカ</t>
    </rPh>
    <phoneticPr fontId="1"/>
  </si>
  <si>
    <t>就業誘発者数</t>
    <rPh sb="0" eb="2">
      <t>シュウギョウ</t>
    </rPh>
    <rPh sb="2" eb="4">
      <t>ユウハツ</t>
    </rPh>
    <rPh sb="4" eb="5">
      <t>シャ</t>
    </rPh>
    <rPh sb="5" eb="6">
      <t>スウ</t>
    </rPh>
    <phoneticPr fontId="1"/>
  </si>
  <si>
    <t>雇用誘発者数</t>
    <rPh sb="0" eb="2">
      <t>コヨウ</t>
    </rPh>
    <rPh sb="2" eb="4">
      <t>ユウハツ</t>
    </rPh>
    <rPh sb="4" eb="5">
      <t>シャ</t>
    </rPh>
    <rPh sb="5" eb="6">
      <t>スウ</t>
    </rPh>
    <phoneticPr fontId="1"/>
  </si>
  <si>
    <t xml:space="preserve"> ×　就業係数</t>
    <phoneticPr fontId="1"/>
  </si>
  <si>
    <t xml:space="preserve"> ×　雇用係数</t>
    <rPh sb="3" eb="5">
      <t>コヨウ</t>
    </rPh>
    <rPh sb="5" eb="7">
      <t>ケイスウ</t>
    </rPh>
    <phoneticPr fontId="1"/>
  </si>
  <si>
    <t>雇用者所得誘発額</t>
    <rPh sb="0" eb="3">
      <t>コヨウシャ</t>
    </rPh>
    <rPh sb="3" eb="5">
      <t>ショトク</t>
    </rPh>
    <rPh sb="5" eb="7">
      <t>ユウハツ</t>
    </rPh>
    <rPh sb="7" eb="8">
      <t>ガク</t>
    </rPh>
    <phoneticPr fontId="1"/>
  </si>
  <si>
    <t>県内需要額</t>
    <rPh sb="0" eb="2">
      <t>ケンナイ</t>
    </rPh>
    <rPh sb="2" eb="4">
      <t>ジュヨウ</t>
    </rPh>
    <rPh sb="4" eb="5">
      <t>ガク</t>
    </rPh>
    <phoneticPr fontId="1"/>
  </si>
  <si>
    <t>消費支出総額</t>
    <rPh sb="0" eb="2">
      <t>ショウヒ</t>
    </rPh>
    <rPh sb="2" eb="4">
      <t>シシュツ</t>
    </rPh>
    <rPh sb="4" eb="6">
      <t>ソウガク</t>
    </rPh>
    <phoneticPr fontId="1"/>
  </si>
  <si>
    <t>貯蓄等</t>
    <rPh sb="0" eb="2">
      <t>チョチク</t>
    </rPh>
    <rPh sb="2" eb="3">
      <t>トウ</t>
    </rPh>
    <phoneticPr fontId="1"/>
  </si>
  <si>
    <t>　　　 ×　消費転換係数</t>
    <rPh sb="6" eb="8">
      <t>ショウヒ</t>
    </rPh>
    <rPh sb="8" eb="10">
      <t>テンカン</t>
    </rPh>
    <rPh sb="10" eb="12">
      <t>ケイスウ</t>
    </rPh>
    <phoneticPr fontId="1"/>
  </si>
  <si>
    <t>経済波及効果フローチャート</t>
    <rPh sb="0" eb="2">
      <t>ケイザイ</t>
    </rPh>
    <rPh sb="2" eb="4">
      <t>ハキュウ</t>
    </rPh>
    <rPh sb="4" eb="6">
      <t>コウカ</t>
    </rPh>
    <phoneticPr fontId="1"/>
  </si>
  <si>
    <t>総合効果（合計）</t>
    <rPh sb="0" eb="2">
      <t>ソウゴウ</t>
    </rPh>
    <rPh sb="2" eb="4">
      <t>コウカ</t>
    </rPh>
    <rPh sb="5" eb="7">
      <t>ゴウケイ</t>
    </rPh>
    <phoneticPr fontId="1"/>
  </si>
  <si>
    <t>生産誘発額</t>
    <rPh sb="0" eb="2">
      <t>セイサン</t>
    </rPh>
    <rPh sb="2" eb="4">
      <t>ユウハツ</t>
    </rPh>
    <rPh sb="4" eb="5">
      <t>ガク</t>
    </rPh>
    <phoneticPr fontId="1"/>
  </si>
  <si>
    <t>雇用者所得誘発額</t>
    <phoneticPr fontId="1"/>
  </si>
  <si>
    <t>分析結果</t>
    <rPh sb="0" eb="2">
      <t>ブンセキ</t>
    </rPh>
    <rPh sb="2" eb="4">
      <t>ケッカ</t>
    </rPh>
    <phoneticPr fontId="1"/>
  </si>
  <si>
    <t>01</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</si>
  <si>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</si>
  <si>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</si>
  <si>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</si>
  <si>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</si>
  <si>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</si>
  <si>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</si>
  <si>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</si>
  <si>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</si>
  <si>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</si>
  <si>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</si>
  <si>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</si>
  <si>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</si>
  <si>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</si>
  <si>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</si>
  <si>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</si>
  <si>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</si>
  <si>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</si>
  <si>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</si>
  <si>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</si>
  <si>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</si>
  <si>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</si>
  <si>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</si>
  <si>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</si>
  <si>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</si>
  <si>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</si>
  <si>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</si>
  <si>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</si>
  <si>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</si>
  <si>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</si>
  <si>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</si>
  <si>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</si>
  <si>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</si>
  <si>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</si>
  <si>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</si>
  <si>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</si>
  <si>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農林漁業</t>
  </si>
  <si>
    <t>飲食料品</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</si>
  <si>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</si>
  <si>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</si>
  <si>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</si>
  <si>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</si>
  <si>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</si>
  <si>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</si>
  <si>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</si>
  <si>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</si>
  <si>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</si>
  <si>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</si>
  <si>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</si>
  <si>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</si>
  <si>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</si>
  <si>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</si>
  <si>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</si>
  <si>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</si>
  <si>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その他の製造工業製品</t>
  </si>
  <si>
    <t>建設</t>
  </si>
  <si>
    <t>電力・ガス・熱供給</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</si>
  <si>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</si>
  <si>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</si>
  <si>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</si>
  <si>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</si>
  <si>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</si>
  <si>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</si>
  <si>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</si>
  <si>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</si>
  <si>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</si>
  <si>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</si>
  <si>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</si>
  <si>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</si>
  <si>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</si>
  <si>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</si>
  <si>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</si>
  <si>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商業マージン率</t>
    <rPh sb="0" eb="2">
      <t>ショウギョウ</t>
    </rPh>
    <rPh sb="6" eb="7">
      <t>リツ</t>
    </rPh>
    <phoneticPr fontId="1"/>
  </si>
  <si>
    <t>運輸マージン率</t>
    <rPh sb="0" eb="2">
      <t>ウンユ</t>
    </rPh>
    <rPh sb="6" eb="7">
      <t>リツ</t>
    </rPh>
    <phoneticPr fontId="1"/>
  </si>
  <si>
    <t>移輸入率</t>
    <rPh sb="0" eb="1">
      <t>イ</t>
    </rPh>
    <rPh sb="1" eb="3">
      <t>ユニュウ</t>
    </rPh>
    <rPh sb="3" eb="4">
      <t>リツ</t>
    </rPh>
    <phoneticPr fontId="1"/>
  </si>
  <si>
    <t>粗付加価値率</t>
    <rPh sb="0" eb="1">
      <t>ソ</t>
    </rPh>
    <rPh sb="1" eb="3">
      <t>フカ</t>
    </rPh>
    <rPh sb="3" eb="5">
      <t>カチ</t>
    </rPh>
    <rPh sb="5" eb="6">
      <t>リツ</t>
    </rPh>
    <phoneticPr fontId="1"/>
  </si>
  <si>
    <t>雇用者所得率</t>
    <rPh sb="0" eb="3">
      <t>コヨウシャ</t>
    </rPh>
    <rPh sb="3" eb="5">
      <t>ショトク</t>
    </rPh>
    <rPh sb="5" eb="6">
      <t>リツ</t>
    </rPh>
    <phoneticPr fontId="1"/>
  </si>
  <si>
    <t>就業係数</t>
    <rPh sb="0" eb="2">
      <t>シュウギョウ</t>
    </rPh>
    <rPh sb="2" eb="4">
      <t>ケイスウ</t>
    </rPh>
    <phoneticPr fontId="1"/>
  </si>
  <si>
    <t>雇用係数</t>
    <rPh sb="0" eb="2">
      <t>コヨウ</t>
    </rPh>
    <rPh sb="2" eb="4">
      <t>ケイスウ</t>
    </rPh>
    <phoneticPr fontId="1"/>
  </si>
  <si>
    <t>民間消費支出
構成比</t>
    <rPh sb="0" eb="2">
      <t>ミンカン</t>
    </rPh>
    <rPh sb="2" eb="4">
      <t>ショウヒ</t>
    </rPh>
    <rPh sb="4" eb="6">
      <t>シシュツ</t>
    </rPh>
    <rPh sb="7" eb="10">
      <t>コウセイヒ</t>
    </rPh>
    <phoneticPr fontId="1"/>
  </si>
  <si>
    <t>、</t>
    <phoneticPr fontId="1"/>
  </si>
  <si>
    <t>）</t>
    <phoneticPr fontId="1"/>
  </si>
  <si>
    <t>億円</t>
    <rPh sb="0" eb="2">
      <t>オクエン</t>
    </rPh>
    <phoneticPr fontId="1"/>
  </si>
  <si>
    <t>千万円</t>
    <rPh sb="0" eb="1">
      <t>セン</t>
    </rPh>
    <rPh sb="1" eb="3">
      <t>マンエン</t>
    </rPh>
    <phoneticPr fontId="1"/>
  </si>
  <si>
    <t>百万円</t>
    <rPh sb="0" eb="3">
      <t>ヒャクマンエン</t>
    </rPh>
    <phoneticPr fontId="1"/>
  </si>
  <si>
    <t>十万円</t>
    <rPh sb="0" eb="3">
      <t>ジュウマンエン</t>
    </rPh>
    <phoneticPr fontId="1"/>
  </si>
  <si>
    <t>万円</t>
    <rPh sb="0" eb="2">
      <t>マンエン</t>
    </rPh>
    <phoneticPr fontId="1"/>
  </si>
  <si>
    <t>千円</t>
    <rPh sb="0" eb="2">
      <t>センエン</t>
    </rPh>
    <phoneticPr fontId="1"/>
  </si>
  <si>
    <t>円</t>
    <rPh sb="0" eb="1">
      <t>エン</t>
    </rPh>
    <phoneticPr fontId="1"/>
  </si>
  <si>
    <t>単位（金額）</t>
    <rPh sb="0" eb="2">
      <t>タンイ</t>
    </rPh>
    <rPh sb="3" eb="5">
      <t>キンガク</t>
    </rPh>
    <phoneticPr fontId="1"/>
  </si>
  <si>
    <t>合計</t>
    <rPh sb="0" eb="2">
      <t>ゴウケイ</t>
    </rPh>
    <phoneticPr fontId="11"/>
  </si>
  <si>
    <t>単位（人数）</t>
    <rPh sb="0" eb="2">
      <t>タンイ</t>
    </rPh>
    <rPh sb="3" eb="5">
      <t>ニンズウ</t>
    </rPh>
    <phoneticPr fontId="1"/>
  </si>
  <si>
    <t>人</t>
    <rPh sb="0" eb="1">
      <t>ニン</t>
    </rPh>
    <phoneticPr fontId="1"/>
  </si>
  <si>
    <t>百人</t>
    <rPh sb="0" eb="1">
      <t>ヒャク</t>
    </rPh>
    <rPh sb="1" eb="2">
      <t>ニン</t>
    </rPh>
    <phoneticPr fontId="1"/>
  </si>
  <si>
    <t>千人</t>
    <rPh sb="0" eb="2">
      <t>センニン</t>
    </rPh>
    <phoneticPr fontId="1"/>
  </si>
  <si>
    <t>万人</t>
    <rPh sb="0" eb="2">
      <t>マンニン</t>
    </rPh>
    <phoneticPr fontId="1"/>
  </si>
  <si>
    <t>種類</t>
    <rPh sb="0" eb="2">
      <t>シュルイ</t>
    </rPh>
    <phoneticPr fontId="1"/>
  </si>
  <si>
    <t>各種係数</t>
    <rPh sb="0" eb="2">
      <t>カクシュ</t>
    </rPh>
    <rPh sb="2" eb="4">
      <t>ケイスウ</t>
    </rPh>
    <phoneticPr fontId="1"/>
  </si>
  <si>
    <t>係数表</t>
    <rPh sb="0" eb="2">
      <t>ケイスウ</t>
    </rPh>
    <rPh sb="2" eb="3">
      <t>ヒョウ</t>
    </rPh>
    <phoneticPr fontId="1"/>
  </si>
  <si>
    <t>0111</t>
  </si>
  <si>
    <t>穀類</t>
  </si>
  <si>
    <t>011</t>
  </si>
  <si>
    <t>耕種農業</t>
  </si>
  <si>
    <t>012</t>
  </si>
  <si>
    <t>0112</t>
  </si>
  <si>
    <t>いも・豆類</t>
  </si>
  <si>
    <t>0113</t>
  </si>
  <si>
    <t>野菜</t>
  </si>
  <si>
    <t>0114</t>
  </si>
  <si>
    <t>果実</t>
  </si>
  <si>
    <t>0115</t>
  </si>
  <si>
    <t>その他の食用作物</t>
  </si>
  <si>
    <t>0116</t>
  </si>
  <si>
    <t>非食用作物</t>
  </si>
  <si>
    <t>0121</t>
  </si>
  <si>
    <t>畜産</t>
  </si>
  <si>
    <t>0131</t>
  </si>
  <si>
    <t>農業サービス</t>
  </si>
  <si>
    <t>013</t>
  </si>
  <si>
    <t>育林</t>
  </si>
  <si>
    <t>0151</t>
  </si>
  <si>
    <t>015</t>
  </si>
  <si>
    <t>林業</t>
  </si>
  <si>
    <t>0152</t>
  </si>
  <si>
    <t>素材</t>
  </si>
  <si>
    <t>0153</t>
  </si>
  <si>
    <t>特用林産物</t>
  </si>
  <si>
    <t>0171</t>
  </si>
  <si>
    <t>海面漁業</t>
  </si>
  <si>
    <t>017</t>
  </si>
  <si>
    <t>漁業</t>
  </si>
  <si>
    <t>0172</t>
  </si>
  <si>
    <t>内水面漁業</t>
  </si>
  <si>
    <t>0611</t>
  </si>
  <si>
    <t>石炭・原油・天然ガス</t>
  </si>
  <si>
    <t>061</t>
  </si>
  <si>
    <t>0621</t>
  </si>
  <si>
    <t>砂利・砕石</t>
  </si>
  <si>
    <t>062</t>
  </si>
  <si>
    <t>その他の鉱業</t>
  </si>
  <si>
    <t>0629</t>
  </si>
  <si>
    <t>その他の鉱物</t>
  </si>
  <si>
    <t>1111</t>
  </si>
  <si>
    <t>畜産食料品</t>
  </si>
  <si>
    <t>111</t>
  </si>
  <si>
    <t>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</si>
  <si>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</si>
  <si>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</si>
  <si>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</si>
  <si>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</si>
  <si>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</si>
  <si>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</si>
  <si>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</si>
  <si>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</si>
  <si>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</si>
  <si>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</si>
  <si>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</si>
  <si>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</si>
  <si>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</si>
  <si>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</si>
  <si>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t>
  </si>
  <si>
    <t>飲料</t>
  </si>
  <si>
    <t>1129</t>
  </si>
  <si>
    <t>その他の飲料</t>
  </si>
  <si>
    <t>1131</t>
  </si>
  <si>
    <t>飼料・有機質肥料（別掲を除く。）</t>
  </si>
  <si>
    <t>113</t>
  </si>
  <si>
    <t>1141</t>
  </si>
  <si>
    <t>たばこ</t>
  </si>
  <si>
    <t>114</t>
  </si>
  <si>
    <t>1511</t>
  </si>
  <si>
    <t>紡績糸</t>
    <rPh sb="2" eb="3">
      <t>イト</t>
    </rPh>
    <phoneticPr fontId="11"/>
  </si>
  <si>
    <t>151</t>
  </si>
  <si>
    <t>繊維工業製品</t>
  </si>
  <si>
    <t>1512</t>
  </si>
  <si>
    <t>織物</t>
  </si>
  <si>
    <t>1513</t>
  </si>
  <si>
    <t>ニット生地</t>
  </si>
  <si>
    <t>1514</t>
  </si>
  <si>
    <t>染色整理</t>
  </si>
  <si>
    <t>その他の繊維工業製品</t>
  </si>
  <si>
    <t>1519</t>
  </si>
  <si>
    <t>1521</t>
  </si>
  <si>
    <t>織物製・ニット製衣服</t>
  </si>
  <si>
    <t>152</t>
  </si>
  <si>
    <t>衣服・その他の繊維既製品</t>
  </si>
  <si>
    <t>1522</t>
  </si>
  <si>
    <t>その他の衣服・身の回り品</t>
  </si>
  <si>
    <t>1529</t>
  </si>
  <si>
    <t>その他の繊維既製品</t>
  </si>
  <si>
    <t>1611</t>
  </si>
  <si>
    <t>木材</t>
  </si>
  <si>
    <t>161</t>
  </si>
  <si>
    <t>木材・木製品</t>
  </si>
  <si>
    <t>1619</t>
  </si>
  <si>
    <t>その他の木製品</t>
  </si>
  <si>
    <t>1621</t>
  </si>
  <si>
    <t>家具・装備品</t>
  </si>
  <si>
    <t>162</t>
  </si>
  <si>
    <t>パルプ</t>
  </si>
  <si>
    <t>1631</t>
  </si>
  <si>
    <t>163</t>
  </si>
  <si>
    <t>パルプ・紙・板紙・加工紙</t>
  </si>
  <si>
    <t>1632</t>
  </si>
  <si>
    <t>紙・板紙</t>
  </si>
  <si>
    <t>加工紙</t>
    <rPh sb="0" eb="2">
      <t>カコウ</t>
    </rPh>
    <rPh sb="2" eb="3">
      <t>カミ</t>
    </rPh>
    <phoneticPr fontId="11"/>
  </si>
  <si>
    <t>1641</t>
  </si>
  <si>
    <t>紙製容器</t>
  </si>
  <si>
    <t>164</t>
  </si>
  <si>
    <t>紙加工品</t>
  </si>
  <si>
    <t>1649</t>
  </si>
  <si>
    <t>その他の紙加工品</t>
  </si>
  <si>
    <t>1911</t>
  </si>
  <si>
    <t>印刷・製版・製本</t>
  </si>
  <si>
    <t>191</t>
  </si>
  <si>
    <t>2011</t>
  </si>
  <si>
    <t>化学肥料</t>
  </si>
  <si>
    <t>201</t>
  </si>
  <si>
    <t>2021</t>
  </si>
  <si>
    <t>ソーダ工業製品</t>
  </si>
  <si>
    <t>202</t>
  </si>
  <si>
    <t>無機化学工業製品</t>
  </si>
  <si>
    <t>2029</t>
  </si>
  <si>
    <t>その他の無機化学工業製品</t>
  </si>
  <si>
    <t>2031</t>
  </si>
  <si>
    <t>203</t>
  </si>
  <si>
    <t>2041</t>
  </si>
  <si>
    <t>204</t>
  </si>
  <si>
    <t>合成ゴム</t>
  </si>
  <si>
    <t>2042</t>
  </si>
  <si>
    <t>2049</t>
  </si>
  <si>
    <t>その他の有機化学工業製品</t>
  </si>
  <si>
    <t>2051</t>
  </si>
  <si>
    <t>合成樹脂</t>
  </si>
  <si>
    <t>205</t>
  </si>
  <si>
    <t>2061</t>
  </si>
  <si>
    <t>化学繊維</t>
  </si>
  <si>
    <t>206</t>
  </si>
  <si>
    <t>医薬品</t>
  </si>
  <si>
    <t>2071</t>
  </si>
  <si>
    <t>207</t>
  </si>
  <si>
    <t>2081</t>
  </si>
  <si>
    <t>油脂加工製品・界面活性剤</t>
  </si>
  <si>
    <t>208</t>
  </si>
  <si>
    <t>化学最終製品（医薬品を除く。）</t>
  </si>
  <si>
    <t>化粧品・歯磨</t>
  </si>
  <si>
    <t>2082</t>
  </si>
  <si>
    <t>2083</t>
  </si>
  <si>
    <t>塗料・印刷インキ</t>
  </si>
  <si>
    <t>農薬</t>
  </si>
  <si>
    <t>2084</t>
  </si>
  <si>
    <t>2089</t>
  </si>
  <si>
    <t>その他の化学最終製品</t>
  </si>
  <si>
    <t>2111</t>
  </si>
  <si>
    <t>石油製品</t>
  </si>
  <si>
    <t>211</t>
  </si>
  <si>
    <t>2121</t>
  </si>
  <si>
    <t>石炭製品</t>
  </si>
  <si>
    <t>212</t>
  </si>
  <si>
    <t>2211</t>
  </si>
  <si>
    <t>プラスチック製品</t>
  </si>
  <si>
    <t>221</t>
  </si>
  <si>
    <t>タイヤ・チューブ</t>
  </si>
  <si>
    <t>2221</t>
  </si>
  <si>
    <t>222</t>
  </si>
  <si>
    <t>ゴム製品</t>
  </si>
  <si>
    <t>その他のゴム製品</t>
  </si>
  <si>
    <t>2229</t>
  </si>
  <si>
    <t>革製履物</t>
  </si>
  <si>
    <t>2311</t>
  </si>
  <si>
    <t>231</t>
  </si>
  <si>
    <t>2312</t>
  </si>
  <si>
    <t>2511</t>
  </si>
  <si>
    <t>ガラス・ガラス製品</t>
  </si>
  <si>
    <t>251</t>
  </si>
  <si>
    <t>2521</t>
  </si>
  <si>
    <t>セメント・セメント製品</t>
  </si>
  <si>
    <t>252</t>
  </si>
  <si>
    <t>2531</t>
  </si>
  <si>
    <t>陶磁器</t>
  </si>
  <si>
    <t>253</t>
  </si>
  <si>
    <t>2591</t>
  </si>
  <si>
    <t>建設用土石製品</t>
  </si>
  <si>
    <t>259</t>
  </si>
  <si>
    <t>その他の窯業・土石製品</t>
  </si>
  <si>
    <t>2599</t>
  </si>
  <si>
    <t>2611</t>
  </si>
  <si>
    <t>銑鉄・粗鋼</t>
  </si>
  <si>
    <t>261</t>
  </si>
  <si>
    <t>2612</t>
  </si>
  <si>
    <t>2621</t>
  </si>
  <si>
    <t>熱間圧延鋼材</t>
  </si>
  <si>
    <t>262</t>
  </si>
  <si>
    <t>鋼材</t>
  </si>
  <si>
    <t>2622</t>
  </si>
  <si>
    <t>鋼管</t>
  </si>
  <si>
    <t>2623</t>
  </si>
  <si>
    <t>冷延・めっき鋼材</t>
  </si>
  <si>
    <t>2631</t>
  </si>
  <si>
    <t>263</t>
  </si>
  <si>
    <t>2699</t>
  </si>
  <si>
    <t>その他の鉄鋼製品</t>
  </si>
  <si>
    <t>269</t>
  </si>
  <si>
    <t>2711</t>
  </si>
  <si>
    <t>非鉄金属製錬・精製</t>
  </si>
  <si>
    <t>271</t>
  </si>
  <si>
    <t>2712</t>
  </si>
  <si>
    <t>非鉄金属屑</t>
  </si>
  <si>
    <t>2721</t>
  </si>
  <si>
    <t>電線・ケーブル</t>
  </si>
  <si>
    <t>272</t>
  </si>
  <si>
    <t>非鉄金属加工製品</t>
  </si>
  <si>
    <t>2729</t>
  </si>
  <si>
    <t>その他の非鉄金属製品</t>
  </si>
  <si>
    <t>2811</t>
  </si>
  <si>
    <t>建設用金属製品</t>
  </si>
  <si>
    <t>281</t>
  </si>
  <si>
    <t>2812</t>
  </si>
  <si>
    <t>建築用金属製品</t>
  </si>
  <si>
    <t>2891</t>
  </si>
  <si>
    <t>289</t>
  </si>
  <si>
    <t>その他の金属製品</t>
  </si>
  <si>
    <t>2899</t>
  </si>
  <si>
    <t>2911</t>
  </si>
  <si>
    <t>ボイラ・原動機</t>
  </si>
  <si>
    <t>291</t>
  </si>
  <si>
    <t>2912</t>
  </si>
  <si>
    <t>ポンプ・圧縮機</t>
  </si>
  <si>
    <t>運搬機械</t>
  </si>
  <si>
    <t>2913</t>
  </si>
  <si>
    <t>冷凍機・温湿調整装置</t>
  </si>
  <si>
    <t>2914</t>
  </si>
  <si>
    <t>2919</t>
  </si>
  <si>
    <t>その他のはん用機械</t>
  </si>
  <si>
    <t>農業用機械</t>
    <rPh sb="2" eb="3">
      <t>ヨウ</t>
    </rPh>
    <phoneticPr fontId="11"/>
  </si>
  <si>
    <t>3011</t>
  </si>
  <si>
    <t>農業用機械</t>
  </si>
  <si>
    <t>301</t>
  </si>
  <si>
    <t>建設・鉱山機械</t>
    <rPh sb="0" eb="2">
      <t>ケンセツ</t>
    </rPh>
    <rPh sb="3" eb="5">
      <t>コウザン</t>
    </rPh>
    <phoneticPr fontId="11"/>
  </si>
  <si>
    <t>3012</t>
  </si>
  <si>
    <t>建設・鉱山機械</t>
  </si>
  <si>
    <t>繊維機械</t>
  </si>
  <si>
    <t>3013</t>
  </si>
  <si>
    <t>3014</t>
  </si>
  <si>
    <t>生活関連産業用機械</t>
  </si>
  <si>
    <t>3015</t>
  </si>
  <si>
    <t>基礎素材産業用機械</t>
  </si>
  <si>
    <t>3016</t>
  </si>
  <si>
    <t>金属加工機械</t>
  </si>
  <si>
    <t>半導体製造装置</t>
  </si>
  <si>
    <t>3017</t>
  </si>
  <si>
    <t>3019</t>
  </si>
  <si>
    <t>その他の生産用機械</t>
  </si>
  <si>
    <t>3111</t>
  </si>
  <si>
    <t>事務用機械</t>
  </si>
  <si>
    <t>311</t>
  </si>
  <si>
    <t>3112</t>
  </si>
  <si>
    <t>サービス用・娯楽用機器</t>
  </si>
  <si>
    <t>3113</t>
  </si>
  <si>
    <t>計測機器</t>
  </si>
  <si>
    <t>医療用機械器具</t>
  </si>
  <si>
    <t>3114</t>
  </si>
  <si>
    <t>3115</t>
  </si>
  <si>
    <t>光学機械・レンズ</t>
  </si>
  <si>
    <t>武器</t>
  </si>
  <si>
    <t>3116</t>
  </si>
  <si>
    <t>3211</t>
  </si>
  <si>
    <t>電子デバイス</t>
  </si>
  <si>
    <t>321</t>
  </si>
  <si>
    <t>3299</t>
  </si>
  <si>
    <t>その他の電子部品</t>
  </si>
  <si>
    <t>329</t>
  </si>
  <si>
    <t>3311</t>
  </si>
  <si>
    <t>産業用電気機器</t>
  </si>
  <si>
    <t>331</t>
  </si>
  <si>
    <t>3321</t>
  </si>
  <si>
    <t>民生用電気機器</t>
  </si>
  <si>
    <t>332</t>
  </si>
  <si>
    <t>電子応用装置</t>
  </si>
  <si>
    <t>3331</t>
  </si>
  <si>
    <t>333</t>
  </si>
  <si>
    <t>電子応用装置・電気計測器</t>
  </si>
  <si>
    <t>電気計測器</t>
  </si>
  <si>
    <t>3332</t>
  </si>
  <si>
    <t>3399</t>
  </si>
  <si>
    <t>その他の電気機械</t>
  </si>
  <si>
    <t>339</t>
  </si>
  <si>
    <t>3411</t>
  </si>
  <si>
    <t>通信機器</t>
  </si>
  <si>
    <t>341</t>
  </si>
  <si>
    <t>通信・映像・音響機器</t>
  </si>
  <si>
    <t>3412</t>
  </si>
  <si>
    <t>映像・音響機器</t>
  </si>
  <si>
    <t>3421</t>
  </si>
  <si>
    <t>電子計算機・同附属装置</t>
  </si>
  <si>
    <t>342</t>
  </si>
  <si>
    <t>乗用車</t>
  </si>
  <si>
    <t>3511</t>
  </si>
  <si>
    <t>351</t>
  </si>
  <si>
    <t>トラック・バス・その他の自動車</t>
  </si>
  <si>
    <t>3521</t>
  </si>
  <si>
    <t>352</t>
  </si>
  <si>
    <t>その他の自動車</t>
  </si>
  <si>
    <t>二輪自動車</t>
  </si>
  <si>
    <t>3522</t>
  </si>
  <si>
    <t>3531</t>
  </si>
  <si>
    <t>自動車部品・同附属品</t>
  </si>
  <si>
    <t>353</t>
  </si>
  <si>
    <t>3541</t>
  </si>
  <si>
    <t>船舶・同修理</t>
  </si>
  <si>
    <t>354</t>
  </si>
  <si>
    <t>3591</t>
  </si>
  <si>
    <t>鉄道車両・同修理</t>
  </si>
  <si>
    <t>359</t>
  </si>
  <si>
    <t>その他の輸送機械・同修理</t>
  </si>
  <si>
    <t>3592</t>
  </si>
  <si>
    <t>3599</t>
  </si>
  <si>
    <t>その他の輸送機械</t>
  </si>
  <si>
    <t>3911</t>
  </si>
  <si>
    <t>がん具・運動用品</t>
  </si>
  <si>
    <t>391</t>
  </si>
  <si>
    <t>3919</t>
  </si>
  <si>
    <t>3921</t>
  </si>
  <si>
    <t>再生資源回収・加工処理</t>
  </si>
  <si>
    <t>392</t>
  </si>
  <si>
    <t>4111</t>
  </si>
  <si>
    <t>住宅建築</t>
  </si>
  <si>
    <t>411</t>
  </si>
  <si>
    <t>建築</t>
  </si>
  <si>
    <t>4112</t>
  </si>
  <si>
    <t>非住宅建築</t>
  </si>
  <si>
    <t>4121</t>
  </si>
  <si>
    <t>建設補修</t>
  </si>
  <si>
    <t>412</t>
  </si>
  <si>
    <t>4131</t>
  </si>
  <si>
    <t>公共事業</t>
  </si>
  <si>
    <t>413</t>
  </si>
  <si>
    <t>4191</t>
  </si>
  <si>
    <t>その他の土木建設</t>
  </si>
  <si>
    <t>419</t>
  </si>
  <si>
    <t>4611</t>
  </si>
  <si>
    <t>電力</t>
  </si>
  <si>
    <t>461</t>
  </si>
  <si>
    <t>都市ガス</t>
  </si>
  <si>
    <t>4621</t>
  </si>
  <si>
    <t>462</t>
  </si>
  <si>
    <t>ガス・熱供給</t>
  </si>
  <si>
    <t>熱供給業</t>
  </si>
  <si>
    <t>4622</t>
  </si>
  <si>
    <t>4711</t>
  </si>
  <si>
    <t>471</t>
  </si>
  <si>
    <t>4811</t>
  </si>
  <si>
    <t>481</t>
  </si>
  <si>
    <t>5111</t>
  </si>
  <si>
    <t>卸売</t>
  </si>
  <si>
    <t>511</t>
  </si>
  <si>
    <t>5112</t>
  </si>
  <si>
    <t>小売</t>
  </si>
  <si>
    <t>金融</t>
  </si>
  <si>
    <t>5311</t>
  </si>
  <si>
    <t>531</t>
  </si>
  <si>
    <t>5312</t>
  </si>
  <si>
    <t>保険</t>
  </si>
  <si>
    <t>5511</t>
  </si>
  <si>
    <t>不動産仲介及び賃貸</t>
  </si>
  <si>
    <t>551</t>
  </si>
  <si>
    <t>5521</t>
  </si>
  <si>
    <t>552</t>
  </si>
  <si>
    <t>住宅賃貸料</t>
  </si>
  <si>
    <t>5531</t>
  </si>
  <si>
    <t>住宅賃貸料（帰属家賃）</t>
    <rPh sb="0" eb="2">
      <t>ジュウタク</t>
    </rPh>
    <rPh sb="2" eb="5">
      <t>チンタイリョウ</t>
    </rPh>
    <rPh sb="6" eb="8">
      <t>キゾク</t>
    </rPh>
    <rPh sb="8" eb="10">
      <t>ヤチン</t>
    </rPh>
    <phoneticPr fontId="11"/>
  </si>
  <si>
    <t>553</t>
  </si>
  <si>
    <t>住宅賃貸料（帰属家賃）</t>
  </si>
  <si>
    <t>鉄道旅客輸送</t>
  </si>
  <si>
    <t>5711</t>
  </si>
  <si>
    <t>571</t>
  </si>
  <si>
    <t>鉄道輸送</t>
  </si>
  <si>
    <t>鉄道貨物輸送</t>
  </si>
  <si>
    <t>5712</t>
  </si>
  <si>
    <t>5721</t>
  </si>
  <si>
    <t>道路旅客輸送</t>
  </si>
  <si>
    <t>572</t>
  </si>
  <si>
    <t>道路輸送（自家輸送を除く。）</t>
  </si>
  <si>
    <t>5722</t>
  </si>
  <si>
    <t>道路貨物輸送（自家輸送を除く。）</t>
  </si>
  <si>
    <t>5731</t>
  </si>
  <si>
    <t>自家輸送（旅客自動車）</t>
  </si>
  <si>
    <t>573</t>
  </si>
  <si>
    <t>自家輸送</t>
  </si>
  <si>
    <t>5732</t>
  </si>
  <si>
    <t>自家輸送（貨物自動車）</t>
  </si>
  <si>
    <t>外洋輸送</t>
  </si>
  <si>
    <t>5741</t>
  </si>
  <si>
    <t>574</t>
  </si>
  <si>
    <t>水運</t>
  </si>
  <si>
    <t>沿海・内水面輸送</t>
  </si>
  <si>
    <t>5742</t>
  </si>
  <si>
    <t>港湾運送</t>
  </si>
  <si>
    <t>5743</t>
  </si>
  <si>
    <t>航空輸送</t>
  </si>
  <si>
    <t>5751</t>
  </si>
  <si>
    <t>575</t>
  </si>
  <si>
    <t>5761</t>
  </si>
  <si>
    <t>貨物利用運送</t>
  </si>
  <si>
    <t>576</t>
  </si>
  <si>
    <t>倉庫</t>
  </si>
  <si>
    <t>5771</t>
  </si>
  <si>
    <t>577</t>
  </si>
  <si>
    <t>こん包</t>
  </si>
  <si>
    <t>5781</t>
  </si>
  <si>
    <t>578</t>
  </si>
  <si>
    <t>運輸附帯サービス</t>
  </si>
  <si>
    <t>5789</t>
  </si>
  <si>
    <t>その他の運輸附帯サービス</t>
  </si>
  <si>
    <t>5791</t>
  </si>
  <si>
    <t>郵便・信書便</t>
  </si>
  <si>
    <t>579</t>
  </si>
  <si>
    <t>5911</t>
  </si>
  <si>
    <t>591</t>
  </si>
  <si>
    <t>通信</t>
  </si>
  <si>
    <t>5921</t>
  </si>
  <si>
    <t>放送</t>
  </si>
  <si>
    <t>592</t>
  </si>
  <si>
    <t>5931</t>
  </si>
  <si>
    <t>情報サービス</t>
  </si>
  <si>
    <t>593</t>
  </si>
  <si>
    <t>5941</t>
  </si>
  <si>
    <t>インターネット附随サービス</t>
  </si>
  <si>
    <t>594</t>
  </si>
  <si>
    <t>5951</t>
  </si>
  <si>
    <t>映像・音声・文字情報制作</t>
  </si>
  <si>
    <t>595</t>
  </si>
  <si>
    <t>6111</t>
  </si>
  <si>
    <t>公務（中央）★★</t>
  </si>
  <si>
    <t>公務（中央）</t>
  </si>
  <si>
    <t>611</t>
  </si>
  <si>
    <t>6112</t>
  </si>
  <si>
    <t>公務（地方）★★</t>
  </si>
  <si>
    <t>公務（地方）</t>
  </si>
  <si>
    <t>6311</t>
  </si>
  <si>
    <t>学校教育</t>
  </si>
  <si>
    <t>631</t>
  </si>
  <si>
    <t>教育</t>
  </si>
  <si>
    <t>6312</t>
  </si>
  <si>
    <t>社会教育・その他の教育</t>
  </si>
  <si>
    <t>6321</t>
  </si>
  <si>
    <t>学術研究機関</t>
  </si>
  <si>
    <t>研究</t>
    <rPh sb="0" eb="2">
      <t>ケンキュウ</t>
    </rPh>
    <phoneticPr fontId="11"/>
  </si>
  <si>
    <t>企業内研究開発</t>
  </si>
  <si>
    <t>6322</t>
  </si>
  <si>
    <t>6411</t>
  </si>
  <si>
    <t>医療</t>
  </si>
  <si>
    <t>641</t>
  </si>
  <si>
    <t>6421</t>
  </si>
  <si>
    <t>保健衛生</t>
  </si>
  <si>
    <t>642</t>
  </si>
  <si>
    <t>6431</t>
  </si>
  <si>
    <t>社会保険・社会福祉</t>
  </si>
  <si>
    <t>643</t>
  </si>
  <si>
    <t>6441</t>
  </si>
  <si>
    <t>介護</t>
  </si>
  <si>
    <t>644</t>
  </si>
  <si>
    <t>6599</t>
  </si>
  <si>
    <t>659</t>
  </si>
  <si>
    <t>6611</t>
  </si>
  <si>
    <t>661</t>
  </si>
  <si>
    <t>物品賃貸サービス</t>
  </si>
  <si>
    <t>6612</t>
  </si>
  <si>
    <t>貸自動車業</t>
  </si>
  <si>
    <t>6621</t>
  </si>
  <si>
    <t>広告</t>
  </si>
  <si>
    <t>662</t>
  </si>
  <si>
    <t>6631</t>
  </si>
  <si>
    <t>自動車整備</t>
  </si>
  <si>
    <t>663</t>
  </si>
  <si>
    <t>自動車整備・機械修理</t>
  </si>
  <si>
    <t>6632</t>
  </si>
  <si>
    <t>機械修理</t>
  </si>
  <si>
    <t>6699</t>
  </si>
  <si>
    <t>669</t>
  </si>
  <si>
    <t>その他の対事業所サービス</t>
  </si>
  <si>
    <t>6711</t>
  </si>
  <si>
    <t>宿泊業</t>
  </si>
  <si>
    <t>671</t>
  </si>
  <si>
    <t>6721</t>
  </si>
  <si>
    <t>飲食サービス</t>
  </si>
  <si>
    <t>672</t>
  </si>
  <si>
    <t>6731</t>
  </si>
  <si>
    <t>洗濯・理容・美容・浴場業</t>
  </si>
  <si>
    <t>673</t>
  </si>
  <si>
    <t>6741</t>
  </si>
  <si>
    <t>娯楽サービス</t>
  </si>
  <si>
    <t>674</t>
  </si>
  <si>
    <t>6799</t>
  </si>
  <si>
    <t>その他の対個人サービス</t>
  </si>
  <si>
    <t>679</t>
  </si>
  <si>
    <t>事務用品</t>
    <rPh sb="0" eb="2">
      <t>ジム</t>
    </rPh>
    <rPh sb="2" eb="4">
      <t>ヨウヒン</t>
    </rPh>
    <phoneticPr fontId="11"/>
  </si>
  <si>
    <t>分類不明</t>
    <rPh sb="0" eb="2">
      <t>ブンルイ</t>
    </rPh>
    <rPh sb="2" eb="4">
      <t>フメイ</t>
    </rPh>
    <phoneticPr fontId="11"/>
  </si>
  <si>
    <t>部門分類</t>
    <rPh sb="0" eb="2">
      <t>ブモン</t>
    </rPh>
    <rPh sb="2" eb="4">
      <t>ブンルイ</t>
    </rPh>
    <phoneticPr fontId="1"/>
  </si>
  <si>
    <t>逆行列係数</t>
    <rPh sb="0" eb="3">
      <t>ギャクギョウレツ</t>
    </rPh>
    <rPh sb="3" eb="5">
      <t>ケイスウ</t>
    </rPh>
    <phoneticPr fontId="1"/>
  </si>
  <si>
    <t>分析内容</t>
    <rPh sb="0" eb="2">
      <t>ブンセキ</t>
    </rPh>
    <rPh sb="2" eb="4">
      <t>ナイヨウ</t>
    </rPh>
    <phoneticPr fontId="1"/>
  </si>
  <si>
    <t>N0.</t>
    <phoneticPr fontId="1"/>
  </si>
  <si>
    <t>分析タイトル</t>
    <rPh sb="0" eb="2">
      <t>ブンセキ</t>
    </rPh>
    <phoneticPr fontId="1"/>
  </si>
  <si>
    <t>金額</t>
    <rPh sb="0" eb="2">
      <t>キンガク</t>
    </rPh>
    <phoneticPr fontId="1"/>
  </si>
  <si>
    <t>人数</t>
    <rPh sb="0" eb="2">
      <t>ニンズウ</t>
    </rPh>
    <phoneticPr fontId="1"/>
  </si>
  <si>
    <t>②表示単位</t>
    <rPh sb="1" eb="3">
      <t>ヒョウジ</t>
    </rPh>
    <rPh sb="3" eb="5">
      <t>タンイ</t>
    </rPh>
    <phoneticPr fontId="1"/>
  </si>
  <si>
    <t>①分析タイトル・内容</t>
    <rPh sb="1" eb="3">
      <t>ブンセキ</t>
    </rPh>
    <rPh sb="8" eb="10">
      <t>ナイヨウ</t>
    </rPh>
    <phoneticPr fontId="1"/>
  </si>
  <si>
    <t>平成27年（2015年）平均</t>
    <rPh sb="0" eb="2">
      <t>ヘイセイ</t>
    </rPh>
    <rPh sb="4" eb="5">
      <t>ネン</t>
    </rPh>
    <rPh sb="10" eb="11">
      <t>ネン</t>
    </rPh>
    <rPh sb="12" eb="14">
      <t>ヘイキン</t>
    </rPh>
    <phoneticPr fontId="1"/>
  </si>
  <si>
    <t>二人以上の世帯のうち勤労者世帯</t>
    <rPh sb="0" eb="2">
      <t>フタリ</t>
    </rPh>
    <rPh sb="2" eb="4">
      <t>イジョウ</t>
    </rPh>
    <rPh sb="5" eb="7">
      <t>セタイ</t>
    </rPh>
    <rPh sb="10" eb="13">
      <t>キンロウシャ</t>
    </rPh>
    <rPh sb="13" eb="15">
      <t>セタイ</t>
    </rPh>
    <phoneticPr fontId="1"/>
  </si>
  <si>
    <t>横浜</t>
    <rPh sb="0" eb="2">
      <t>ヨコハマ</t>
    </rPh>
    <phoneticPr fontId="1"/>
  </si>
  <si>
    <t>川崎</t>
    <rPh sb="0" eb="2">
      <t>カワサキ</t>
    </rPh>
    <phoneticPr fontId="1"/>
  </si>
  <si>
    <t>相模原</t>
    <rPh sb="0" eb="3">
      <t>サガミハラ</t>
    </rPh>
    <phoneticPr fontId="1"/>
  </si>
  <si>
    <t>実収入</t>
    <rPh sb="0" eb="3">
      <t>ジツシュウニュウ</t>
    </rPh>
    <phoneticPr fontId="1"/>
  </si>
  <si>
    <t>消費支出</t>
    <rPh sb="0" eb="2">
      <t>ショウヒ</t>
    </rPh>
    <rPh sb="2" eb="4">
      <t>シシュツ</t>
    </rPh>
    <phoneticPr fontId="1"/>
  </si>
  <si>
    <t>三政令市</t>
    <rPh sb="0" eb="1">
      <t>サン</t>
    </rPh>
    <rPh sb="1" eb="4">
      <t>セイレイシ</t>
    </rPh>
    <phoneticPr fontId="1"/>
  </si>
  <si>
    <t>世帯数</t>
    <rPh sb="0" eb="3">
      <t>セタイスウ</t>
    </rPh>
    <phoneticPr fontId="1"/>
  </si>
  <si>
    <t>消費転換率</t>
    <rPh sb="0" eb="2">
      <t>ショウヒ</t>
    </rPh>
    <rPh sb="2" eb="4">
      <t>テンカン</t>
    </rPh>
    <rPh sb="4" eb="5">
      <t>リツ</t>
    </rPh>
    <phoneticPr fontId="1"/>
  </si>
  <si>
    <t>１世帯当たり１か月の収入と支出</t>
    <rPh sb="1" eb="3">
      <t>セタイ</t>
    </rPh>
    <rPh sb="3" eb="4">
      <t>ア</t>
    </rPh>
    <rPh sb="8" eb="9">
      <t>ゲツ</t>
    </rPh>
    <rPh sb="10" eb="12">
      <t>シュウニュウ</t>
    </rPh>
    <rPh sb="13" eb="15">
      <t>シシュツ</t>
    </rPh>
    <phoneticPr fontId="1"/>
  </si>
  <si>
    <t>総務省家計調査より</t>
    <phoneticPr fontId="1"/>
  </si>
  <si>
    <t>平成27年１月１日住民基本台帳人口・世帯数</t>
    <rPh sb="0" eb="2">
      <t>ヘイセイ</t>
    </rPh>
    <rPh sb="4" eb="5">
      <t>ネン</t>
    </rPh>
    <rPh sb="6" eb="7">
      <t>ガツ</t>
    </rPh>
    <rPh sb="8" eb="9">
      <t>ニチ</t>
    </rPh>
    <rPh sb="9" eb="11">
      <t>ジュウミン</t>
    </rPh>
    <rPh sb="11" eb="13">
      <t>キホン</t>
    </rPh>
    <rPh sb="13" eb="15">
      <t>ダイチョウ</t>
    </rPh>
    <rPh sb="15" eb="17">
      <t>ジンコウ</t>
    </rPh>
    <rPh sb="18" eb="21">
      <t>セタイスウ</t>
    </rPh>
    <phoneticPr fontId="1"/>
  </si>
  <si>
    <t>住民基本台帳に基づく人口、人口動態及び世帯数調査より</t>
    <rPh sb="0" eb="2">
      <t>ジュウミン</t>
    </rPh>
    <phoneticPr fontId="1"/>
  </si>
  <si>
    <t>平成26年（１月１日から同年12月31日まで）</t>
    <rPh sb="0" eb="2">
      <t>ヘイセイ</t>
    </rPh>
    <rPh sb="4" eb="5">
      <t>ネン</t>
    </rPh>
    <rPh sb="7" eb="8">
      <t>ガツ</t>
    </rPh>
    <rPh sb="9" eb="10">
      <t>ニチ</t>
    </rPh>
    <rPh sb="12" eb="14">
      <t>ドウネン</t>
    </rPh>
    <rPh sb="16" eb="17">
      <t>ガツ</t>
    </rPh>
    <rPh sb="19" eb="20">
      <t>ニチ</t>
    </rPh>
    <phoneticPr fontId="1"/>
  </si>
  <si>
    <t>表示単位</t>
    <rPh sb="0" eb="2">
      <t>ヒョウジ</t>
    </rPh>
    <rPh sb="2" eb="4">
      <t>タンイ</t>
    </rPh>
    <phoneticPr fontId="1"/>
  </si>
  <si>
    <t>①</t>
    <phoneticPr fontId="1"/>
  </si>
  <si>
    <t>②</t>
    <phoneticPr fontId="1"/>
  </si>
  <si>
    <t>産業計</t>
    <rPh sb="0" eb="2">
      <t>サンギョウ</t>
    </rPh>
    <rPh sb="2" eb="3">
      <t>ケイ</t>
    </rPh>
    <phoneticPr fontId="1"/>
  </si>
  <si>
    <t>粗付加価値
誘発額</t>
    <rPh sb="0" eb="1">
      <t>ソ</t>
    </rPh>
    <rPh sb="1" eb="3">
      <t>フカ</t>
    </rPh>
    <rPh sb="3" eb="5">
      <t>カチ</t>
    </rPh>
    <rPh sb="6" eb="8">
      <t>ユウハツ</t>
    </rPh>
    <rPh sb="8" eb="9">
      <t>ガク</t>
    </rPh>
    <phoneticPr fontId="1"/>
  </si>
  <si>
    <t>雇用者所得
誘発額</t>
    <rPh sb="0" eb="3">
      <t>コヨウシャ</t>
    </rPh>
    <rPh sb="3" eb="5">
      <t>ショトク</t>
    </rPh>
    <rPh sb="6" eb="8">
      <t>ユウハツ</t>
    </rPh>
    <rPh sb="8" eb="9">
      <t>ガク</t>
    </rPh>
    <phoneticPr fontId="1"/>
  </si>
  <si>
    <t>⑤</t>
    <phoneticPr fontId="1"/>
  </si>
  <si>
    <t>内生部門計</t>
    <rPh sb="0" eb="2">
      <t>ナイセイ</t>
    </rPh>
    <rPh sb="2" eb="4">
      <t>ブモン</t>
    </rPh>
    <rPh sb="4" eb="5">
      <t>ケイ</t>
    </rPh>
    <phoneticPr fontId="1"/>
  </si>
  <si>
    <t>県内生産額</t>
    <rPh sb="0" eb="2">
      <t>ケンナイ</t>
    </rPh>
    <rPh sb="2" eb="5">
      <t>セイサンガク</t>
    </rPh>
    <phoneticPr fontId="1"/>
  </si>
  <si>
    <t>⑨</t>
    <phoneticPr fontId="1"/>
  </si>
  <si>
    <t>⑩</t>
    <phoneticPr fontId="1"/>
  </si>
  <si>
    <t>⑪</t>
    <phoneticPr fontId="1"/>
  </si>
  <si>
    <t>就業誘発者数</t>
    <rPh sb="0" eb="6">
      <t>シュウギョウユウハツシャスウ</t>
    </rPh>
    <phoneticPr fontId="1"/>
  </si>
  <si>
    <t>雇用誘発者数</t>
    <rPh sb="0" eb="6">
      <t>コヨウユウハツシャスウ</t>
    </rPh>
    <phoneticPr fontId="1"/>
  </si>
  <si>
    <t>⑭</t>
    <phoneticPr fontId="1"/>
  </si>
  <si>
    <t>⑯</t>
    <phoneticPr fontId="1"/>
  </si>
  <si>
    <t>⑱</t>
    <phoneticPr fontId="1"/>
  </si>
  <si>
    <t>⑲</t>
    <phoneticPr fontId="1"/>
  </si>
  <si>
    <t>消費転換率が入力された場合、与件割合使用</t>
    <rPh sb="0" eb="2">
      <t>ショウヒ</t>
    </rPh>
    <rPh sb="2" eb="4">
      <t>テンカン</t>
    </rPh>
    <rPh sb="4" eb="5">
      <t>リツ</t>
    </rPh>
    <rPh sb="6" eb="8">
      <t>ニュウリョク</t>
    </rPh>
    <rPh sb="11" eb="13">
      <t>バアイ</t>
    </rPh>
    <rPh sb="14" eb="16">
      <t>ヨケン</t>
    </rPh>
    <rPh sb="16" eb="18">
      <t>ワリアイ</t>
    </rPh>
    <rPh sb="18" eb="20">
      <t>シヨウ</t>
    </rPh>
    <phoneticPr fontId="1"/>
  </si>
  <si>
    <t>雇用者所得誘発額による県内需要額</t>
    <rPh sb="0" eb="3">
      <t>コヨウシャ</t>
    </rPh>
    <rPh sb="3" eb="5">
      <t>ショトク</t>
    </rPh>
    <rPh sb="5" eb="7">
      <t>ユウハツ</t>
    </rPh>
    <rPh sb="7" eb="8">
      <t>ガク</t>
    </rPh>
    <rPh sb="11" eb="13">
      <t>ケンナイ</t>
    </rPh>
    <rPh sb="13" eb="15">
      <t>ジュヨウ</t>
    </rPh>
    <rPh sb="15" eb="16">
      <t>ガク</t>
    </rPh>
    <phoneticPr fontId="1"/>
  </si>
  <si>
    <t>部門別
消費支出額</t>
    <rPh sb="0" eb="2">
      <t>ブモン</t>
    </rPh>
    <rPh sb="2" eb="3">
      <t>ベツ</t>
    </rPh>
    <rPh sb="4" eb="6">
      <t>ショウヒ</t>
    </rPh>
    <rPh sb="6" eb="8">
      <t>シシュツ</t>
    </rPh>
    <rPh sb="8" eb="9">
      <t>ガク</t>
    </rPh>
    <phoneticPr fontId="1"/>
  </si>
  <si>
    <t>⑳</t>
    <phoneticPr fontId="1"/>
  </si>
  <si>
    <t>㉑</t>
    <phoneticPr fontId="1"/>
  </si>
  <si>
    <t>㉒</t>
    <phoneticPr fontId="1"/>
  </si>
  <si>
    <t>㉓</t>
    <phoneticPr fontId="1"/>
  </si>
  <si>
    <t>㉔</t>
    <phoneticPr fontId="1"/>
  </si>
  <si>
    <t>㉕</t>
    <phoneticPr fontId="1"/>
  </si>
  <si>
    <t>㉖</t>
    <phoneticPr fontId="1"/>
  </si>
  <si>
    <t>総合効果</t>
    <rPh sb="0" eb="2">
      <t>ソウゴウ</t>
    </rPh>
    <rPh sb="2" eb="4">
      <t>コウカ</t>
    </rPh>
    <phoneticPr fontId="1"/>
  </si>
  <si>
    <t>生産誘発額</t>
    <rPh sb="0" eb="5">
      <t>セイサンユウハツガク</t>
    </rPh>
    <phoneticPr fontId="1"/>
  </si>
  <si>
    <t>㉘</t>
    <phoneticPr fontId="1"/>
  </si>
  <si>
    <t>㉙</t>
    <phoneticPr fontId="1"/>
  </si>
  <si>
    <t>㉚</t>
    <phoneticPr fontId="1"/>
  </si>
  <si>
    <t>⑥＋⑬＋㉒</t>
    <phoneticPr fontId="1"/>
  </si>
  <si>
    <t>⑦＋⑭＋㉓</t>
    <phoneticPr fontId="1"/>
  </si>
  <si>
    <t>No.</t>
    <phoneticPr fontId="1"/>
  </si>
  <si>
    <t>計算シート</t>
    <rPh sb="0" eb="2">
      <t>ケイサン</t>
    </rPh>
    <phoneticPr fontId="1"/>
  </si>
  <si>
    <t>１　分析タイトル</t>
    <rPh sb="2" eb="4">
      <t>ブンセキ</t>
    </rPh>
    <phoneticPr fontId="1"/>
  </si>
  <si>
    <t>２　分析内容</t>
    <rPh sb="2" eb="4">
      <t>ブンセキ</t>
    </rPh>
    <rPh sb="4" eb="6">
      <t>ナイヨウ</t>
    </rPh>
    <phoneticPr fontId="1"/>
  </si>
  <si>
    <t>３　初期投資額</t>
    <rPh sb="2" eb="4">
      <t>ショキ</t>
    </rPh>
    <rPh sb="4" eb="6">
      <t>トウシ</t>
    </rPh>
    <rPh sb="6" eb="7">
      <t>ガク</t>
    </rPh>
    <phoneticPr fontId="1"/>
  </si>
  <si>
    <t>４　分析結果</t>
    <rPh sb="2" eb="4">
      <t>ブンセキ</t>
    </rPh>
    <rPh sb="4" eb="6">
      <t>ケッカ</t>
    </rPh>
    <phoneticPr fontId="1"/>
  </si>
  <si>
    <t>生産誘発額</t>
    <rPh sb="0" eb="2">
      <t>セイサン</t>
    </rPh>
    <rPh sb="2" eb="4">
      <t>ユウハツ</t>
    </rPh>
    <rPh sb="4" eb="5">
      <t>ガク</t>
    </rPh>
    <phoneticPr fontId="1"/>
  </si>
  <si>
    <t>粗付加価値誘発額</t>
    <rPh sb="0" eb="1">
      <t>ソ</t>
    </rPh>
    <rPh sb="1" eb="3">
      <t>フカ</t>
    </rPh>
    <rPh sb="3" eb="5">
      <t>カチ</t>
    </rPh>
    <rPh sb="5" eb="7">
      <t>ユウハツ</t>
    </rPh>
    <rPh sb="7" eb="8">
      <t>ガク</t>
    </rPh>
    <phoneticPr fontId="1"/>
  </si>
  <si>
    <t>合計</t>
    <rPh sb="0" eb="2">
      <t>ゴウケイ</t>
    </rPh>
    <phoneticPr fontId="1"/>
  </si>
  <si>
    <t>直接効果</t>
    <rPh sb="0" eb="2">
      <t>チョクセツ</t>
    </rPh>
    <rPh sb="2" eb="4">
      <t>コウカ</t>
    </rPh>
    <phoneticPr fontId="1"/>
  </si>
  <si>
    <t>第１次間接波及効果</t>
    <rPh sb="0" eb="1">
      <t>ダイ</t>
    </rPh>
    <rPh sb="2" eb="3">
      <t>ジ</t>
    </rPh>
    <rPh sb="3" eb="5">
      <t>カンセツ</t>
    </rPh>
    <rPh sb="5" eb="7">
      <t>ハキュウ</t>
    </rPh>
    <rPh sb="7" eb="9">
      <t>コウカ</t>
    </rPh>
    <phoneticPr fontId="1"/>
  </si>
  <si>
    <t>第２次間接波及効果</t>
    <rPh sb="0" eb="1">
      <t>ダイ</t>
    </rPh>
    <rPh sb="2" eb="3">
      <t>ジ</t>
    </rPh>
    <rPh sb="3" eb="5">
      <t>カンセツ</t>
    </rPh>
    <rPh sb="5" eb="7">
      <t>ハキュウ</t>
    </rPh>
    <rPh sb="7" eb="9">
      <t>コウカ</t>
    </rPh>
    <phoneticPr fontId="1"/>
  </si>
  <si>
    <t>雇用者所得
誘発額</t>
    <phoneticPr fontId="1"/>
  </si>
  <si>
    <t>雇用
誘発者数</t>
    <rPh sb="0" eb="2">
      <t>コヨウ</t>
    </rPh>
    <rPh sb="3" eb="5">
      <t>ユウハツ</t>
    </rPh>
    <rPh sb="5" eb="6">
      <t>シャ</t>
    </rPh>
    <rPh sb="6" eb="7">
      <t>スウ</t>
    </rPh>
    <phoneticPr fontId="1"/>
  </si>
  <si>
    <t>する</t>
    <phoneticPr fontId="1"/>
  </si>
  <si>
    <t>しない</t>
    <phoneticPr fontId="1"/>
  </si>
  <si>
    <t>（注）１　四捨五入の関係で、合計が内訳の総額と一致しない場合があります。</t>
    <rPh sb="1" eb="2">
      <t>チュウ</t>
    </rPh>
    <rPh sb="5" eb="9">
      <t>シシャゴニュウ</t>
    </rPh>
    <rPh sb="10" eb="12">
      <t>カンケイ</t>
    </rPh>
    <rPh sb="14" eb="16">
      <t>ゴウケイ</t>
    </rPh>
    <rPh sb="17" eb="19">
      <t>ウチワケ</t>
    </rPh>
    <rPh sb="20" eb="22">
      <t>ソウガク</t>
    </rPh>
    <rPh sb="23" eb="25">
      <t>イッチ</t>
    </rPh>
    <rPh sb="28" eb="30">
      <t>バアイ</t>
    </rPh>
    <phoneticPr fontId="1"/>
  </si>
  <si>
    <t>・</t>
    <phoneticPr fontId="1"/>
  </si>
  <si>
    <t>新たに雇用者を雇わずに時間外労働で対応したり、機械の稼働率を上げて対応する等については考慮していません。</t>
    <phoneticPr fontId="1"/>
  </si>
  <si>
    <t>分析ツールでは、直接効果、第１次間接波及効果及び第２次間接波及効果を算出しています。</t>
    <rPh sb="0" eb="2">
      <t>ブンセキ</t>
    </rPh>
    <rPh sb="8" eb="10">
      <t>チョクセツ</t>
    </rPh>
    <rPh sb="10" eb="12">
      <t>コウカ</t>
    </rPh>
    <rPh sb="13" eb="14">
      <t>ダイ</t>
    </rPh>
    <rPh sb="15" eb="16">
      <t>ジ</t>
    </rPh>
    <rPh sb="16" eb="18">
      <t>カンセツ</t>
    </rPh>
    <rPh sb="18" eb="20">
      <t>ハキュウ</t>
    </rPh>
    <rPh sb="20" eb="22">
      <t>コウカ</t>
    </rPh>
    <rPh sb="22" eb="23">
      <t>オヨ</t>
    </rPh>
    <rPh sb="24" eb="25">
      <t>ダイ</t>
    </rPh>
    <rPh sb="26" eb="27">
      <t>ジ</t>
    </rPh>
    <rPh sb="27" eb="29">
      <t>カンセツ</t>
    </rPh>
    <rPh sb="29" eb="31">
      <t>ハキュウ</t>
    </rPh>
    <rPh sb="31" eb="33">
      <t>コウカ</t>
    </rPh>
    <rPh sb="34" eb="36">
      <t>サンシュツ</t>
    </rPh>
    <phoneticPr fontId="1"/>
  </si>
  <si>
    <t>投入係数</t>
    <rPh sb="0" eb="2">
      <t>トウニュウ</t>
    </rPh>
    <rPh sb="2" eb="4">
      <t>ケイスウ</t>
    </rPh>
    <phoneticPr fontId="1"/>
  </si>
  <si>
    <t>以降は「結果」シートの順位作成用</t>
    <rPh sb="0" eb="2">
      <t>イコウ</t>
    </rPh>
    <rPh sb="4" eb="6">
      <t>ケッカ</t>
    </rPh>
    <rPh sb="11" eb="13">
      <t>ジュンイ</t>
    </rPh>
    <rPh sb="13" eb="16">
      <t>サクセイヨウ</t>
    </rPh>
    <phoneticPr fontId="1"/>
  </si>
  <si>
    <t>NO.</t>
    <phoneticPr fontId="1"/>
  </si>
  <si>
    <t>総合効果</t>
    <rPh sb="0" eb="2">
      <t>ソウゴウ</t>
    </rPh>
    <rPh sb="2" eb="4">
      <t>コウカ</t>
    </rPh>
    <phoneticPr fontId="1"/>
  </si>
  <si>
    <t>第１次間接波及効果</t>
    <rPh sb="0" eb="1">
      <t>ダイ</t>
    </rPh>
    <rPh sb="2" eb="3">
      <t>ジ</t>
    </rPh>
    <rPh sb="3" eb="5">
      <t>カンセツ</t>
    </rPh>
    <rPh sb="5" eb="7">
      <t>ハキュウ</t>
    </rPh>
    <rPh sb="7" eb="9">
      <t>コウカ</t>
    </rPh>
    <phoneticPr fontId="1"/>
  </si>
  <si>
    <t>第１次間接
波及効果</t>
    <rPh sb="0" eb="1">
      <t>ダイ</t>
    </rPh>
    <rPh sb="2" eb="3">
      <t>ジ</t>
    </rPh>
    <rPh sb="3" eb="5">
      <t>カンセツ</t>
    </rPh>
    <rPh sb="6" eb="8">
      <t>ハキュウ</t>
    </rPh>
    <rPh sb="8" eb="10">
      <t>コウカ</t>
    </rPh>
    <phoneticPr fontId="1"/>
  </si>
  <si>
    <t>第２次間接
波及効果</t>
    <rPh sb="0" eb="1">
      <t>ダイ</t>
    </rPh>
    <rPh sb="2" eb="3">
      <t>ジ</t>
    </rPh>
    <rPh sb="3" eb="5">
      <t>カンセツ</t>
    </rPh>
    <rPh sb="6" eb="8">
      <t>ハキュウ</t>
    </rPh>
    <rPh sb="8" eb="10">
      <t>コウカ</t>
    </rPh>
    <phoneticPr fontId="1"/>
  </si>
  <si>
    <t>第２次間接波及効果</t>
    <rPh sb="0" eb="1">
      <t>ダイ</t>
    </rPh>
    <rPh sb="2" eb="3">
      <t>ジ</t>
    </rPh>
    <rPh sb="3" eb="5">
      <t>カンセツ</t>
    </rPh>
    <rPh sb="5" eb="7">
      <t>ハキュウ</t>
    </rPh>
    <rPh sb="7" eb="9">
      <t>コウカ</t>
    </rPh>
    <phoneticPr fontId="1"/>
  </si>
  <si>
    <t>⑥</t>
    <phoneticPr fontId="1"/>
  </si>
  <si>
    <t>消費転換率</t>
    <rPh sb="0" eb="2">
      <t>ショウヒ</t>
    </rPh>
    <rPh sb="2" eb="4">
      <t>テンカン</t>
    </rPh>
    <rPh sb="4" eb="5">
      <t>リツ</t>
    </rPh>
    <phoneticPr fontId="1"/>
  </si>
  <si>
    <t>雇用者所得誘発額</t>
    <rPh sb="0" eb="3">
      <t>コヨウシャ</t>
    </rPh>
    <rPh sb="3" eb="5">
      <t>ショトク</t>
    </rPh>
    <rPh sb="5" eb="7">
      <t>ユウハツ</t>
    </rPh>
    <rPh sb="7" eb="8">
      <t>ガク</t>
    </rPh>
    <phoneticPr fontId="1"/>
  </si>
  <si>
    <t>雇用誘発者数</t>
    <rPh sb="0" eb="2">
      <t>コヨウ</t>
    </rPh>
    <rPh sb="2" eb="4">
      <t>ユウハツ</t>
    </rPh>
    <rPh sb="4" eb="5">
      <t>シャ</t>
    </rPh>
    <rPh sb="5" eb="6">
      <t>スウ</t>
    </rPh>
    <phoneticPr fontId="1"/>
  </si>
  <si>
    <t>就業誘発者数</t>
    <rPh sb="0" eb="2">
      <t>シュウギョウ</t>
    </rPh>
    <rPh sb="2" eb="4">
      <t>ユウハツ</t>
    </rPh>
    <rPh sb="4" eb="5">
      <t>シャ</t>
    </rPh>
    <rPh sb="5" eb="6">
      <t>スウ</t>
    </rPh>
    <phoneticPr fontId="1"/>
  </si>
  <si>
    <t>【用語一覧】</t>
    <rPh sb="1" eb="3">
      <t>ヨウゴ</t>
    </rPh>
    <rPh sb="3" eb="5">
      <t>イチラン</t>
    </rPh>
    <phoneticPr fontId="1"/>
  </si>
  <si>
    <t>消費支出／実収入＝消費転換率（初期値）</t>
    <rPh sb="0" eb="2">
      <t>ショウヒ</t>
    </rPh>
    <rPh sb="2" eb="4">
      <t>シシュツ</t>
    </rPh>
    <rPh sb="5" eb="8">
      <t>ジツシュウニュウ</t>
    </rPh>
    <rPh sb="9" eb="11">
      <t>ショウヒ</t>
    </rPh>
    <rPh sb="11" eb="13">
      <t>テンカン</t>
    </rPh>
    <rPh sb="13" eb="14">
      <t>リツ</t>
    </rPh>
    <rPh sb="15" eb="18">
      <t>ショキチ</t>
    </rPh>
    <phoneticPr fontId="1"/>
  </si>
  <si>
    <t>計算</t>
    <rPh sb="0" eb="2">
      <t>ケイサン</t>
    </rPh>
    <phoneticPr fontId="1"/>
  </si>
  <si>
    <t>波及効果計算</t>
    <rPh sb="0" eb="2">
      <t>ハキュウ</t>
    </rPh>
    <rPh sb="2" eb="4">
      <t>コウカ</t>
    </rPh>
    <rPh sb="4" eb="6">
      <t>ケイサン</t>
    </rPh>
    <phoneticPr fontId="1"/>
  </si>
  <si>
    <t>シート一覧</t>
    <rPh sb="3" eb="5">
      <t>イチラン</t>
    </rPh>
    <phoneticPr fontId="1"/>
  </si>
  <si>
    <t>最終需要</t>
    <rPh sb="0" eb="2">
      <t>サイシュウ</t>
    </rPh>
    <rPh sb="2" eb="4">
      <t>ジュヨウ</t>
    </rPh>
    <phoneticPr fontId="1"/>
  </si>
  <si>
    <t>波及効果</t>
    <rPh sb="0" eb="2">
      <t>ハキュウ</t>
    </rPh>
    <rPh sb="2" eb="4">
      <t>コウカ</t>
    </rPh>
    <phoneticPr fontId="1"/>
  </si>
  <si>
    <t>最終需要が新たに発生することにより、自ら又は他の産業の生産活動に与える効果のこと</t>
    <rPh sb="0" eb="2">
      <t>サイシュウ</t>
    </rPh>
    <rPh sb="2" eb="4">
      <t>ジュヨウ</t>
    </rPh>
    <rPh sb="5" eb="6">
      <t>アラ</t>
    </rPh>
    <rPh sb="8" eb="10">
      <t>ハッセイ</t>
    </rPh>
    <rPh sb="18" eb="19">
      <t>ミズカ</t>
    </rPh>
    <rPh sb="20" eb="21">
      <t>マタ</t>
    </rPh>
    <rPh sb="22" eb="23">
      <t>ホカ</t>
    </rPh>
    <rPh sb="24" eb="26">
      <t>サンギョウ</t>
    </rPh>
    <rPh sb="27" eb="29">
      <t>セイサン</t>
    </rPh>
    <rPh sb="29" eb="31">
      <t>カツドウ</t>
    </rPh>
    <rPh sb="32" eb="33">
      <t>アタ</t>
    </rPh>
    <rPh sb="35" eb="37">
      <t>コウカ</t>
    </rPh>
    <phoneticPr fontId="1"/>
  </si>
  <si>
    <t>投入係数</t>
    <rPh sb="0" eb="2">
      <t>トウニュウ</t>
    </rPh>
    <rPh sb="2" eb="4">
      <t>ケイスウ</t>
    </rPh>
    <phoneticPr fontId="1"/>
  </si>
  <si>
    <t>分析ツールを利用する上で必要な用語について一覧としています。</t>
    <rPh sb="0" eb="2">
      <t>ブンセキ</t>
    </rPh>
    <rPh sb="6" eb="8">
      <t>リヨウ</t>
    </rPh>
    <rPh sb="10" eb="11">
      <t>ウエ</t>
    </rPh>
    <rPh sb="12" eb="14">
      <t>ヒツヨウ</t>
    </rPh>
    <rPh sb="15" eb="17">
      <t>ヨウゴ</t>
    </rPh>
    <rPh sb="21" eb="23">
      <t>イチラン</t>
    </rPh>
    <phoneticPr fontId="1"/>
  </si>
  <si>
    <t>逆行列係数表</t>
    <rPh sb="0" eb="3">
      <t>ギャクギョウレツ</t>
    </rPh>
    <rPh sb="3" eb="5">
      <t>ケイスウ</t>
    </rPh>
    <rPh sb="5" eb="6">
      <t>ヒョウ</t>
    </rPh>
    <phoneticPr fontId="1"/>
  </si>
  <si>
    <t>購入者価格</t>
    <rPh sb="0" eb="3">
      <t>コウニュウシャ</t>
    </rPh>
    <rPh sb="3" eb="5">
      <t>カカク</t>
    </rPh>
    <phoneticPr fontId="1"/>
  </si>
  <si>
    <t>生産者価格</t>
    <rPh sb="0" eb="3">
      <t>セイサンシャ</t>
    </rPh>
    <rPh sb="3" eb="5">
      <t>カカク</t>
    </rPh>
    <phoneticPr fontId="1"/>
  </si>
  <si>
    <t>生産者価格に卸売・小売業者や運送業者の流通コスト（商業マージン・運輸マージン）を含めた
消費者が店頭で購入する時点での価格</t>
    <rPh sb="0" eb="3">
      <t>セイサンシャ</t>
    </rPh>
    <rPh sb="3" eb="5">
      <t>カカク</t>
    </rPh>
    <rPh sb="6" eb="8">
      <t>オロシウリ</t>
    </rPh>
    <rPh sb="9" eb="12">
      <t>コウリギョウ</t>
    </rPh>
    <rPh sb="12" eb="13">
      <t>シャ</t>
    </rPh>
    <rPh sb="14" eb="16">
      <t>ウンソウ</t>
    </rPh>
    <rPh sb="16" eb="18">
      <t>ギョウシャ</t>
    </rPh>
    <rPh sb="19" eb="21">
      <t>リュウツウ</t>
    </rPh>
    <rPh sb="25" eb="27">
      <t>ショウギョウ</t>
    </rPh>
    <rPh sb="32" eb="34">
      <t>ウンユ</t>
    </rPh>
    <rPh sb="40" eb="41">
      <t>フク</t>
    </rPh>
    <rPh sb="44" eb="47">
      <t>ショウヒシャ</t>
    </rPh>
    <rPh sb="48" eb="50">
      <t>テントウ</t>
    </rPh>
    <rPh sb="51" eb="53">
      <t>コウニュウ</t>
    </rPh>
    <rPh sb="55" eb="57">
      <t>ジテン</t>
    </rPh>
    <rPh sb="59" eb="61">
      <t>カカク</t>
    </rPh>
    <phoneticPr fontId="1"/>
  </si>
  <si>
    <t>県内需要のうち、県内で生産された財・サービスで賄われる割合</t>
    <rPh sb="0" eb="2">
      <t>ケンナイ</t>
    </rPh>
    <rPh sb="2" eb="4">
      <t>ジュヨウ</t>
    </rPh>
    <rPh sb="8" eb="10">
      <t>ケンナイ</t>
    </rPh>
    <rPh sb="11" eb="13">
      <t>セイサン</t>
    </rPh>
    <rPh sb="16" eb="17">
      <t>ザイ</t>
    </rPh>
    <rPh sb="23" eb="24">
      <t>マカナ</t>
    </rPh>
    <rPh sb="27" eb="29">
      <t>ワリアイ</t>
    </rPh>
    <phoneticPr fontId="1"/>
  </si>
  <si>
    <t>雇用者所得のうち消費に回る割合</t>
    <rPh sb="0" eb="3">
      <t>コヨウシャ</t>
    </rPh>
    <rPh sb="3" eb="5">
      <t>ショトク</t>
    </rPh>
    <rPh sb="8" eb="10">
      <t>ショウヒ</t>
    </rPh>
    <rPh sb="11" eb="12">
      <t>マワ</t>
    </rPh>
    <rPh sb="13" eb="15">
      <t>ワリアイ</t>
    </rPh>
    <phoneticPr fontId="1"/>
  </si>
  <si>
    <t>雇用者所得</t>
    <rPh sb="0" eb="3">
      <t>コヨウシャ</t>
    </rPh>
    <rPh sb="3" eb="5">
      <t>ショトク</t>
    </rPh>
    <phoneticPr fontId="1"/>
  </si>
  <si>
    <t>県内の民間企業や政府等において雇用されているものに対して、
労働の報酬として支払われる現金や現物</t>
    <rPh sb="0" eb="2">
      <t>ケンナイ</t>
    </rPh>
    <rPh sb="3" eb="5">
      <t>ミンカン</t>
    </rPh>
    <rPh sb="5" eb="7">
      <t>キギョウ</t>
    </rPh>
    <rPh sb="8" eb="10">
      <t>セイフ</t>
    </rPh>
    <rPh sb="10" eb="11">
      <t>トウ</t>
    </rPh>
    <rPh sb="15" eb="17">
      <t>コヨウ</t>
    </rPh>
    <rPh sb="25" eb="26">
      <t>タイ</t>
    </rPh>
    <rPh sb="30" eb="32">
      <t>ロウドウ</t>
    </rPh>
    <rPh sb="33" eb="35">
      <t>ホウシュウ</t>
    </rPh>
    <rPh sb="38" eb="40">
      <t>シハラ</t>
    </rPh>
    <rPh sb="43" eb="45">
      <t>ゲンキン</t>
    </rPh>
    <rPh sb="46" eb="48">
      <t>ゲンブツ</t>
    </rPh>
    <phoneticPr fontId="1"/>
  </si>
  <si>
    <t>中間投入額</t>
    <rPh sb="0" eb="2">
      <t>チュウカン</t>
    </rPh>
    <rPh sb="2" eb="4">
      <t>トウニュウ</t>
    </rPh>
    <rPh sb="4" eb="5">
      <t>ガク</t>
    </rPh>
    <phoneticPr fontId="1"/>
  </si>
  <si>
    <t>最終需要を生産するうえで、財・サービスが原材料や燃料等の中間財として取引される額</t>
    <rPh sb="13" eb="14">
      <t>ザイ</t>
    </rPh>
    <rPh sb="20" eb="23">
      <t>ゲンザイリョウ</t>
    </rPh>
    <rPh sb="24" eb="26">
      <t>ネンリョウ</t>
    </rPh>
    <rPh sb="26" eb="27">
      <t>トウ</t>
    </rPh>
    <rPh sb="28" eb="31">
      <t>チュウカンザイ</t>
    </rPh>
    <rPh sb="34" eb="36">
      <t>トリヒキ</t>
    </rPh>
    <rPh sb="39" eb="40">
      <t>ガク</t>
    </rPh>
    <phoneticPr fontId="1"/>
  </si>
  <si>
    <t>粗付加価値誘発額のうち、雇用者所得の増加額</t>
    <rPh sb="0" eb="1">
      <t>ソ</t>
    </rPh>
    <rPh sb="1" eb="3">
      <t>フカ</t>
    </rPh>
    <rPh sb="3" eb="5">
      <t>カチ</t>
    </rPh>
    <rPh sb="5" eb="7">
      <t>ユウハツ</t>
    </rPh>
    <rPh sb="7" eb="8">
      <t>ガク</t>
    </rPh>
    <rPh sb="12" eb="15">
      <t>コヨウシャ</t>
    </rPh>
    <rPh sb="15" eb="17">
      <t>ショトク</t>
    </rPh>
    <rPh sb="18" eb="20">
      <t>ゾウカ</t>
    </rPh>
    <rPh sb="20" eb="21">
      <t>ガク</t>
    </rPh>
    <phoneticPr fontId="1"/>
  </si>
  <si>
    <t>就業者</t>
    <rPh sb="0" eb="3">
      <t>シュウギョウシャ</t>
    </rPh>
    <phoneticPr fontId="1"/>
  </si>
  <si>
    <t>雇用者</t>
    <rPh sb="0" eb="3">
      <t>コヨウシャ</t>
    </rPh>
    <phoneticPr fontId="1"/>
  </si>
  <si>
    <t>個人業主、家族従業者、有給役員、雇用者の合計</t>
    <rPh sb="0" eb="2">
      <t>コジン</t>
    </rPh>
    <rPh sb="2" eb="4">
      <t>ギョウシュ</t>
    </rPh>
    <rPh sb="5" eb="7">
      <t>カゾク</t>
    </rPh>
    <rPh sb="7" eb="10">
      <t>ジュウギョウシャ</t>
    </rPh>
    <rPh sb="11" eb="13">
      <t>ユウキュウ</t>
    </rPh>
    <rPh sb="13" eb="15">
      <t>ヤクイン</t>
    </rPh>
    <rPh sb="16" eb="19">
      <t>コヨウシャ</t>
    </rPh>
    <rPh sb="20" eb="22">
      <t>ゴウケイ</t>
    </rPh>
    <phoneticPr fontId="1"/>
  </si>
  <si>
    <t>常用雇用者（正社員・正職員、正社員・正職員以外）、臨時雇用者の合計</t>
    <rPh sb="0" eb="2">
      <t>ジョウヨウ</t>
    </rPh>
    <rPh sb="2" eb="5">
      <t>コヨウシャ</t>
    </rPh>
    <rPh sb="6" eb="9">
      <t>セイシャイン</t>
    </rPh>
    <rPh sb="10" eb="13">
      <t>セイショクイン</t>
    </rPh>
    <rPh sb="14" eb="17">
      <t>セイシャイン</t>
    </rPh>
    <rPh sb="18" eb="21">
      <t>セイショクイン</t>
    </rPh>
    <rPh sb="21" eb="23">
      <t>イガイ</t>
    </rPh>
    <rPh sb="25" eb="27">
      <t>リンジ</t>
    </rPh>
    <rPh sb="27" eb="30">
      <t>コヨウシャ</t>
    </rPh>
    <rPh sb="31" eb="33">
      <t>ゴウケイ</t>
    </rPh>
    <phoneticPr fontId="1"/>
  </si>
  <si>
    <t>直接効果・第１次間接波及効果による雇用者所得誘発額の一部が消費として支出され
新たな需要となって再び県内に誘発される生産額</t>
    <rPh sb="0" eb="2">
      <t>チョクセツ</t>
    </rPh>
    <rPh sb="2" eb="4">
      <t>コウカ</t>
    </rPh>
    <rPh sb="5" eb="6">
      <t>ダイ</t>
    </rPh>
    <rPh sb="7" eb="8">
      <t>ジ</t>
    </rPh>
    <rPh sb="8" eb="10">
      <t>カンセツ</t>
    </rPh>
    <rPh sb="10" eb="12">
      <t>ハキュウ</t>
    </rPh>
    <rPh sb="12" eb="14">
      <t>コウカ</t>
    </rPh>
    <rPh sb="17" eb="20">
      <t>コヨウシャ</t>
    </rPh>
    <rPh sb="20" eb="22">
      <t>ショトク</t>
    </rPh>
    <rPh sb="22" eb="24">
      <t>ユウハツ</t>
    </rPh>
    <rPh sb="24" eb="25">
      <t>ガク</t>
    </rPh>
    <rPh sb="26" eb="28">
      <t>イチブ</t>
    </rPh>
    <rPh sb="29" eb="31">
      <t>ショウヒ</t>
    </rPh>
    <rPh sb="34" eb="36">
      <t>シシュツ</t>
    </rPh>
    <rPh sb="39" eb="40">
      <t>アラ</t>
    </rPh>
    <rPh sb="42" eb="44">
      <t>ジュヨウ</t>
    </rPh>
    <rPh sb="48" eb="49">
      <t>フタタ</t>
    </rPh>
    <rPh sb="50" eb="52">
      <t>ケンナイ</t>
    </rPh>
    <rPh sb="53" eb="55">
      <t>ユウハツ</t>
    </rPh>
    <rPh sb="58" eb="61">
      <t>セイサンガク</t>
    </rPh>
    <phoneticPr fontId="1"/>
  </si>
  <si>
    <t>直接効果、第１次間接波及効果、第２次間接波及効果の合計</t>
    <rPh sb="0" eb="2">
      <t>チョクセツ</t>
    </rPh>
    <rPh sb="2" eb="4">
      <t>コウカ</t>
    </rPh>
    <rPh sb="5" eb="6">
      <t>ダイ</t>
    </rPh>
    <rPh sb="7" eb="8">
      <t>ジ</t>
    </rPh>
    <rPh sb="8" eb="10">
      <t>カンセツ</t>
    </rPh>
    <rPh sb="10" eb="12">
      <t>ハキュウ</t>
    </rPh>
    <rPh sb="12" eb="14">
      <t>コウカ</t>
    </rPh>
    <rPh sb="15" eb="16">
      <t>ダイ</t>
    </rPh>
    <rPh sb="17" eb="18">
      <t>ジ</t>
    </rPh>
    <rPh sb="18" eb="20">
      <t>カンセツ</t>
    </rPh>
    <rPh sb="20" eb="22">
      <t>ハキュウ</t>
    </rPh>
    <rPh sb="22" eb="24">
      <t>コウカ</t>
    </rPh>
    <rPh sb="25" eb="27">
      <t>ゴウケイ</t>
    </rPh>
    <phoneticPr fontId="1"/>
  </si>
  <si>
    <t>需要の増加分から、県外・国外で賄われた需要（移輸入額）を除いた、県内産に対する需要増加額</t>
    <rPh sb="3" eb="5">
      <t>ゾウカ</t>
    </rPh>
    <rPh sb="5" eb="6">
      <t>ブン</t>
    </rPh>
    <rPh sb="9" eb="10">
      <t>ケン</t>
    </rPh>
    <rPh sb="10" eb="11">
      <t>ガイ</t>
    </rPh>
    <rPh sb="12" eb="14">
      <t>コクガイ</t>
    </rPh>
    <rPh sb="15" eb="16">
      <t>マカナ</t>
    </rPh>
    <rPh sb="19" eb="21">
      <t>ジュヨウ</t>
    </rPh>
    <rPh sb="22" eb="23">
      <t>イ</t>
    </rPh>
    <rPh sb="23" eb="25">
      <t>ユニュウ</t>
    </rPh>
    <rPh sb="25" eb="26">
      <t>ガク</t>
    </rPh>
    <rPh sb="28" eb="29">
      <t>ノゾ</t>
    </rPh>
    <rPh sb="32" eb="33">
      <t>ケン</t>
    </rPh>
    <rPh sb="33" eb="34">
      <t>ナイ</t>
    </rPh>
    <rPh sb="34" eb="35">
      <t>サン</t>
    </rPh>
    <rPh sb="36" eb="37">
      <t>タイ</t>
    </rPh>
    <rPh sb="39" eb="41">
      <t>ジュヨウ</t>
    </rPh>
    <rPh sb="41" eb="43">
      <t>ゾウカ</t>
    </rPh>
    <rPh sb="43" eb="44">
      <t>ガク</t>
    </rPh>
    <phoneticPr fontId="1"/>
  </si>
  <si>
    <t>需要の増加に伴い増加する雇用者の人数</t>
    <rPh sb="0" eb="2">
      <t>ジュヨウ</t>
    </rPh>
    <rPh sb="3" eb="5">
      <t>ゾウカ</t>
    </rPh>
    <rPh sb="6" eb="7">
      <t>トモナ</t>
    </rPh>
    <rPh sb="8" eb="10">
      <t>ゾウカ</t>
    </rPh>
    <rPh sb="12" eb="15">
      <t>コヨウシャ</t>
    </rPh>
    <rPh sb="16" eb="18">
      <t>ニンズウ</t>
    </rPh>
    <phoneticPr fontId="1"/>
  </si>
  <si>
    <t>需要の増加に伴い増加する就業者の人数</t>
    <rPh sb="0" eb="2">
      <t>ジュヨウ</t>
    </rPh>
    <rPh sb="3" eb="5">
      <t>ゾウカ</t>
    </rPh>
    <rPh sb="6" eb="7">
      <t>トモナ</t>
    </rPh>
    <rPh sb="8" eb="10">
      <t>ゾウカ</t>
    </rPh>
    <rPh sb="12" eb="15">
      <t>シュウギョウシャ</t>
    </rPh>
    <rPh sb="16" eb="18">
      <t>ニンズウ</t>
    </rPh>
    <phoneticPr fontId="1"/>
  </si>
  <si>
    <t>需要の増加に伴い、直接的・間接的に必要となる県内生産額の合計
生産誘発額　＝　中間投入額　＋　粗付加価値誘発額</t>
    <rPh sb="0" eb="2">
      <t>ジュヨウ</t>
    </rPh>
    <rPh sb="3" eb="5">
      <t>ゾウカ</t>
    </rPh>
    <rPh sb="6" eb="7">
      <t>トモナ</t>
    </rPh>
    <rPh sb="9" eb="11">
      <t>チョクセツ</t>
    </rPh>
    <rPh sb="11" eb="12">
      <t>テキ</t>
    </rPh>
    <rPh sb="13" eb="15">
      <t>カンセツ</t>
    </rPh>
    <rPh sb="15" eb="16">
      <t>テキ</t>
    </rPh>
    <rPh sb="17" eb="19">
      <t>ヒツヨウ</t>
    </rPh>
    <rPh sb="22" eb="24">
      <t>ケンナイ</t>
    </rPh>
    <rPh sb="24" eb="27">
      <t>セイサンガク</t>
    </rPh>
    <rPh sb="28" eb="30">
      <t>ゴウケイ</t>
    </rPh>
    <rPh sb="31" eb="33">
      <t>セイサン</t>
    </rPh>
    <rPh sb="33" eb="35">
      <t>ユウハツ</t>
    </rPh>
    <rPh sb="35" eb="36">
      <t>ガク</t>
    </rPh>
    <rPh sb="39" eb="41">
      <t>チュウカン</t>
    </rPh>
    <rPh sb="41" eb="43">
      <t>トウニュウ</t>
    </rPh>
    <rPh sb="43" eb="44">
      <t>ガク</t>
    </rPh>
    <rPh sb="47" eb="55">
      <t>ソフカカチユウハツガク</t>
    </rPh>
    <phoneticPr fontId="1"/>
  </si>
  <si>
    <t>民間消費支出構成比</t>
    <rPh sb="0" eb="2">
      <t>ミンカン</t>
    </rPh>
    <rPh sb="2" eb="4">
      <t>ショウヒ</t>
    </rPh>
    <rPh sb="4" eb="6">
      <t>シシュツ</t>
    </rPh>
    <rPh sb="6" eb="9">
      <t>コウセイヒ</t>
    </rPh>
    <phoneticPr fontId="1"/>
  </si>
  <si>
    <t>ある産業に対して新たな最終需要が１単位発生した場合に、
各産業の生産が究極的にどれだけ必要になるかという生産波及の大きさを示す係数</t>
    <rPh sb="2" eb="4">
      <t>サンギョウ</t>
    </rPh>
    <rPh sb="5" eb="6">
      <t>タイ</t>
    </rPh>
    <rPh sb="8" eb="9">
      <t>アラ</t>
    </rPh>
    <rPh sb="11" eb="13">
      <t>サイシュウ</t>
    </rPh>
    <rPh sb="13" eb="15">
      <t>ジュヨウ</t>
    </rPh>
    <rPh sb="17" eb="19">
      <t>タンイ</t>
    </rPh>
    <rPh sb="19" eb="21">
      <t>ハッセイ</t>
    </rPh>
    <rPh sb="23" eb="25">
      <t>バアイ</t>
    </rPh>
    <rPh sb="28" eb="29">
      <t>カク</t>
    </rPh>
    <rPh sb="29" eb="31">
      <t>サンギョウ</t>
    </rPh>
    <rPh sb="32" eb="34">
      <t>セイサン</t>
    </rPh>
    <rPh sb="35" eb="38">
      <t>キュウキョクテキ</t>
    </rPh>
    <rPh sb="43" eb="45">
      <t>ヒツヨウ</t>
    </rPh>
    <rPh sb="52" eb="54">
      <t>セイサン</t>
    </rPh>
    <rPh sb="54" eb="56">
      <t>ハキュウ</t>
    </rPh>
    <rPh sb="57" eb="58">
      <t>オオ</t>
    </rPh>
    <rPh sb="61" eb="62">
      <t>シメ</t>
    </rPh>
    <rPh sb="63" eb="65">
      <t>ケイスウ</t>
    </rPh>
    <phoneticPr fontId="1"/>
  </si>
  <si>
    <t>分析ツールを利用する上での注意点や用語一覧を記載しています。
分析ツール使用前に必ず確認してください。</t>
    <rPh sb="0" eb="2">
      <t>ブンセキ</t>
    </rPh>
    <rPh sb="6" eb="8">
      <t>リヨウ</t>
    </rPh>
    <rPh sb="10" eb="11">
      <t>ウエ</t>
    </rPh>
    <rPh sb="13" eb="16">
      <t>チュウイテン</t>
    </rPh>
    <rPh sb="17" eb="19">
      <t>ヨウゴ</t>
    </rPh>
    <rPh sb="19" eb="21">
      <t>イチラン</t>
    </rPh>
    <rPh sb="22" eb="24">
      <t>キサイ</t>
    </rPh>
    <rPh sb="31" eb="33">
      <t>ブンセキ</t>
    </rPh>
    <rPh sb="36" eb="38">
      <t>シヨウ</t>
    </rPh>
    <rPh sb="38" eb="39">
      <t>マエ</t>
    </rPh>
    <rPh sb="40" eb="41">
      <t>カナラ</t>
    </rPh>
    <rPh sb="42" eb="44">
      <t>カクニン</t>
    </rPh>
    <phoneticPr fontId="1"/>
  </si>
  <si>
    <t>経済波及効果算出のための係数表です。各種係数を一覧としています。</t>
    <rPh sb="0" eb="2">
      <t>ケイザイ</t>
    </rPh>
    <rPh sb="2" eb="4">
      <t>ハキュウ</t>
    </rPh>
    <rPh sb="4" eb="6">
      <t>コウカ</t>
    </rPh>
    <rPh sb="6" eb="8">
      <t>サンシュツ</t>
    </rPh>
    <rPh sb="12" eb="14">
      <t>ケイスウ</t>
    </rPh>
    <rPh sb="14" eb="15">
      <t>ヒョウ</t>
    </rPh>
    <rPh sb="18" eb="20">
      <t>カクシュ</t>
    </rPh>
    <rPh sb="20" eb="22">
      <t>ケイスウ</t>
    </rPh>
    <rPh sb="23" eb="25">
      <t>イチラン</t>
    </rPh>
    <phoneticPr fontId="1"/>
  </si>
  <si>
    <t>大分類</t>
    <rPh sb="0" eb="3">
      <t>ダイブンルイ</t>
    </rPh>
    <phoneticPr fontId="1"/>
  </si>
  <si>
    <t>中分類</t>
    <rPh sb="0" eb="3">
      <t>チュウブンルイ</t>
    </rPh>
    <phoneticPr fontId="1"/>
  </si>
  <si>
    <t>小分類</t>
    <rPh sb="0" eb="3">
      <t>ショウブンルイ</t>
    </rPh>
    <phoneticPr fontId="1"/>
  </si>
  <si>
    <t>品目例示</t>
    <rPh sb="0" eb="2">
      <t>ヒンモク</t>
    </rPh>
    <rPh sb="2" eb="4">
      <t>レイジ</t>
    </rPh>
    <phoneticPr fontId="1"/>
  </si>
  <si>
    <t>米、稲わら、小麦、大麦</t>
    <rPh sb="0" eb="1">
      <t>コメ</t>
    </rPh>
    <phoneticPr fontId="11"/>
  </si>
  <si>
    <t>かんしょ、ばれいしょ、大豆、その他の豆類</t>
    <phoneticPr fontId="1"/>
  </si>
  <si>
    <t>野菜（露地）、野菜（施設）</t>
    <rPh sb="3" eb="5">
      <t>ロジ</t>
    </rPh>
    <phoneticPr fontId="11"/>
  </si>
  <si>
    <t>1633</t>
  </si>
  <si>
    <t>石油化学系基礎製品</t>
  </si>
  <si>
    <t>有機化学工業製品（石油化学系基礎製品・合成樹脂を除く。）</t>
  </si>
  <si>
    <t>なめし革・革製品・毛皮</t>
  </si>
  <si>
    <t>鉄屑</t>
  </si>
  <si>
    <t>鋳鍛造品（鉄）</t>
  </si>
  <si>
    <t>建設用・建築用金属製品</t>
  </si>
  <si>
    <t>ガス・石油機器・暖房・調理装置</t>
  </si>
  <si>
    <t>632</t>
  </si>
  <si>
    <t>681</t>
  </si>
  <si>
    <t>6811</t>
  </si>
  <si>
    <t>691</t>
  </si>
  <si>
    <t>6911</t>
  </si>
  <si>
    <t>砂糖原料作物、コーヒー豆・カカオ豆（輸入）、その他の飲料用作物、雑穀、他に分類されない食用耕種作物</t>
    <phoneticPr fontId="1"/>
  </si>
  <si>
    <t>飼料作物、種苗、花き・花木類、葉たばこ、生ゴム（輸入）、綿花（輸入）、他に分類されない非食用耕種作物</t>
    <phoneticPr fontId="1"/>
  </si>
  <si>
    <t>生乳、その他の酪農生産物、肉用牛、豚、鶏卵、肉鶏、その他の畜産</t>
    <phoneticPr fontId="1"/>
  </si>
  <si>
    <t>獣医業、農業サービス（獣医業を除く。）</t>
    <phoneticPr fontId="1"/>
  </si>
  <si>
    <t>特用林産物（狩猟業を含む。）</t>
  </si>
  <si>
    <t>海面漁業、海面養殖業</t>
    <rPh sb="0" eb="2">
      <t>カイメン</t>
    </rPh>
    <rPh sb="2" eb="4">
      <t>ギョギョウ</t>
    </rPh>
    <phoneticPr fontId="11"/>
  </si>
  <si>
    <t>内水面漁業、内水面養殖業</t>
    <phoneticPr fontId="1"/>
  </si>
  <si>
    <t>石炭、原油、天然ガス</t>
    <phoneticPr fontId="1"/>
  </si>
  <si>
    <t>砂利・採石、砕石</t>
    <phoneticPr fontId="1"/>
  </si>
  <si>
    <t>鉄鉱石、非鉄金属鉱物、石灰石、窯業原料鉱物（石灰石を除く。）、他に分類されない鉱物</t>
    <phoneticPr fontId="1"/>
  </si>
  <si>
    <t>牛肉、豚肉、鶏肉、その他の食肉、と畜副産物（肉鶏処理副産物を含む。）、飲用牛乳、乳製品、その他の畜産食料品</t>
    <phoneticPr fontId="1"/>
  </si>
  <si>
    <t>冷凍魚介類、塩・干・くん製品、水産びん・かん詰、ねり製品、その他の水産食料品</t>
    <phoneticPr fontId="1"/>
  </si>
  <si>
    <t>精米、その他の精穀、小麦粉、その他の製粉</t>
    <phoneticPr fontId="1"/>
  </si>
  <si>
    <t>めん類、パン類、菓子類</t>
    <phoneticPr fontId="1"/>
  </si>
  <si>
    <t>精製糖、その他の砂糖・副産物、でん粉、ぶどう糖・水あめ・異性化糖、植物油脂、動物油脂、加工油脂、植物原油かす、調味料</t>
    <phoneticPr fontId="1"/>
  </si>
  <si>
    <t>冷凍調理食品、レトルト食品、そう菜・すし・弁当、その他の食料品</t>
    <phoneticPr fontId="1"/>
  </si>
  <si>
    <t>清酒、ビール類、ウイスキー類、その他の酒類</t>
    <phoneticPr fontId="1"/>
  </si>
  <si>
    <t>茶・コーヒー、清涼飲料、製氷</t>
    <phoneticPr fontId="1"/>
  </si>
  <si>
    <t>飼料、有機質肥料（別掲を除く。）</t>
    <phoneticPr fontId="1"/>
  </si>
  <si>
    <t>紡績糸</t>
  </si>
  <si>
    <t>綿・スフ織物（合繊短繊維織物を含む。）、絹・人絹織物（合繊長繊維織物を含む。）、その他の織物</t>
    <phoneticPr fontId="1"/>
  </si>
  <si>
    <t>綱・網、他に分類されない繊維工業製品</t>
    <phoneticPr fontId="1"/>
  </si>
  <si>
    <t>織物製衣服、ニット製衣服</t>
    <phoneticPr fontId="1"/>
  </si>
  <si>
    <t>寝具、じゅうたん・床敷物、繊維製衛生材料、他に分類されない繊維既製品</t>
    <phoneticPr fontId="1"/>
  </si>
  <si>
    <t>製材、合板・集成材、木材チップ</t>
    <phoneticPr fontId="1"/>
  </si>
  <si>
    <t>建設用木製品、他に分類されない木製品</t>
    <phoneticPr fontId="1"/>
  </si>
  <si>
    <t>木製家具、金属製家具、木製建具、その他の家具・装備品</t>
    <phoneticPr fontId="1"/>
  </si>
  <si>
    <t>パルプ、古紙</t>
    <phoneticPr fontId="1"/>
  </si>
  <si>
    <t>洋紙・和紙、板紙</t>
    <phoneticPr fontId="1"/>
  </si>
  <si>
    <t>段ボール、塗工紙・建設用加工紙</t>
    <phoneticPr fontId="1"/>
  </si>
  <si>
    <t>段ボール箱、その他の紙製容器</t>
    <phoneticPr fontId="1"/>
  </si>
  <si>
    <t>紙製衛生材料・用品、その他のパルプ・紙・紙加工品</t>
    <phoneticPr fontId="1"/>
  </si>
  <si>
    <t>印刷・製版・製本</t>
    <phoneticPr fontId="1"/>
  </si>
  <si>
    <t>ソーダ灰、か性ソーダ、液体塩素、その他のソーダ工業製品</t>
    <phoneticPr fontId="1"/>
  </si>
  <si>
    <t>酸化チタン、カーボンブラック、その他の無機顔料、圧縮ガス・液化ガス、原塩、塩、その他の無機化学工業製品</t>
    <phoneticPr fontId="1"/>
  </si>
  <si>
    <t>エチレン、プロピレン、その他の石油化学基礎製品、純ベンゼン、純トルエン、キシレン、その他の石油化学系芳香族製品</t>
    <phoneticPr fontId="1"/>
  </si>
  <si>
    <t>合成オクタノール・ブタノール、酢酸、二塩化エチレン、アクリロニトリル、エチレングリコール、酢酸ビニルモノマー、その他の脂肪族中間物、合成染料・有機顔料、スチレンモノマー、合成石炭酸、テレフタル酸・ジメチルテレフタレート、カプロラクタム、その他の環式中間物</t>
    <phoneticPr fontId="1"/>
  </si>
  <si>
    <t>合成ゴム</t>
    <phoneticPr fontId="1"/>
  </si>
  <si>
    <t>メタン誘導品、可塑剤、その他の有機化学工業製品</t>
    <phoneticPr fontId="1"/>
  </si>
  <si>
    <t>熱硬化性樹脂、ポリエチレン（低密度）、ポリエチレン（高密度）、ポリスチレン、ポリプロピレン、塩化ビニル樹脂、高機能性樹脂、その他の合成樹脂</t>
    <phoneticPr fontId="1"/>
  </si>
  <si>
    <t>レーヨン・アセテート、合成繊維</t>
    <phoneticPr fontId="1"/>
  </si>
  <si>
    <t>油脂加工製品、石けん・合成洗剤、界面活性剤（石けん・合成洗剤を除く。）</t>
    <phoneticPr fontId="1"/>
  </si>
  <si>
    <t>化粧品・歯磨</t>
    <phoneticPr fontId="1"/>
  </si>
  <si>
    <t>塗料、印刷インキ</t>
    <phoneticPr fontId="1"/>
  </si>
  <si>
    <t>ゼラチン・接着剤、写真感光材料、触媒、他に分類されない化学最終製品</t>
    <phoneticPr fontId="1"/>
  </si>
  <si>
    <t>ガソリン、ジェット燃料油、灯油、軽油、Ａ重油、Ｂ重油・Ｃ重油、ナフサ、液化石油ガス、その他の石油製品</t>
    <phoneticPr fontId="1"/>
  </si>
  <si>
    <t>コークス、その他の石炭製品、舗装材料</t>
    <phoneticPr fontId="1"/>
  </si>
  <si>
    <t>プラスチックフィルム・シート、プラスチック板・管・棒、プラスチック発泡製品、工業用プラスチック製品、強化プラスチック製品、プラスチック製容器、プラスチック製日用雑貨・食卓用品、その他のプラスチック製品</t>
    <phoneticPr fontId="1"/>
  </si>
  <si>
    <t>ゴム製・プラスチック製履物、他に分類されないゴム製品</t>
    <phoneticPr fontId="1"/>
  </si>
  <si>
    <t>革製履物</t>
    <phoneticPr fontId="1"/>
  </si>
  <si>
    <t>製革・毛皮、かばん・袋物・その他の革製品</t>
    <phoneticPr fontId="1"/>
  </si>
  <si>
    <t>板ガラス、安全ガラス・複層ガラス、ガラス繊維・同製品、ガラス製加工素材、他に分類されないガラス製品</t>
    <phoneticPr fontId="1"/>
  </si>
  <si>
    <t>セメント、生コンクリート、セメント製品</t>
    <phoneticPr fontId="1"/>
  </si>
  <si>
    <t>建設用陶磁器、工業用陶磁器、日用陶磁器</t>
    <phoneticPr fontId="1"/>
  </si>
  <si>
    <t>耐火物、その他の建設用土石製品</t>
    <phoneticPr fontId="1"/>
  </si>
  <si>
    <t>炭素・黒鉛製品、研磨材、その他の窯業・土石製品</t>
    <phoneticPr fontId="1"/>
  </si>
  <si>
    <t>銑鉄、フェロアロイ、粗鋼（転炉）、粗鋼（電気炉）</t>
    <phoneticPr fontId="1"/>
  </si>
  <si>
    <t>普通鋼形鋼、普通鋼鋼板、普通鋼鋼帯、普通鋼小棒、その他の普通鋼熱間圧延鋼材、特殊鋼熱間圧延鋼材</t>
    <phoneticPr fontId="1"/>
  </si>
  <si>
    <t>普通鋼鋼管、特殊鋼鋼管</t>
    <phoneticPr fontId="1"/>
  </si>
  <si>
    <t>普通鋼冷間仕上鋼材、特殊鋼冷間仕上鋼材、めっき鋼材</t>
    <phoneticPr fontId="1"/>
  </si>
  <si>
    <t>鍛鋼、鋳鋼、鋳鉄管、鋳鉄品、鍛工品（鉄）</t>
    <phoneticPr fontId="1"/>
  </si>
  <si>
    <t>鉄鋼シャースリット業、その他の鉄鋼製品</t>
    <phoneticPr fontId="1"/>
  </si>
  <si>
    <t>銅、鉛・亜鉛（再生を含む。）、アルミニウム（再生を含む。）、その他の非鉄金属地金</t>
    <phoneticPr fontId="1"/>
  </si>
  <si>
    <t>電線・ケーブル、光ファイバケーブル</t>
    <phoneticPr fontId="1"/>
  </si>
  <si>
    <t>伸銅品、アルミ圧延製品、非鉄金属素形材、核燃料、その他の非鉄金属製品</t>
    <phoneticPr fontId="1"/>
  </si>
  <si>
    <t>建設用金属製品</t>
    <phoneticPr fontId="1"/>
  </si>
  <si>
    <t>建築用金属製品</t>
    <phoneticPr fontId="1"/>
  </si>
  <si>
    <t>ガス・石油機器・暖房・調理装置</t>
    <phoneticPr fontId="1"/>
  </si>
  <si>
    <t>ボルト・ナット・リベット・スプリング、金属製容器・製缶板金製品、配管工事附属品、粉末や金製品、刃物・道具類、金属プレス製品、金属線製品、他に分類されない金属製品</t>
    <phoneticPr fontId="1"/>
  </si>
  <si>
    <t>ボイラ、タービン、原動機</t>
    <phoneticPr fontId="1"/>
  </si>
  <si>
    <t>ポンプ・圧縮機</t>
    <phoneticPr fontId="1"/>
  </si>
  <si>
    <t>運搬機械</t>
    <phoneticPr fontId="1"/>
  </si>
  <si>
    <t>ベアリング、動力伝導装置、他に分類されないはん用機械</t>
    <phoneticPr fontId="1"/>
  </si>
  <si>
    <t>食品機械・同装置、木材加工機械、パルプ装置・製紙機械、印刷・製本・紙工機械、包装・荷造機械</t>
    <phoneticPr fontId="1"/>
  </si>
  <si>
    <t>化学機械、鋳造装置、プラスチック加工機械</t>
  </si>
  <si>
    <t>金属工作機械、金属加工機械、機械工具</t>
  </si>
  <si>
    <t>金型、真空装置・真空機器、ロボット、その他の生産用機械</t>
  </si>
  <si>
    <t>複写機、その他の事務用機械</t>
  </si>
  <si>
    <t>自動販売機、娯楽用機器、その他のサービス用機器</t>
  </si>
  <si>
    <t>半導体素子、集積回路、液晶パネル、フラットパネル・電子管</t>
  </si>
  <si>
    <t>記録メディア、電子回路、その他の電子部品</t>
  </si>
  <si>
    <t>発電機器、電動機、変圧器・変成器、開閉制御装置・配電盤、配線器具、内燃機関電装品、その他の産業用電気機器</t>
  </si>
  <si>
    <t>民生用エアコンディショナ、民生用電気機器（エアコンを除く。）</t>
  </si>
  <si>
    <t>電球類、電気照明器具、電池、その他の電気機械器具</t>
  </si>
  <si>
    <t>有線電気通信機器、携帯電話機、無線電気通信機器（携帯電話機を除く。）、ラジオ・テレビ受信機、その他の電気通信機器</t>
  </si>
  <si>
    <t>ビデオ機器・デジタルカメラ、電気音響機器</t>
  </si>
  <si>
    <t>パーソナルコンピュータ、電子計算機本体（パソコンを除く。）、電子計算機附属装置</t>
  </si>
  <si>
    <t>自動車用内燃機関、自動車部品</t>
  </si>
  <si>
    <t>鋼船、その他の船舶、舶用内燃機関、船舶修理</t>
  </si>
  <si>
    <t>鉄道車両、鉄道車両修理</t>
  </si>
  <si>
    <t>航空機、航空機修理</t>
  </si>
  <si>
    <t>自転車、産業用運搬車両、他に分類されない輸送機械</t>
  </si>
  <si>
    <t>がん具、運動用品</t>
  </si>
  <si>
    <t>身辺細貨品、時計、楽器、筆記具・文具、畳・わら加工品、情報記録物、その他の製造工業製品</t>
  </si>
  <si>
    <t>住宅建築（木造）、住宅建築（非木造）</t>
  </si>
  <si>
    <t>非住宅建築（木造）、非住宅建築（非木造）</t>
  </si>
  <si>
    <t>道路関係公共事業、河川・下水道・その他の公共事業、農林関係公共事業</t>
  </si>
  <si>
    <t>鉄道軌道建設、電力施設建設、電気通信施設建設、その他の土木建設</t>
  </si>
  <si>
    <t>事業用火力発電、事業用発電（火力発電を除く。）、自家発電</t>
  </si>
  <si>
    <t>上水道・簡易水道、工業用水、下水道★★</t>
  </si>
  <si>
    <t>廃棄物処理（公営）★★、廃棄物処理</t>
  </si>
  <si>
    <t>公的金融（ＦＩＳＩＭ）、民間金融（ＦＩＳＩＭ）、公的金融（手数料）、民間金融（手数料）</t>
  </si>
  <si>
    <t>生命保険、損害保険</t>
  </si>
  <si>
    <t>不動産仲介・管理業、不動産賃貸業</t>
  </si>
  <si>
    <t>バス、ハイヤー・タクシー</t>
  </si>
  <si>
    <t>沿海・内水面旅客輸送、沿海・内水面貨物輸送</t>
  </si>
  <si>
    <t>国際航空輸送、国内航空旅客輸送、国内航空貨物輸送、航空機使用事業</t>
  </si>
  <si>
    <t>道路輸送施設提供、水運施設管理（国公営）★★、水運施設管理、水運附帯サービス、航空施設管理（公営）★★、航空施設管理、航空附帯サービス、旅行・その他の運輸附帯サービス</t>
  </si>
  <si>
    <t>固定電気通信、移動電気通信、電気通信に附帯するサービス</t>
  </si>
  <si>
    <t>公共放送、民間放送、有線放送</t>
  </si>
  <si>
    <t>ソフトウェア業、情報処理・提供サービス</t>
  </si>
  <si>
    <t>映像・音声・文字情報制作（新聞・出版を除く。）、新聞、出版</t>
  </si>
  <si>
    <t>学校教育（国公立）★★、学校教育（私立）★、学校給食（国公立）★★、学校給食（私立）★</t>
  </si>
  <si>
    <t>社会教育（国公立）★★、社会教育（非営利）★、その他の教育訓練機関（国公立）★★、その他の教育訓練機関</t>
  </si>
  <si>
    <t>自然科学研究機関（国公立）★★、人文・社会科学研究機関（国公立）★★、自然科学研究機関（非営利）★、人文・社会科学研究機関（非営利）★、自然科学研究機関、人文・社会科学研究機関</t>
  </si>
  <si>
    <t>医療（入院診療）、医療（入院外診療）、医療（歯科診療）、医療（調剤）、医療（その他の医療サービス）</t>
  </si>
  <si>
    <t>保健衛生（国公立）★★、保健衛生</t>
  </si>
  <si>
    <t>社会保険事業★★、社会福祉（国公立）★★、社会福祉（非営利）★、社会福祉、保育所</t>
  </si>
  <si>
    <t>介護（施設サービス）、介護（施設サービスを除く。）</t>
  </si>
  <si>
    <t>会員制企業団体、対家計民間非営利団体（別掲を除く。）★</t>
  </si>
  <si>
    <t>産業用機械器具（建設機械器具を除く。）賃貸業、建設機械器具賃貸業、電子計算機・同関連機器賃貸業、事務用機械器具（電算機等を除く。）賃貸業、スポーツ・娯楽用品・その他の物品賃貸業</t>
  </si>
  <si>
    <t>テレビ・ラジオ広告、新聞・雑誌・その他の広告</t>
  </si>
  <si>
    <t>法務・財務・会計サービス、土木建築サービス、労働者派遣サービス、建物サービス、警備業、その他の対事業所サービス</t>
  </si>
  <si>
    <t>飲食店、持ち帰り・配達飲食サービス</t>
  </si>
  <si>
    <t>洗濯業、理容業、美容業、浴場業、その他の洗濯・理容・美容・浴場業</t>
  </si>
  <si>
    <t>映画館、興行場（映画館を除く。）・興行団、競輪・競馬等の競走場・競技団、スポーツ施設提供業・公園・遊園地、遊戯場、その他の娯楽</t>
  </si>
  <si>
    <t>写真業、冠婚葬祭業、個人教授業、各種修理業（別掲を除く。）、その他の対個人サービス</t>
  </si>
  <si>
    <t>基本分類</t>
    <rPh sb="0" eb="2">
      <t>キホン</t>
    </rPh>
    <rPh sb="2" eb="4">
      <t>ブンルイ</t>
    </rPh>
    <phoneticPr fontId="1"/>
  </si>
  <si>
    <t>米、稲わら、小麦、大麦、裸麦</t>
    <rPh sb="0" eb="1">
      <t>コメ</t>
    </rPh>
    <rPh sb="2" eb="3">
      <t>イネ</t>
    </rPh>
    <rPh sb="6" eb="8">
      <t>コムギ</t>
    </rPh>
    <rPh sb="9" eb="11">
      <t>オオムギ</t>
    </rPh>
    <rPh sb="12" eb="13">
      <t>ラ</t>
    </rPh>
    <rPh sb="13" eb="14">
      <t>ムギ</t>
    </rPh>
    <phoneticPr fontId="1"/>
  </si>
  <si>
    <t>かぼちゃ、ピーマン、きゅうり、メロン、すいか、なす、トマト、キャベツ、はくさい、ねぎ、だいこん、にんじん、レタス</t>
    <phoneticPr fontId="1"/>
  </si>
  <si>
    <t>みかん、りんご、ぶどう、なし、もも、うめ、びわ、かき、くり、キウイフルーツ、バナナ</t>
    <phoneticPr fontId="1"/>
  </si>
  <si>
    <t>さとうきび、てんさい、コーヒー豆、カカオ豆、茶、ホップ、そば、とうもろこし、あわ、ひえ、ごま、オリーブ</t>
    <rPh sb="15" eb="16">
      <t>マメ</t>
    </rPh>
    <rPh sb="20" eb="21">
      <t>マメ</t>
    </rPh>
    <rPh sb="22" eb="23">
      <t>チャ</t>
    </rPh>
    <phoneticPr fontId="1"/>
  </si>
  <si>
    <t>牧草、青刈とうもろこし、農作物の種子、球根類、苗木類、切り花類、鉢物類、花木、綿花、い草</t>
    <rPh sb="0" eb="2">
      <t>ボクソウ</t>
    </rPh>
    <rPh sb="3" eb="4">
      <t>アオ</t>
    </rPh>
    <rPh sb="4" eb="5">
      <t>カ</t>
    </rPh>
    <rPh sb="12" eb="15">
      <t>ノウサクモツ</t>
    </rPh>
    <rPh sb="16" eb="18">
      <t>シュシ</t>
    </rPh>
    <rPh sb="19" eb="21">
      <t>キュウコン</t>
    </rPh>
    <rPh sb="21" eb="22">
      <t>ルイ</t>
    </rPh>
    <rPh sb="23" eb="25">
      <t>ナエギ</t>
    </rPh>
    <rPh sb="25" eb="26">
      <t>ルイ</t>
    </rPh>
    <rPh sb="27" eb="28">
      <t>キ</t>
    </rPh>
    <rPh sb="29" eb="30">
      <t>バナ</t>
    </rPh>
    <rPh sb="30" eb="31">
      <t>ルイ</t>
    </rPh>
    <rPh sb="32" eb="34">
      <t>ハチモノ</t>
    </rPh>
    <rPh sb="34" eb="35">
      <t>ルイ</t>
    </rPh>
    <rPh sb="36" eb="37">
      <t>ハナ</t>
    </rPh>
    <rPh sb="37" eb="38">
      <t>キ</t>
    </rPh>
    <rPh sb="39" eb="41">
      <t>メンカ</t>
    </rPh>
    <rPh sb="43" eb="44">
      <t>クサ</t>
    </rPh>
    <phoneticPr fontId="1"/>
  </si>
  <si>
    <t>生乳、乳子牛、と畜向け肉用牛、きゅう肥、鶏卵、成鶏、ブロイラー、鶏ふん、羊毛、馬、やぎ、めん羊、毛皮用動物、食用鳥類、愛がん動物、実験用動物、養蚕</t>
    <rPh sb="0" eb="2">
      <t>セイニュウ</t>
    </rPh>
    <rPh sb="3" eb="4">
      <t>ニュウ</t>
    </rPh>
    <rPh sb="4" eb="6">
      <t>コウシ</t>
    </rPh>
    <rPh sb="8" eb="9">
      <t>チク</t>
    </rPh>
    <rPh sb="9" eb="10">
      <t>ム</t>
    </rPh>
    <rPh sb="11" eb="14">
      <t>ニクヨウギュウ</t>
    </rPh>
    <rPh sb="18" eb="19">
      <t>ヒ</t>
    </rPh>
    <rPh sb="20" eb="22">
      <t>ケイラン</t>
    </rPh>
    <rPh sb="23" eb="25">
      <t>セイケイ</t>
    </rPh>
    <rPh sb="36" eb="38">
      <t>ヨウモウ</t>
    </rPh>
    <rPh sb="39" eb="40">
      <t>ウマ</t>
    </rPh>
    <rPh sb="46" eb="47">
      <t>ヒツジ</t>
    </rPh>
    <rPh sb="48" eb="51">
      <t>ケガワヨウ</t>
    </rPh>
    <rPh sb="51" eb="53">
      <t>ドウブツ</t>
    </rPh>
    <rPh sb="54" eb="56">
      <t>ショクヨウ</t>
    </rPh>
    <rPh sb="56" eb="58">
      <t>チョウルイ</t>
    </rPh>
    <rPh sb="59" eb="60">
      <t>アイ</t>
    </rPh>
    <rPh sb="62" eb="64">
      <t>ドウブツ</t>
    </rPh>
    <rPh sb="65" eb="68">
      <t>ジッケンヨウ</t>
    </rPh>
    <rPh sb="68" eb="70">
      <t>ドウブツ</t>
    </rPh>
    <rPh sb="71" eb="73">
      <t>ヨウサン</t>
    </rPh>
    <phoneticPr fontId="1"/>
  </si>
  <si>
    <t>獣医業、カントリーエレベーター、ライスセンター、種付業</t>
    <rPh sb="0" eb="2">
      <t>ジュウイ</t>
    </rPh>
    <rPh sb="2" eb="3">
      <t>ギョウ</t>
    </rPh>
    <rPh sb="24" eb="26">
      <t>タネツ</t>
    </rPh>
    <rPh sb="26" eb="27">
      <t>ギョウ</t>
    </rPh>
    <phoneticPr fontId="1"/>
  </si>
  <si>
    <t>苗木、立木の成長</t>
    <rPh sb="0" eb="2">
      <t>ナエギ</t>
    </rPh>
    <rPh sb="3" eb="4">
      <t>タ</t>
    </rPh>
    <rPh sb="4" eb="5">
      <t>キ</t>
    </rPh>
    <rPh sb="6" eb="8">
      <t>セイチョウ</t>
    </rPh>
    <phoneticPr fontId="1"/>
  </si>
  <si>
    <t>丸太</t>
    <rPh sb="0" eb="2">
      <t>マルタ</t>
    </rPh>
    <phoneticPr fontId="1"/>
  </si>
  <si>
    <t>きのこ類、種実（くり、くるみ）、竹材、薪、木炭、狩猟による動物原皮</t>
    <rPh sb="3" eb="4">
      <t>ルイ</t>
    </rPh>
    <rPh sb="5" eb="6">
      <t>タネ</t>
    </rPh>
    <rPh sb="6" eb="7">
      <t>ミ</t>
    </rPh>
    <rPh sb="16" eb="17">
      <t>タケ</t>
    </rPh>
    <rPh sb="17" eb="18">
      <t>ザイ</t>
    </rPh>
    <rPh sb="19" eb="20">
      <t>マキ</t>
    </rPh>
    <rPh sb="21" eb="23">
      <t>モクタン</t>
    </rPh>
    <rPh sb="24" eb="26">
      <t>シュリョウ</t>
    </rPh>
    <rPh sb="29" eb="31">
      <t>ドウブツ</t>
    </rPh>
    <rPh sb="31" eb="32">
      <t>ゲン</t>
    </rPh>
    <rPh sb="32" eb="33">
      <t>カワ</t>
    </rPh>
    <phoneticPr fontId="1"/>
  </si>
  <si>
    <t>沿岸・沖合・遠洋漁業（魚類、えび、かに、貝、海藻）</t>
    <rPh sb="0" eb="2">
      <t>エンガン</t>
    </rPh>
    <rPh sb="3" eb="5">
      <t>オキアイ</t>
    </rPh>
    <rPh sb="6" eb="8">
      <t>エンヨウ</t>
    </rPh>
    <rPh sb="8" eb="10">
      <t>ギョギョウ</t>
    </rPh>
    <rPh sb="11" eb="12">
      <t>サカナ</t>
    </rPh>
    <rPh sb="12" eb="13">
      <t>ルイ</t>
    </rPh>
    <rPh sb="20" eb="21">
      <t>カイ</t>
    </rPh>
    <rPh sb="22" eb="24">
      <t>カイソウ</t>
    </rPh>
    <phoneticPr fontId="1"/>
  </si>
  <si>
    <t>石炭・原油・天然ガスの掘採</t>
    <rPh sb="0" eb="2">
      <t>セキタン</t>
    </rPh>
    <rPh sb="3" eb="5">
      <t>ゲンユ</t>
    </rPh>
    <rPh sb="6" eb="8">
      <t>テンネン</t>
    </rPh>
    <rPh sb="11" eb="12">
      <t>クツ</t>
    </rPh>
    <rPh sb="12" eb="13">
      <t>サイ</t>
    </rPh>
    <phoneticPr fontId="1"/>
  </si>
  <si>
    <t>砂利・砂・かんらん岩・オリビンサンドの掘採、砕石、石材</t>
    <rPh sb="0" eb="2">
      <t>ジャリ</t>
    </rPh>
    <rPh sb="3" eb="4">
      <t>スナ</t>
    </rPh>
    <rPh sb="9" eb="10">
      <t>イワ</t>
    </rPh>
    <rPh sb="22" eb="24">
      <t>サイセキ</t>
    </rPh>
    <rPh sb="25" eb="27">
      <t>セキザイ</t>
    </rPh>
    <phoneticPr fontId="1"/>
  </si>
  <si>
    <t>鉄鉱石・石灰石・ドロマイト・粘土・ベンナイトの掘採</t>
    <rPh sb="0" eb="3">
      <t>テッコウセキ</t>
    </rPh>
    <rPh sb="4" eb="7">
      <t>セッカイセキ</t>
    </rPh>
    <rPh sb="14" eb="16">
      <t>ネンド</t>
    </rPh>
    <phoneticPr fontId="1"/>
  </si>
  <si>
    <t>牛肉、豚肉、鶏肉、馬肉、羊肉、山羊肉、牛乳、乳製品、ハム、ベーコン、ソーセージ、食肉びん・かん詰、精製はちみつ</t>
    <rPh sb="0" eb="2">
      <t>ギュウニク</t>
    </rPh>
    <rPh sb="3" eb="5">
      <t>ブタニク</t>
    </rPh>
    <rPh sb="6" eb="8">
      <t>トリニク</t>
    </rPh>
    <rPh sb="9" eb="11">
      <t>バニク</t>
    </rPh>
    <rPh sb="12" eb="13">
      <t>ヒツジ</t>
    </rPh>
    <rPh sb="13" eb="14">
      <t>ニク</t>
    </rPh>
    <rPh sb="15" eb="17">
      <t>ヤギ</t>
    </rPh>
    <rPh sb="17" eb="18">
      <t>ニク</t>
    </rPh>
    <rPh sb="19" eb="21">
      <t>ギュウニュウ</t>
    </rPh>
    <rPh sb="22" eb="25">
      <t>ニュウセイヒン</t>
    </rPh>
    <rPh sb="40" eb="42">
      <t>ショクニク</t>
    </rPh>
    <rPh sb="47" eb="48">
      <t>ツ</t>
    </rPh>
    <rPh sb="49" eb="51">
      <t>セイセイ</t>
    </rPh>
    <phoneticPr fontId="1"/>
  </si>
  <si>
    <t>冷凍魚介類、魚のあら、煮干し品、素干し品、塩干品、くん製品、水産びん・かん詰、かまぼこ、魚肉ハム・ソーセージ、寒天、焼・味付けのり</t>
    <rPh sb="0" eb="2">
      <t>レイトウ</t>
    </rPh>
    <rPh sb="2" eb="5">
      <t>ギョカイルイ</t>
    </rPh>
    <rPh sb="6" eb="7">
      <t>サカナ</t>
    </rPh>
    <rPh sb="11" eb="13">
      <t>ニボ</t>
    </rPh>
    <rPh sb="14" eb="15">
      <t>ヒン</t>
    </rPh>
    <rPh sb="16" eb="17">
      <t>ス</t>
    </rPh>
    <rPh sb="17" eb="18">
      <t>ボ</t>
    </rPh>
    <rPh sb="19" eb="20">
      <t>ヒン</t>
    </rPh>
    <rPh sb="21" eb="23">
      <t>シオボシ</t>
    </rPh>
    <rPh sb="23" eb="24">
      <t>ヒン</t>
    </rPh>
    <rPh sb="27" eb="29">
      <t>セイヒン</t>
    </rPh>
    <rPh sb="30" eb="32">
      <t>スイサン</t>
    </rPh>
    <rPh sb="37" eb="38">
      <t>ツ</t>
    </rPh>
    <rPh sb="44" eb="46">
      <t>ギョニク</t>
    </rPh>
    <rPh sb="55" eb="57">
      <t>カンテン</t>
    </rPh>
    <rPh sb="58" eb="59">
      <t>ヤ</t>
    </rPh>
    <rPh sb="60" eb="62">
      <t>アジツ</t>
    </rPh>
    <phoneticPr fontId="1"/>
  </si>
  <si>
    <t>精米、米ぬか、精麦、小麦粉、そば粉、こんにゃく粉</t>
    <rPh sb="0" eb="2">
      <t>セイマイ</t>
    </rPh>
    <rPh sb="3" eb="4">
      <t>コメ</t>
    </rPh>
    <rPh sb="7" eb="8">
      <t>セイ</t>
    </rPh>
    <rPh sb="8" eb="9">
      <t>ムギ</t>
    </rPh>
    <rPh sb="10" eb="13">
      <t>コムギコ</t>
    </rPh>
    <rPh sb="16" eb="17">
      <t>コ</t>
    </rPh>
    <rPh sb="23" eb="24">
      <t>コ</t>
    </rPh>
    <phoneticPr fontId="1"/>
  </si>
  <si>
    <t>乾めん、即席めん、マカロニ・スパゲッティ、生めん、食パン、菓子パン、サンドイッチ、キャンデー、チョコレート、チューインガム、スナック菓子、ココア</t>
    <rPh sb="0" eb="1">
      <t>カン</t>
    </rPh>
    <rPh sb="4" eb="6">
      <t>ソクセキ</t>
    </rPh>
    <rPh sb="21" eb="22">
      <t>ナマ</t>
    </rPh>
    <rPh sb="25" eb="26">
      <t>ショク</t>
    </rPh>
    <rPh sb="29" eb="31">
      <t>カシ</t>
    </rPh>
    <rPh sb="66" eb="68">
      <t>ガシ</t>
    </rPh>
    <phoneticPr fontId="1"/>
  </si>
  <si>
    <t>乾燥野菜、冷凍野菜、漬物、ジャム、野菜びん・かん詰、果実びん・かん詰、原料濃縮果汁</t>
    <rPh sb="0" eb="2">
      <t>カンソウ</t>
    </rPh>
    <rPh sb="2" eb="4">
      <t>ヤサイ</t>
    </rPh>
    <rPh sb="5" eb="7">
      <t>レイトウ</t>
    </rPh>
    <rPh sb="7" eb="9">
      <t>ヤサイ</t>
    </rPh>
    <rPh sb="10" eb="12">
      <t>ツケモノ</t>
    </rPh>
    <rPh sb="17" eb="19">
      <t>ヤサイ</t>
    </rPh>
    <rPh sb="24" eb="25">
      <t>ヅメ</t>
    </rPh>
    <rPh sb="26" eb="28">
      <t>カジツ</t>
    </rPh>
    <rPh sb="33" eb="34">
      <t>ヅメ</t>
    </rPh>
    <rPh sb="35" eb="37">
      <t>ゲンリョウ</t>
    </rPh>
    <rPh sb="37" eb="39">
      <t>ノウシュク</t>
    </rPh>
    <rPh sb="39" eb="41">
      <t>カジュウ</t>
    </rPh>
    <phoneticPr fontId="1"/>
  </si>
  <si>
    <t>清酒、味りん、ビール、発泡酒、ウイスキー、ブランデー、果実酒類、しょうちゅう、リキュール</t>
    <rPh sb="0" eb="2">
      <t>セイシュ</t>
    </rPh>
    <rPh sb="3" eb="4">
      <t>ミ</t>
    </rPh>
    <rPh sb="11" eb="14">
      <t>ハッポウシュ</t>
    </rPh>
    <rPh sb="27" eb="30">
      <t>カジツシュ</t>
    </rPh>
    <rPh sb="30" eb="31">
      <t>ルイ</t>
    </rPh>
    <phoneticPr fontId="1"/>
  </si>
  <si>
    <t>緑茶、紅茶、ウーロン茶、コーヒー、炭酸飲料、果実飲料、ミネラルウォーター、スポーツドリンク、野菜ジュース、販売用氷</t>
    <rPh sb="0" eb="2">
      <t>リョクチャ</t>
    </rPh>
    <rPh sb="3" eb="5">
      <t>コウチャ</t>
    </rPh>
    <rPh sb="10" eb="11">
      <t>チャ</t>
    </rPh>
    <rPh sb="17" eb="19">
      <t>タンサン</t>
    </rPh>
    <rPh sb="19" eb="21">
      <t>インリョウ</t>
    </rPh>
    <rPh sb="22" eb="24">
      <t>カジツ</t>
    </rPh>
    <rPh sb="24" eb="26">
      <t>インリョウ</t>
    </rPh>
    <rPh sb="46" eb="48">
      <t>ヤサイ</t>
    </rPh>
    <rPh sb="53" eb="56">
      <t>ハンバイヨウ</t>
    </rPh>
    <rPh sb="56" eb="57">
      <t>コオリ</t>
    </rPh>
    <phoneticPr fontId="1"/>
  </si>
  <si>
    <t>家畜・家きん用飼料、養魚用飼料、ペットフード、有機質肥料、たい肥</t>
    <rPh sb="0" eb="2">
      <t>カチク</t>
    </rPh>
    <rPh sb="3" eb="4">
      <t>イエ</t>
    </rPh>
    <rPh sb="6" eb="7">
      <t>ヨウ</t>
    </rPh>
    <rPh sb="7" eb="9">
      <t>シリョウ</t>
    </rPh>
    <rPh sb="10" eb="12">
      <t>ヨウギョ</t>
    </rPh>
    <rPh sb="12" eb="13">
      <t>ヨウ</t>
    </rPh>
    <rPh sb="13" eb="15">
      <t>シリョウ</t>
    </rPh>
    <rPh sb="23" eb="26">
      <t>ユウキシツ</t>
    </rPh>
    <rPh sb="26" eb="28">
      <t>ヒリョウ</t>
    </rPh>
    <rPh sb="31" eb="32">
      <t>ヒ</t>
    </rPh>
    <phoneticPr fontId="1"/>
  </si>
  <si>
    <t>紙巻たばこ、葉巻たばこ、きざみたばこ、パイプたばこ</t>
    <rPh sb="0" eb="2">
      <t>カミマキ</t>
    </rPh>
    <rPh sb="6" eb="8">
      <t>ハマキ</t>
    </rPh>
    <phoneticPr fontId="1"/>
  </si>
  <si>
    <t>綿織物、絹織物、毛織物、麻織物</t>
    <phoneticPr fontId="1"/>
  </si>
  <si>
    <t>製糸、綿紡績糸、化学繊維紡績糸、毛紡績糸、ねん糸</t>
    <rPh sb="0" eb="2">
      <t>セイシ</t>
    </rPh>
    <rPh sb="3" eb="4">
      <t>ワタ</t>
    </rPh>
    <rPh sb="4" eb="6">
      <t>ボウセキ</t>
    </rPh>
    <rPh sb="6" eb="7">
      <t>イト</t>
    </rPh>
    <rPh sb="8" eb="10">
      <t>カガク</t>
    </rPh>
    <rPh sb="10" eb="12">
      <t>センイ</t>
    </rPh>
    <rPh sb="12" eb="14">
      <t>ボウセキ</t>
    </rPh>
    <rPh sb="14" eb="15">
      <t>イト</t>
    </rPh>
    <rPh sb="16" eb="17">
      <t>ケ</t>
    </rPh>
    <rPh sb="17" eb="19">
      <t>ボウセキ</t>
    </rPh>
    <rPh sb="19" eb="20">
      <t>イト</t>
    </rPh>
    <rPh sb="23" eb="24">
      <t>イト</t>
    </rPh>
    <phoneticPr fontId="1"/>
  </si>
  <si>
    <t>丸編ニット生地、たて編ニット生地、横編ニット生地</t>
    <rPh sb="0" eb="1">
      <t>マル</t>
    </rPh>
    <rPh sb="1" eb="2">
      <t>ヘン</t>
    </rPh>
    <rPh sb="5" eb="7">
      <t>キジ</t>
    </rPh>
    <rPh sb="10" eb="11">
      <t>ヘン</t>
    </rPh>
    <rPh sb="14" eb="16">
      <t>キジ</t>
    </rPh>
    <rPh sb="17" eb="18">
      <t>ヨコ</t>
    </rPh>
    <rPh sb="18" eb="19">
      <t>ヘン</t>
    </rPh>
    <rPh sb="22" eb="24">
      <t>キジ</t>
    </rPh>
    <phoneticPr fontId="1"/>
  </si>
  <si>
    <t>染色整理</t>
    <rPh sb="0" eb="2">
      <t>センショク</t>
    </rPh>
    <rPh sb="2" eb="4">
      <t>セイリ</t>
    </rPh>
    <phoneticPr fontId="1"/>
  </si>
  <si>
    <t>ロープ、コード、漁網、レース生地・雑品、組ひも</t>
    <rPh sb="8" eb="9">
      <t>リョウ</t>
    </rPh>
    <rPh sb="9" eb="10">
      <t>アミ</t>
    </rPh>
    <rPh sb="14" eb="16">
      <t>キジ</t>
    </rPh>
    <rPh sb="17" eb="19">
      <t>ザッピン</t>
    </rPh>
    <rPh sb="20" eb="21">
      <t>クミ</t>
    </rPh>
    <phoneticPr fontId="1"/>
  </si>
  <si>
    <t>ネクタイ、マフラー、ハンカチーフ、靴下、手袋、帽子</t>
    <rPh sb="17" eb="19">
      <t>クツシタ</t>
    </rPh>
    <rPh sb="20" eb="22">
      <t>テブクロ</t>
    </rPh>
    <rPh sb="23" eb="25">
      <t>ボウシ</t>
    </rPh>
    <phoneticPr fontId="1"/>
  </si>
  <si>
    <t>ふとん、タオルケット、枕、クッション、毛布、じゅうたん、ガーゼ、包帯、タオル、カーテン</t>
    <rPh sb="11" eb="12">
      <t>マクラ</t>
    </rPh>
    <rPh sb="19" eb="21">
      <t>モウフ</t>
    </rPh>
    <rPh sb="32" eb="34">
      <t>ホウタイ</t>
    </rPh>
    <phoneticPr fontId="1"/>
  </si>
  <si>
    <t>板材、単板、普通合板、特殊合板、木材チップ</t>
    <rPh sb="0" eb="1">
      <t>イタ</t>
    </rPh>
    <rPh sb="1" eb="2">
      <t>ザイ</t>
    </rPh>
    <rPh sb="3" eb="4">
      <t>タン</t>
    </rPh>
    <rPh sb="4" eb="5">
      <t>イタ</t>
    </rPh>
    <rPh sb="6" eb="8">
      <t>フツウ</t>
    </rPh>
    <rPh sb="8" eb="10">
      <t>ゴウバン</t>
    </rPh>
    <rPh sb="11" eb="13">
      <t>トクシュ</t>
    </rPh>
    <rPh sb="13" eb="15">
      <t>ゴウバン</t>
    </rPh>
    <rPh sb="16" eb="18">
      <t>モクザイ</t>
    </rPh>
    <phoneticPr fontId="1"/>
  </si>
  <si>
    <t>造作材、パーティクルボード、繊維板、経木、木毛、たる・おけ材、木箱、コルク製品、はし、げた、せいろ</t>
    <rPh sb="0" eb="2">
      <t>ゾウサ</t>
    </rPh>
    <rPh sb="2" eb="3">
      <t>ザイ</t>
    </rPh>
    <rPh sb="14" eb="16">
      <t>センイ</t>
    </rPh>
    <rPh sb="16" eb="17">
      <t>イタ</t>
    </rPh>
    <rPh sb="18" eb="19">
      <t>ケイ</t>
    </rPh>
    <rPh sb="19" eb="20">
      <t>キ</t>
    </rPh>
    <rPh sb="21" eb="22">
      <t>キ</t>
    </rPh>
    <rPh sb="22" eb="23">
      <t>ケ</t>
    </rPh>
    <rPh sb="29" eb="30">
      <t>ザイ</t>
    </rPh>
    <rPh sb="31" eb="33">
      <t>キバコ</t>
    </rPh>
    <rPh sb="37" eb="39">
      <t>セイヒン</t>
    </rPh>
    <phoneticPr fontId="1"/>
  </si>
  <si>
    <t>机、テーブル、いす、流し台、調理台、たんす、棚、雨戸、格子、障子、ふすま、ベッド用マットレス、すだれ</t>
    <rPh sb="0" eb="1">
      <t>ツクエ</t>
    </rPh>
    <rPh sb="10" eb="11">
      <t>ナガ</t>
    </rPh>
    <rPh sb="12" eb="13">
      <t>ダイ</t>
    </rPh>
    <rPh sb="14" eb="16">
      <t>チョウリ</t>
    </rPh>
    <rPh sb="16" eb="17">
      <t>ダイ</t>
    </rPh>
    <rPh sb="22" eb="23">
      <t>タナ</t>
    </rPh>
    <rPh sb="24" eb="26">
      <t>アマド</t>
    </rPh>
    <rPh sb="27" eb="29">
      <t>コウシ</t>
    </rPh>
    <rPh sb="30" eb="32">
      <t>ショウジ</t>
    </rPh>
    <rPh sb="40" eb="41">
      <t>ヨウ</t>
    </rPh>
    <phoneticPr fontId="1"/>
  </si>
  <si>
    <t>溶解パルプ、製紙パルプ、古紙</t>
    <rPh sb="0" eb="2">
      <t>ヨウカイ</t>
    </rPh>
    <rPh sb="6" eb="8">
      <t>セイシ</t>
    </rPh>
    <rPh sb="12" eb="14">
      <t>コシ</t>
    </rPh>
    <phoneticPr fontId="1"/>
  </si>
  <si>
    <t>印刷用紙、包装用紙、段ボール原紙</t>
    <rPh sb="0" eb="2">
      <t>インサツ</t>
    </rPh>
    <rPh sb="2" eb="4">
      <t>ヨウシ</t>
    </rPh>
    <rPh sb="5" eb="7">
      <t>ホウソウ</t>
    </rPh>
    <rPh sb="7" eb="9">
      <t>ヨウシ</t>
    </rPh>
    <rPh sb="10" eb="11">
      <t>ダン</t>
    </rPh>
    <rPh sb="14" eb="16">
      <t>ゲンシ</t>
    </rPh>
    <phoneticPr fontId="1"/>
  </si>
  <si>
    <t>段ボール、絶縁紙、絶縁テープ、壁紙</t>
    <rPh sb="0" eb="1">
      <t>ダン</t>
    </rPh>
    <rPh sb="5" eb="7">
      <t>ゼツエン</t>
    </rPh>
    <rPh sb="7" eb="8">
      <t>カミ</t>
    </rPh>
    <rPh sb="9" eb="11">
      <t>ゼツエン</t>
    </rPh>
    <rPh sb="15" eb="17">
      <t>カベガミ</t>
    </rPh>
    <phoneticPr fontId="1"/>
  </si>
  <si>
    <t>段ボール箱、重包装紙袋、角底紙袋、紙筒、紙コップ</t>
    <rPh sb="0" eb="1">
      <t>ダン</t>
    </rPh>
    <rPh sb="4" eb="5">
      <t>バコ</t>
    </rPh>
    <rPh sb="6" eb="7">
      <t>ジュウ</t>
    </rPh>
    <rPh sb="7" eb="8">
      <t>ツツ</t>
    </rPh>
    <rPh sb="8" eb="9">
      <t>ソウ</t>
    </rPh>
    <rPh sb="9" eb="10">
      <t>カミ</t>
    </rPh>
    <rPh sb="10" eb="11">
      <t>フクロ</t>
    </rPh>
    <rPh sb="12" eb="13">
      <t>カド</t>
    </rPh>
    <rPh sb="13" eb="14">
      <t>ソコ</t>
    </rPh>
    <rPh sb="14" eb="16">
      <t>カミブクロ</t>
    </rPh>
    <rPh sb="17" eb="18">
      <t>カミ</t>
    </rPh>
    <rPh sb="18" eb="19">
      <t>ツツ</t>
    </rPh>
    <rPh sb="20" eb="21">
      <t>カミ</t>
    </rPh>
    <phoneticPr fontId="1"/>
  </si>
  <si>
    <t>紙製衛生材料、紙おむつ、生理用品、ティッシュペーパー、トイレットペーパー、セロファン、紙ひも</t>
    <rPh sb="0" eb="1">
      <t>カミ</t>
    </rPh>
    <rPh sb="1" eb="2">
      <t>セイ</t>
    </rPh>
    <rPh sb="2" eb="4">
      <t>エイセイ</t>
    </rPh>
    <rPh sb="4" eb="6">
      <t>ザイリョウ</t>
    </rPh>
    <rPh sb="7" eb="8">
      <t>カミ</t>
    </rPh>
    <rPh sb="12" eb="14">
      <t>セイリ</t>
    </rPh>
    <rPh sb="14" eb="16">
      <t>ヨウヒン</t>
    </rPh>
    <rPh sb="43" eb="44">
      <t>カミ</t>
    </rPh>
    <phoneticPr fontId="1"/>
  </si>
  <si>
    <t>オフセット印刷、おう版印刷、写真製版、製本</t>
    <rPh sb="5" eb="7">
      <t>インサツ</t>
    </rPh>
    <rPh sb="10" eb="11">
      <t>バン</t>
    </rPh>
    <rPh sb="11" eb="13">
      <t>インサツ</t>
    </rPh>
    <rPh sb="14" eb="16">
      <t>シャシン</t>
    </rPh>
    <rPh sb="16" eb="18">
      <t>セイハン</t>
    </rPh>
    <rPh sb="19" eb="21">
      <t>セイホン</t>
    </rPh>
    <phoneticPr fontId="1"/>
  </si>
  <si>
    <t>窒素室・りん酸質肥料、複合肥料</t>
    <rPh sb="0" eb="2">
      <t>チッソ</t>
    </rPh>
    <rPh sb="2" eb="3">
      <t>シツ</t>
    </rPh>
    <rPh sb="6" eb="7">
      <t>サン</t>
    </rPh>
    <rPh sb="7" eb="8">
      <t>シツ</t>
    </rPh>
    <rPh sb="8" eb="10">
      <t>ヒリョウ</t>
    </rPh>
    <rPh sb="11" eb="13">
      <t>フクゴウ</t>
    </rPh>
    <rPh sb="13" eb="15">
      <t>ヒリョウ</t>
    </rPh>
    <phoneticPr fontId="1"/>
  </si>
  <si>
    <t>塩素ガス、塩酸、さらし液、塩素酸ナトリウム</t>
    <rPh sb="0" eb="2">
      <t>エンソ</t>
    </rPh>
    <rPh sb="5" eb="7">
      <t>エンサン</t>
    </rPh>
    <rPh sb="11" eb="12">
      <t>エキ</t>
    </rPh>
    <rPh sb="13" eb="16">
      <t>エンソサン</t>
    </rPh>
    <phoneticPr fontId="1"/>
  </si>
  <si>
    <t>エチレン、プロピレン、ブタン、ブチレン、ブタジエン、純ベンゼン、純トルエン、キシレン</t>
    <rPh sb="26" eb="27">
      <t>ジュン</t>
    </rPh>
    <rPh sb="32" eb="33">
      <t>ジュン</t>
    </rPh>
    <phoneticPr fontId="1"/>
  </si>
  <si>
    <t>イソプロピルアルコール、酸化エチレン、塩化ビニル、無水フタル酸、トルイレンジイソシアネート、ジフェニルメタンジイソシアネート、シクロヘキサン、アニリン、ニトロベンゼン、クロルベンゼン</t>
    <rPh sb="12" eb="14">
      <t>サンカ</t>
    </rPh>
    <rPh sb="19" eb="21">
      <t>エンカ</t>
    </rPh>
    <rPh sb="25" eb="27">
      <t>ムスイ</t>
    </rPh>
    <rPh sb="30" eb="31">
      <t>サン</t>
    </rPh>
    <phoneticPr fontId="1"/>
  </si>
  <si>
    <t>合成ゴム</t>
    <rPh sb="0" eb="2">
      <t>ゴウセイ</t>
    </rPh>
    <phoneticPr fontId="1"/>
  </si>
  <si>
    <t>フェノール樹脂、メラミン樹脂、ポリエチレン、ポリスチレン、ポリプロピレン、塩化ビニル樹脂、ポリアミド系樹脂、石油系樹脂、メタクリル樹脂</t>
    <rPh sb="5" eb="7">
      <t>ジュシ</t>
    </rPh>
    <rPh sb="12" eb="14">
      <t>ジュシ</t>
    </rPh>
    <rPh sb="37" eb="39">
      <t>エンカ</t>
    </rPh>
    <rPh sb="42" eb="44">
      <t>ジュシ</t>
    </rPh>
    <rPh sb="50" eb="51">
      <t>ケイ</t>
    </rPh>
    <rPh sb="51" eb="53">
      <t>ジュシ</t>
    </rPh>
    <rPh sb="54" eb="56">
      <t>セキユ</t>
    </rPh>
    <rPh sb="56" eb="57">
      <t>ケイ</t>
    </rPh>
    <rPh sb="57" eb="59">
      <t>ジュシ</t>
    </rPh>
    <rPh sb="65" eb="67">
      <t>ジュシ</t>
    </rPh>
    <phoneticPr fontId="1"/>
  </si>
  <si>
    <t>ビスコース長繊維糸・短繊維、ナイロン長繊維糸・短繊維、ポリエステル長繊維・短繊維</t>
    <rPh sb="5" eb="8">
      <t>チョウセンイ</t>
    </rPh>
    <rPh sb="8" eb="9">
      <t>イト</t>
    </rPh>
    <rPh sb="10" eb="13">
      <t>タンセンイ</t>
    </rPh>
    <rPh sb="18" eb="19">
      <t>チョウ</t>
    </rPh>
    <rPh sb="19" eb="21">
      <t>センイ</t>
    </rPh>
    <rPh sb="21" eb="22">
      <t>イト</t>
    </rPh>
    <rPh sb="23" eb="26">
      <t>タンセンイ</t>
    </rPh>
    <rPh sb="33" eb="34">
      <t>チョウ</t>
    </rPh>
    <rPh sb="34" eb="36">
      <t>センイ</t>
    </rPh>
    <rPh sb="37" eb="40">
      <t>タンセンイ</t>
    </rPh>
    <phoneticPr fontId="1"/>
  </si>
  <si>
    <t>硬化油（工業用）、脂肪酸、グリセリン、界面活性剤、柔軟仕上げ剤</t>
    <rPh sb="0" eb="2">
      <t>コウカ</t>
    </rPh>
    <rPh sb="2" eb="3">
      <t>アブラ</t>
    </rPh>
    <rPh sb="4" eb="6">
      <t>コウギョウ</t>
    </rPh>
    <rPh sb="6" eb="7">
      <t>ヨウ</t>
    </rPh>
    <rPh sb="9" eb="12">
      <t>シボウサン</t>
    </rPh>
    <rPh sb="19" eb="21">
      <t>カイメン</t>
    </rPh>
    <rPh sb="21" eb="24">
      <t>カッセイザイ</t>
    </rPh>
    <rPh sb="25" eb="27">
      <t>ジュウナン</t>
    </rPh>
    <rPh sb="27" eb="29">
      <t>シア</t>
    </rPh>
    <rPh sb="30" eb="31">
      <t>ザイ</t>
    </rPh>
    <phoneticPr fontId="1"/>
  </si>
  <si>
    <t>香水、オーデコロン、シャンプー、乳液、化粧水、ファンデーション、口紅、日やけ止め、歯磨</t>
    <rPh sb="0" eb="2">
      <t>コウスイ</t>
    </rPh>
    <rPh sb="16" eb="18">
      <t>ニュウエキ</t>
    </rPh>
    <rPh sb="19" eb="22">
      <t>ケショウスイ</t>
    </rPh>
    <rPh sb="32" eb="34">
      <t>クチベニ</t>
    </rPh>
    <rPh sb="35" eb="36">
      <t>ヒ</t>
    </rPh>
    <rPh sb="38" eb="39">
      <t>ド</t>
    </rPh>
    <rPh sb="41" eb="43">
      <t>ハミガキ</t>
    </rPh>
    <phoneticPr fontId="1"/>
  </si>
  <si>
    <t>油性塗料、ラッカー、シンナー類、一般インキ</t>
    <rPh sb="0" eb="2">
      <t>ユセイ</t>
    </rPh>
    <rPh sb="2" eb="4">
      <t>トリョウ</t>
    </rPh>
    <rPh sb="14" eb="15">
      <t>ルイ</t>
    </rPh>
    <rPh sb="16" eb="18">
      <t>イッパン</t>
    </rPh>
    <phoneticPr fontId="1"/>
  </si>
  <si>
    <t>ガソリン、ジェット燃料油、灯油、軽油、Ａ重油、Ｂ重油・Ｃ重油、ナフサ、液化石油ガス、グリース、パラフィン、石油ガス</t>
    <rPh sb="53" eb="55">
      <t>セキユ</t>
    </rPh>
    <phoneticPr fontId="1"/>
  </si>
  <si>
    <t>コークス、練炭、豆炭、コールタール、舗装材料</t>
    <rPh sb="5" eb="7">
      <t>レンタン</t>
    </rPh>
    <rPh sb="8" eb="9">
      <t>マメ</t>
    </rPh>
    <rPh sb="9" eb="10">
      <t>スミ</t>
    </rPh>
    <rPh sb="18" eb="20">
      <t>ホソウ</t>
    </rPh>
    <rPh sb="20" eb="22">
      <t>ザイリョウ</t>
    </rPh>
    <phoneticPr fontId="1"/>
  </si>
  <si>
    <t>自動車・航空機・自転車・運搬車用タイヤ・チューブ</t>
    <rPh sb="0" eb="3">
      <t>ジドウシャ</t>
    </rPh>
    <rPh sb="4" eb="7">
      <t>コウクウキ</t>
    </rPh>
    <rPh sb="8" eb="11">
      <t>ジテンシャ</t>
    </rPh>
    <rPh sb="12" eb="15">
      <t>ウンパンシャ</t>
    </rPh>
    <rPh sb="15" eb="16">
      <t>ヨウ</t>
    </rPh>
    <phoneticPr fontId="1"/>
  </si>
  <si>
    <t>ポルトランドセメント、フライアッシュセメント、生コンクリート、コンクリート系パネル、セメント瓦</t>
    <rPh sb="23" eb="24">
      <t>ナマ</t>
    </rPh>
    <rPh sb="37" eb="38">
      <t>ケイ</t>
    </rPh>
    <rPh sb="46" eb="47">
      <t>カワラ</t>
    </rPh>
    <phoneticPr fontId="1"/>
  </si>
  <si>
    <t>衛生陶器（浴槽、洗面手洗器、便器、水槽）、タイル、電気用陶磁器、陶磁器製食器、陶磁器製台所・調理用品</t>
    <rPh sb="0" eb="2">
      <t>エイセイ</t>
    </rPh>
    <rPh sb="2" eb="4">
      <t>トウキ</t>
    </rPh>
    <rPh sb="5" eb="7">
      <t>ヨクソウ</t>
    </rPh>
    <rPh sb="8" eb="10">
      <t>センメン</t>
    </rPh>
    <rPh sb="10" eb="12">
      <t>テアラ</t>
    </rPh>
    <rPh sb="12" eb="13">
      <t>キ</t>
    </rPh>
    <rPh sb="14" eb="16">
      <t>ベンキ</t>
    </rPh>
    <rPh sb="17" eb="19">
      <t>スイソウ</t>
    </rPh>
    <rPh sb="25" eb="28">
      <t>デンキヨウ</t>
    </rPh>
    <rPh sb="28" eb="31">
      <t>トウジキ</t>
    </rPh>
    <rPh sb="32" eb="35">
      <t>トウジキ</t>
    </rPh>
    <rPh sb="35" eb="36">
      <t>セイ</t>
    </rPh>
    <rPh sb="36" eb="38">
      <t>ショッキ</t>
    </rPh>
    <rPh sb="39" eb="42">
      <t>トウジキ</t>
    </rPh>
    <rPh sb="42" eb="43">
      <t>セイ</t>
    </rPh>
    <rPh sb="43" eb="45">
      <t>ダイドコロ</t>
    </rPh>
    <rPh sb="46" eb="48">
      <t>チョウリ</t>
    </rPh>
    <rPh sb="48" eb="50">
      <t>ヨウヒン</t>
    </rPh>
    <phoneticPr fontId="1"/>
  </si>
  <si>
    <t>耐火れんが、耐火モルタル、石こうボード・同製品、石こうプラスタ、粘土かわら、普通レンガ</t>
    <rPh sb="0" eb="2">
      <t>タイカ</t>
    </rPh>
    <rPh sb="6" eb="8">
      <t>タイカ</t>
    </rPh>
    <rPh sb="13" eb="14">
      <t>セッ</t>
    </rPh>
    <rPh sb="20" eb="21">
      <t>ドウ</t>
    </rPh>
    <rPh sb="21" eb="23">
      <t>セイヒン</t>
    </rPh>
    <rPh sb="24" eb="25">
      <t>セッ</t>
    </rPh>
    <rPh sb="32" eb="34">
      <t>ネンド</t>
    </rPh>
    <rPh sb="38" eb="40">
      <t>フツウ</t>
    </rPh>
    <phoneticPr fontId="1"/>
  </si>
  <si>
    <t>電極、炭素繊維、炭素棒、天然研磨剤、人工研磨剤、ほうろう鉄器、石灰、再生骨材、人工骨材、けいそう土、人造宝石</t>
    <rPh sb="0" eb="2">
      <t>デンキョク</t>
    </rPh>
    <rPh sb="3" eb="5">
      <t>タンソ</t>
    </rPh>
    <rPh sb="5" eb="7">
      <t>センイ</t>
    </rPh>
    <rPh sb="8" eb="11">
      <t>タンソボウ</t>
    </rPh>
    <rPh sb="12" eb="14">
      <t>テンネン</t>
    </rPh>
    <rPh sb="14" eb="17">
      <t>ケンマザイ</t>
    </rPh>
    <rPh sb="18" eb="20">
      <t>ジンコウ</t>
    </rPh>
    <rPh sb="20" eb="23">
      <t>ケンマザイ</t>
    </rPh>
    <rPh sb="28" eb="30">
      <t>テッキ</t>
    </rPh>
    <rPh sb="31" eb="33">
      <t>セッカイ</t>
    </rPh>
    <rPh sb="34" eb="36">
      <t>サイセイ</t>
    </rPh>
    <rPh sb="36" eb="37">
      <t>ホネ</t>
    </rPh>
    <rPh sb="37" eb="38">
      <t>ザイ</t>
    </rPh>
    <rPh sb="39" eb="41">
      <t>ジンコウ</t>
    </rPh>
    <rPh sb="41" eb="42">
      <t>ホネ</t>
    </rPh>
    <rPh sb="42" eb="43">
      <t>ザイ</t>
    </rPh>
    <rPh sb="48" eb="49">
      <t>ド</t>
    </rPh>
    <rPh sb="50" eb="52">
      <t>ジンゾウ</t>
    </rPh>
    <rPh sb="52" eb="54">
      <t>ホウセキ</t>
    </rPh>
    <phoneticPr fontId="1"/>
  </si>
  <si>
    <t>高炉銑、電気炉銑、フェロニッケル、フェロクロム、フェロマンガン、普通鋼粗鋼、特殊鋼粗鋼</t>
    <rPh sb="0" eb="2">
      <t>コウロ</t>
    </rPh>
    <rPh sb="2" eb="3">
      <t>セン</t>
    </rPh>
    <rPh sb="4" eb="7">
      <t>デンキロ</t>
    </rPh>
    <rPh sb="7" eb="8">
      <t>ズク</t>
    </rPh>
    <rPh sb="32" eb="34">
      <t>フツウ</t>
    </rPh>
    <rPh sb="34" eb="35">
      <t>コウ</t>
    </rPh>
    <rPh sb="35" eb="37">
      <t>ソコウ</t>
    </rPh>
    <rPh sb="38" eb="40">
      <t>トクシュ</t>
    </rPh>
    <rPh sb="40" eb="41">
      <t>コウ</t>
    </rPh>
    <rPh sb="41" eb="43">
      <t>ソコウ</t>
    </rPh>
    <phoneticPr fontId="1"/>
  </si>
  <si>
    <t>鉄屑</t>
    <rPh sb="0" eb="2">
      <t>テツクズ</t>
    </rPh>
    <phoneticPr fontId="1"/>
  </si>
  <si>
    <t>鋼矢板、厚板、中板、薄板、冷延用鋼帯、小形鉄筋用丸棒・異形棒、軌条、工具鋼、構造用鋼、ばね鋼</t>
    <rPh sb="0" eb="1">
      <t>コウ</t>
    </rPh>
    <rPh sb="1" eb="2">
      <t>ヤ</t>
    </rPh>
    <rPh sb="2" eb="3">
      <t>イタ</t>
    </rPh>
    <rPh sb="4" eb="5">
      <t>アツ</t>
    </rPh>
    <rPh sb="5" eb="6">
      <t>イタ</t>
    </rPh>
    <rPh sb="7" eb="8">
      <t>チュウ</t>
    </rPh>
    <rPh sb="8" eb="9">
      <t>イタ</t>
    </rPh>
    <rPh sb="10" eb="11">
      <t>ウス</t>
    </rPh>
    <rPh sb="11" eb="12">
      <t>イタ</t>
    </rPh>
    <rPh sb="13" eb="15">
      <t>レイエン</t>
    </rPh>
    <rPh sb="15" eb="16">
      <t>ヨウ</t>
    </rPh>
    <rPh sb="16" eb="17">
      <t>ハガネ</t>
    </rPh>
    <rPh sb="17" eb="18">
      <t>オビ</t>
    </rPh>
    <rPh sb="19" eb="21">
      <t>コガタ</t>
    </rPh>
    <rPh sb="21" eb="23">
      <t>テッキン</t>
    </rPh>
    <rPh sb="23" eb="24">
      <t>ヨウ</t>
    </rPh>
    <rPh sb="24" eb="25">
      <t>マル</t>
    </rPh>
    <rPh sb="25" eb="26">
      <t>ボウ</t>
    </rPh>
    <rPh sb="27" eb="29">
      <t>イギョウ</t>
    </rPh>
    <rPh sb="29" eb="30">
      <t>ボウ</t>
    </rPh>
    <rPh sb="31" eb="33">
      <t>キジョウ</t>
    </rPh>
    <rPh sb="34" eb="36">
      <t>コウグ</t>
    </rPh>
    <rPh sb="36" eb="37">
      <t>コウ</t>
    </rPh>
    <rPh sb="38" eb="41">
      <t>コウゾウヨウ</t>
    </rPh>
    <rPh sb="41" eb="42">
      <t>コウ</t>
    </rPh>
    <rPh sb="45" eb="46">
      <t>コウ</t>
    </rPh>
    <phoneticPr fontId="1"/>
  </si>
  <si>
    <t>鋼熱間鋼管、鋼冷間鋼管</t>
    <rPh sb="0" eb="1">
      <t>ハガネ</t>
    </rPh>
    <rPh sb="1" eb="2">
      <t>ネツ</t>
    </rPh>
    <rPh sb="2" eb="3">
      <t>カン</t>
    </rPh>
    <rPh sb="3" eb="4">
      <t>ハガネ</t>
    </rPh>
    <rPh sb="4" eb="5">
      <t>カン</t>
    </rPh>
    <rPh sb="6" eb="7">
      <t>ハガネ</t>
    </rPh>
    <rPh sb="7" eb="8">
      <t>レイ</t>
    </rPh>
    <rPh sb="8" eb="9">
      <t>カン</t>
    </rPh>
    <rPh sb="9" eb="10">
      <t>ハガネ</t>
    </rPh>
    <rPh sb="10" eb="11">
      <t>クダ</t>
    </rPh>
    <phoneticPr fontId="1"/>
  </si>
  <si>
    <t>磨帯鋼、冷延広幅帯鋼、冷延鋼板、針金、ブリキ</t>
    <rPh sb="0" eb="1">
      <t>マ</t>
    </rPh>
    <rPh sb="1" eb="2">
      <t>オビ</t>
    </rPh>
    <rPh sb="2" eb="3">
      <t>ハガネ</t>
    </rPh>
    <rPh sb="4" eb="6">
      <t>レイエン</t>
    </rPh>
    <rPh sb="6" eb="8">
      <t>ヒロハバ</t>
    </rPh>
    <rPh sb="8" eb="9">
      <t>オビ</t>
    </rPh>
    <rPh sb="9" eb="10">
      <t>コウ</t>
    </rPh>
    <rPh sb="11" eb="13">
      <t>レイエン</t>
    </rPh>
    <rPh sb="13" eb="15">
      <t>コウバン</t>
    </rPh>
    <rPh sb="16" eb="18">
      <t>ハリガネ</t>
    </rPh>
    <phoneticPr fontId="1"/>
  </si>
  <si>
    <t>普通鋼・特殊鋼鍛鋼品、直管、異形管、銑鉄鋳物、鍛工品</t>
    <rPh sb="0" eb="2">
      <t>フツウ</t>
    </rPh>
    <rPh sb="2" eb="3">
      <t>ハガネ</t>
    </rPh>
    <rPh sb="4" eb="6">
      <t>トクシュ</t>
    </rPh>
    <rPh sb="6" eb="7">
      <t>ハガネ</t>
    </rPh>
    <rPh sb="7" eb="9">
      <t>タンコウ</t>
    </rPh>
    <rPh sb="9" eb="10">
      <t>ヒン</t>
    </rPh>
    <rPh sb="11" eb="13">
      <t>チョッカン</t>
    </rPh>
    <rPh sb="14" eb="17">
      <t>イケイカン</t>
    </rPh>
    <rPh sb="18" eb="20">
      <t>センテツ</t>
    </rPh>
    <rPh sb="20" eb="22">
      <t>イモノ</t>
    </rPh>
    <rPh sb="23" eb="25">
      <t>タンコウ</t>
    </rPh>
    <rPh sb="25" eb="26">
      <t>ヒン</t>
    </rPh>
    <phoneticPr fontId="1"/>
  </si>
  <si>
    <t>鉄鋼シャースリット業、鉄粉、純鉄圧延、ペレット</t>
    <rPh sb="0" eb="2">
      <t>テッコウ</t>
    </rPh>
    <rPh sb="9" eb="10">
      <t>ギョウ</t>
    </rPh>
    <rPh sb="11" eb="13">
      <t>テップン</t>
    </rPh>
    <rPh sb="14" eb="15">
      <t>ジュン</t>
    </rPh>
    <rPh sb="15" eb="16">
      <t>テツ</t>
    </rPh>
    <rPh sb="16" eb="17">
      <t>アツ</t>
    </rPh>
    <rPh sb="17" eb="18">
      <t>エン</t>
    </rPh>
    <phoneticPr fontId="1"/>
  </si>
  <si>
    <t>銅、鉛、はんだ、亜鉛、アルミニウム地金、アルミナ、チタン、タングステン、すず、アンチモン</t>
    <rPh sb="0" eb="1">
      <t>ドウ</t>
    </rPh>
    <rPh sb="2" eb="3">
      <t>ナマリ</t>
    </rPh>
    <rPh sb="8" eb="10">
      <t>アエン</t>
    </rPh>
    <rPh sb="17" eb="18">
      <t>チ</t>
    </rPh>
    <rPh sb="18" eb="19">
      <t>キン</t>
    </rPh>
    <phoneticPr fontId="1"/>
  </si>
  <si>
    <t>非鉄金属屑</t>
    <rPh sb="0" eb="2">
      <t>ヒテツ</t>
    </rPh>
    <rPh sb="2" eb="4">
      <t>キンゾク</t>
    </rPh>
    <rPh sb="4" eb="5">
      <t>クズ</t>
    </rPh>
    <phoneticPr fontId="1"/>
  </si>
  <si>
    <t>通信用電線・ケーブル、電力用電線・ケーブル、光ファイバケーブル</t>
    <rPh sb="0" eb="3">
      <t>ツウシンヨウ</t>
    </rPh>
    <rPh sb="3" eb="5">
      <t>デンセン</t>
    </rPh>
    <rPh sb="11" eb="13">
      <t>デンリョク</t>
    </rPh>
    <rPh sb="13" eb="14">
      <t>ヨウ</t>
    </rPh>
    <rPh sb="14" eb="16">
      <t>デンセン</t>
    </rPh>
    <rPh sb="22" eb="23">
      <t>ヒカリ</t>
    </rPh>
    <phoneticPr fontId="1"/>
  </si>
  <si>
    <t>銅・黄銅・青銅等の伸銅品、アルミニウム圧延製品、鋳物、ダイカスト、鍛造品、核燃料、鉛管、鉛版</t>
    <rPh sb="0" eb="1">
      <t>ドウ</t>
    </rPh>
    <rPh sb="2" eb="4">
      <t>オウドウ</t>
    </rPh>
    <rPh sb="5" eb="7">
      <t>セイドウ</t>
    </rPh>
    <rPh sb="7" eb="8">
      <t>トウ</t>
    </rPh>
    <rPh sb="9" eb="11">
      <t>シンドウ</t>
    </rPh>
    <rPh sb="11" eb="12">
      <t>ヒン</t>
    </rPh>
    <rPh sb="19" eb="21">
      <t>アツエン</t>
    </rPh>
    <rPh sb="21" eb="23">
      <t>セイヒン</t>
    </rPh>
    <rPh sb="24" eb="26">
      <t>イモノ</t>
    </rPh>
    <rPh sb="33" eb="35">
      <t>タンゾウ</t>
    </rPh>
    <rPh sb="35" eb="36">
      <t>ヒン</t>
    </rPh>
    <rPh sb="37" eb="40">
      <t>カクネンリョウ</t>
    </rPh>
    <rPh sb="41" eb="42">
      <t>ナマリ</t>
    </rPh>
    <rPh sb="42" eb="43">
      <t>カン</t>
    </rPh>
    <rPh sb="44" eb="45">
      <t>ナマリ</t>
    </rPh>
    <rPh sb="45" eb="46">
      <t>バン</t>
    </rPh>
    <phoneticPr fontId="1"/>
  </si>
  <si>
    <t>鉄骨、軽量鉄骨、橋りょう、鉄塔、水門、はしご</t>
    <rPh sb="0" eb="2">
      <t>テッコツ</t>
    </rPh>
    <rPh sb="3" eb="5">
      <t>ケイリョウ</t>
    </rPh>
    <rPh sb="5" eb="7">
      <t>テッコツ</t>
    </rPh>
    <rPh sb="8" eb="9">
      <t>ハシ</t>
    </rPh>
    <rPh sb="13" eb="15">
      <t>テットウ</t>
    </rPh>
    <rPh sb="16" eb="18">
      <t>スイモン</t>
    </rPh>
    <phoneticPr fontId="1"/>
  </si>
  <si>
    <t>アルミニウム製サッシ・ドア、鉄骨系プレハブ住宅、ユニットハウス、メタルラス、シャッタ</t>
    <rPh sb="6" eb="7">
      <t>セイ</t>
    </rPh>
    <rPh sb="14" eb="16">
      <t>テッコツ</t>
    </rPh>
    <rPh sb="16" eb="17">
      <t>ケイ</t>
    </rPh>
    <rPh sb="21" eb="23">
      <t>ジュウタク</t>
    </rPh>
    <phoneticPr fontId="1"/>
  </si>
  <si>
    <t>ガスこんろ・ふろ釜・湯沸器等のガス機器、石油ストーブ等の石油機器、温風暖房機、太陽熱利用機器</t>
    <rPh sb="8" eb="9">
      <t>カマ</t>
    </rPh>
    <rPh sb="10" eb="11">
      <t>ユ</t>
    </rPh>
    <rPh sb="11" eb="12">
      <t>フツ</t>
    </rPh>
    <rPh sb="12" eb="13">
      <t>キ</t>
    </rPh>
    <rPh sb="13" eb="14">
      <t>トウ</t>
    </rPh>
    <rPh sb="17" eb="19">
      <t>キキ</t>
    </rPh>
    <rPh sb="20" eb="22">
      <t>セキユ</t>
    </rPh>
    <rPh sb="26" eb="27">
      <t>トウ</t>
    </rPh>
    <rPh sb="28" eb="30">
      <t>セキユ</t>
    </rPh>
    <rPh sb="30" eb="32">
      <t>キキ</t>
    </rPh>
    <rPh sb="33" eb="34">
      <t>オン</t>
    </rPh>
    <rPh sb="34" eb="35">
      <t>カゼ</t>
    </rPh>
    <rPh sb="35" eb="38">
      <t>ダンボウキ</t>
    </rPh>
    <rPh sb="39" eb="42">
      <t>タイヨウネツ</t>
    </rPh>
    <rPh sb="42" eb="44">
      <t>リヨウ</t>
    </rPh>
    <rPh sb="44" eb="46">
      <t>キキ</t>
    </rPh>
    <phoneticPr fontId="1"/>
  </si>
  <si>
    <t>煙管ボイラ、水管ボイラ、蒸気タービン、水力タービン、ガスタービン、はん用ガソリン機関、はん用石油機関</t>
    <rPh sb="0" eb="2">
      <t>エンカン</t>
    </rPh>
    <rPh sb="6" eb="8">
      <t>スイカン</t>
    </rPh>
    <rPh sb="12" eb="14">
      <t>ジョウキ</t>
    </rPh>
    <rPh sb="19" eb="21">
      <t>スイリョク</t>
    </rPh>
    <rPh sb="35" eb="36">
      <t>ヨウ</t>
    </rPh>
    <rPh sb="40" eb="42">
      <t>キカン</t>
    </rPh>
    <rPh sb="45" eb="46">
      <t>ヨウ</t>
    </rPh>
    <rPh sb="46" eb="48">
      <t>セキユ</t>
    </rPh>
    <rPh sb="48" eb="50">
      <t>キカン</t>
    </rPh>
    <phoneticPr fontId="1"/>
  </si>
  <si>
    <t>自動車部品・同附属品</t>
    <phoneticPr fontId="1"/>
  </si>
  <si>
    <t>計測機器</t>
    <phoneticPr fontId="1"/>
  </si>
  <si>
    <t>冷凍機、冷凍・冷蔵用ショーケース、ウォータークーラ</t>
    <rPh sb="0" eb="3">
      <t>レイトウキ</t>
    </rPh>
    <rPh sb="4" eb="6">
      <t>レイトウ</t>
    </rPh>
    <rPh sb="7" eb="10">
      <t>レイゾウヨウ</t>
    </rPh>
    <phoneticPr fontId="1"/>
  </si>
  <si>
    <t>玉軸受、ころ軸受、軸受ユニット、変速機、歯車、ローラチェーン、工業窯炉、消火器具、自動車用エレベータ</t>
    <rPh sb="0" eb="1">
      <t>タマ</t>
    </rPh>
    <rPh sb="1" eb="2">
      <t>ジク</t>
    </rPh>
    <rPh sb="2" eb="3">
      <t>ウ</t>
    </rPh>
    <rPh sb="6" eb="7">
      <t>ジク</t>
    </rPh>
    <rPh sb="7" eb="8">
      <t>ウ</t>
    </rPh>
    <rPh sb="9" eb="11">
      <t>ジクウ</t>
    </rPh>
    <rPh sb="16" eb="19">
      <t>ヘンソクキ</t>
    </rPh>
    <rPh sb="20" eb="22">
      <t>ハグルマ</t>
    </rPh>
    <rPh sb="31" eb="33">
      <t>コウギョウ</t>
    </rPh>
    <rPh sb="33" eb="34">
      <t>カマ</t>
    </rPh>
    <rPh sb="34" eb="35">
      <t>ロ</t>
    </rPh>
    <rPh sb="36" eb="38">
      <t>ショウカ</t>
    </rPh>
    <rPh sb="38" eb="40">
      <t>キグ</t>
    </rPh>
    <rPh sb="41" eb="44">
      <t>ジドウシャ</t>
    </rPh>
    <rPh sb="44" eb="45">
      <t>ヨウ</t>
    </rPh>
    <phoneticPr fontId="1"/>
  </si>
  <si>
    <t>掘さく機、建設用クレーン、整地機械、さく岩機、鉄柱</t>
    <rPh sb="0" eb="1">
      <t>ホ</t>
    </rPh>
    <rPh sb="3" eb="4">
      <t>キ</t>
    </rPh>
    <rPh sb="5" eb="8">
      <t>ケンセツヨウ</t>
    </rPh>
    <rPh sb="13" eb="15">
      <t>セイチ</t>
    </rPh>
    <rPh sb="15" eb="17">
      <t>キカイ</t>
    </rPh>
    <rPh sb="20" eb="21">
      <t>イワ</t>
    </rPh>
    <rPh sb="21" eb="22">
      <t>キ</t>
    </rPh>
    <rPh sb="23" eb="25">
      <t>テッチュウ</t>
    </rPh>
    <phoneticPr fontId="1"/>
  </si>
  <si>
    <t>化学繊維機械、紡績機械、製織機械、編組機械、縫製機械</t>
    <rPh sb="0" eb="2">
      <t>カガク</t>
    </rPh>
    <rPh sb="2" eb="4">
      <t>センイ</t>
    </rPh>
    <rPh sb="4" eb="6">
      <t>キカイ</t>
    </rPh>
    <rPh sb="7" eb="9">
      <t>ボウセキ</t>
    </rPh>
    <rPh sb="9" eb="11">
      <t>キカイ</t>
    </rPh>
    <rPh sb="12" eb="13">
      <t>セイ</t>
    </rPh>
    <rPh sb="13" eb="14">
      <t>オリ</t>
    </rPh>
    <rPh sb="14" eb="16">
      <t>キカイ</t>
    </rPh>
    <rPh sb="17" eb="18">
      <t>ア</t>
    </rPh>
    <rPh sb="18" eb="19">
      <t>クミ</t>
    </rPh>
    <rPh sb="19" eb="21">
      <t>キカイ</t>
    </rPh>
    <rPh sb="22" eb="23">
      <t>ヌ</t>
    </rPh>
    <rPh sb="24" eb="26">
      <t>キカイ</t>
    </rPh>
    <phoneticPr fontId="1"/>
  </si>
  <si>
    <t>その他の金属製品</t>
    <phoneticPr fontId="1"/>
  </si>
  <si>
    <t>ろ過装置、分離機器、熱交換器、混合器、かくはん機、ねつ和機、ダイカストマシン、鋳型、射出成型機、押出成形機</t>
    <rPh sb="1" eb="2">
      <t>カ</t>
    </rPh>
    <rPh sb="2" eb="4">
      <t>ソウチ</t>
    </rPh>
    <rPh sb="5" eb="8">
      <t>ブンリキ</t>
    </rPh>
    <rPh sb="8" eb="9">
      <t>キ</t>
    </rPh>
    <rPh sb="10" eb="14">
      <t>ネツコウカンキ</t>
    </rPh>
    <rPh sb="15" eb="18">
      <t>コンゴウキ</t>
    </rPh>
    <rPh sb="23" eb="24">
      <t>キ</t>
    </rPh>
    <rPh sb="27" eb="28">
      <t>ワ</t>
    </rPh>
    <rPh sb="28" eb="29">
      <t>キ</t>
    </rPh>
    <rPh sb="39" eb="41">
      <t>イガタ</t>
    </rPh>
    <rPh sb="42" eb="44">
      <t>シャシュツ</t>
    </rPh>
    <rPh sb="44" eb="46">
      <t>セイケイ</t>
    </rPh>
    <rPh sb="46" eb="47">
      <t>キ</t>
    </rPh>
    <rPh sb="48" eb="50">
      <t>オシダシ</t>
    </rPh>
    <rPh sb="50" eb="52">
      <t>セイケイ</t>
    </rPh>
    <rPh sb="52" eb="53">
      <t>キ</t>
    </rPh>
    <phoneticPr fontId="1"/>
  </si>
  <si>
    <t>ウェーハプロセス用処理装置、組立用装置、フラットパネルディスプレイ製造装置</t>
    <rPh sb="8" eb="9">
      <t>ヨウ</t>
    </rPh>
    <rPh sb="9" eb="11">
      <t>ショリ</t>
    </rPh>
    <rPh sb="11" eb="13">
      <t>ソウチ</t>
    </rPh>
    <rPh sb="14" eb="15">
      <t>クミ</t>
    </rPh>
    <rPh sb="15" eb="16">
      <t>タ</t>
    </rPh>
    <rPh sb="16" eb="17">
      <t>ヨウ</t>
    </rPh>
    <rPh sb="17" eb="19">
      <t>ソウチ</t>
    </rPh>
    <rPh sb="33" eb="35">
      <t>セイゾウ</t>
    </rPh>
    <rPh sb="35" eb="37">
      <t>ソウチ</t>
    </rPh>
    <phoneticPr fontId="1"/>
  </si>
  <si>
    <t>プレス用金型、鋳造用金型、真空装置・真空機器（半導体製造装置を除く）、数値制御ロボット、マニュアル・マニピュレータ、ゴム工業用機械器具、ガラス工業用特殊機械</t>
    <rPh sb="3" eb="4">
      <t>ヨウ</t>
    </rPh>
    <rPh sb="4" eb="6">
      <t>カナガタ</t>
    </rPh>
    <rPh sb="7" eb="9">
      <t>チュウゾウ</t>
    </rPh>
    <rPh sb="9" eb="10">
      <t>ヨウ</t>
    </rPh>
    <rPh sb="10" eb="12">
      <t>カナガタ</t>
    </rPh>
    <rPh sb="13" eb="15">
      <t>シンクウ</t>
    </rPh>
    <rPh sb="15" eb="17">
      <t>ソウチ</t>
    </rPh>
    <rPh sb="18" eb="20">
      <t>シンクウ</t>
    </rPh>
    <rPh sb="20" eb="22">
      <t>キキ</t>
    </rPh>
    <rPh sb="23" eb="26">
      <t>ハンドウタイ</t>
    </rPh>
    <rPh sb="26" eb="28">
      <t>セイゾウ</t>
    </rPh>
    <rPh sb="28" eb="30">
      <t>ソウチ</t>
    </rPh>
    <rPh sb="31" eb="32">
      <t>ノゾ</t>
    </rPh>
    <rPh sb="35" eb="37">
      <t>スウチ</t>
    </rPh>
    <rPh sb="37" eb="39">
      <t>セイギョ</t>
    </rPh>
    <rPh sb="60" eb="63">
      <t>コウギョウヨウ</t>
    </rPh>
    <rPh sb="63" eb="65">
      <t>キカイ</t>
    </rPh>
    <rPh sb="65" eb="67">
      <t>キグ</t>
    </rPh>
    <rPh sb="71" eb="74">
      <t>コウギョウヨウ</t>
    </rPh>
    <rPh sb="74" eb="76">
      <t>トクシュ</t>
    </rPh>
    <rPh sb="76" eb="78">
      <t>キカイ</t>
    </rPh>
    <phoneticPr fontId="1"/>
  </si>
  <si>
    <t>飲料・食品自動販売機、たばこ自動販売機、きっぷ自動販売機、パチンコ・スロットマシーン、ゲームセンター用娯楽機器、遊園地用娯楽機器、業務用洗濯装置、自動車整備・サービス機器</t>
    <rPh sb="0" eb="2">
      <t>インリョウ</t>
    </rPh>
    <rPh sb="3" eb="5">
      <t>ショクヒン</t>
    </rPh>
    <rPh sb="5" eb="7">
      <t>ジドウ</t>
    </rPh>
    <rPh sb="7" eb="10">
      <t>ハンバイキ</t>
    </rPh>
    <rPh sb="14" eb="16">
      <t>ジドウ</t>
    </rPh>
    <rPh sb="16" eb="19">
      <t>ハンバイキ</t>
    </rPh>
    <rPh sb="23" eb="25">
      <t>ジドウ</t>
    </rPh>
    <rPh sb="25" eb="28">
      <t>ハンバイキ</t>
    </rPh>
    <rPh sb="50" eb="51">
      <t>ヨウ</t>
    </rPh>
    <rPh sb="51" eb="53">
      <t>ゴラク</t>
    </rPh>
    <rPh sb="53" eb="55">
      <t>キキ</t>
    </rPh>
    <rPh sb="56" eb="59">
      <t>ユウエンチ</t>
    </rPh>
    <rPh sb="59" eb="60">
      <t>ヨウ</t>
    </rPh>
    <rPh sb="60" eb="62">
      <t>ゴラク</t>
    </rPh>
    <rPh sb="62" eb="64">
      <t>キキ</t>
    </rPh>
    <rPh sb="65" eb="68">
      <t>ギョウムヨウ</t>
    </rPh>
    <rPh sb="68" eb="70">
      <t>センタク</t>
    </rPh>
    <rPh sb="70" eb="72">
      <t>ソウチ</t>
    </rPh>
    <rPh sb="73" eb="76">
      <t>ジドウシャ</t>
    </rPh>
    <rPh sb="76" eb="78">
      <t>セイビ</t>
    </rPh>
    <rPh sb="83" eb="85">
      <t>キキ</t>
    </rPh>
    <phoneticPr fontId="1"/>
  </si>
  <si>
    <t>体積計、はかり、圧力計・流量計・液面計等、精密測定器</t>
    <rPh sb="0" eb="2">
      <t>タイセキ</t>
    </rPh>
    <rPh sb="2" eb="3">
      <t>ケイ</t>
    </rPh>
    <rPh sb="8" eb="11">
      <t>アツリョクケイ</t>
    </rPh>
    <rPh sb="12" eb="14">
      <t>リュウリョウ</t>
    </rPh>
    <rPh sb="14" eb="15">
      <t>ケイ</t>
    </rPh>
    <rPh sb="16" eb="18">
      <t>エキメン</t>
    </rPh>
    <rPh sb="18" eb="19">
      <t>ケイ</t>
    </rPh>
    <rPh sb="19" eb="20">
      <t>ナド</t>
    </rPh>
    <rPh sb="21" eb="23">
      <t>セイミツ</t>
    </rPh>
    <rPh sb="23" eb="25">
      <t>ソクテイ</t>
    </rPh>
    <rPh sb="25" eb="26">
      <t>キ</t>
    </rPh>
    <phoneticPr fontId="1"/>
  </si>
  <si>
    <t>電子応用装置</t>
    <phoneticPr fontId="1"/>
  </si>
  <si>
    <t>顕微鏡・望遠鏡等、写真機・映画用機械、写真装置、映画用機械器具、光学機械用レンズ・プリズム</t>
    <rPh sb="0" eb="3">
      <t>ケンビキョウ</t>
    </rPh>
    <rPh sb="4" eb="7">
      <t>ボウエンキョウ</t>
    </rPh>
    <rPh sb="7" eb="8">
      <t>トウ</t>
    </rPh>
    <rPh sb="9" eb="12">
      <t>シャシンキ</t>
    </rPh>
    <rPh sb="13" eb="16">
      <t>エイガヨウ</t>
    </rPh>
    <rPh sb="16" eb="18">
      <t>キカイ</t>
    </rPh>
    <rPh sb="19" eb="21">
      <t>シャシン</t>
    </rPh>
    <rPh sb="21" eb="23">
      <t>ソウチ</t>
    </rPh>
    <rPh sb="24" eb="27">
      <t>エイガヨウ</t>
    </rPh>
    <rPh sb="27" eb="29">
      <t>キカイ</t>
    </rPh>
    <rPh sb="29" eb="31">
      <t>キグ</t>
    </rPh>
    <rPh sb="32" eb="34">
      <t>コウガク</t>
    </rPh>
    <rPh sb="34" eb="36">
      <t>キカイ</t>
    </rPh>
    <rPh sb="36" eb="37">
      <t>ヨウ</t>
    </rPh>
    <phoneticPr fontId="1"/>
  </si>
  <si>
    <t>銃、砲、爆発物投射機、銃弾、砲弾、爆発物、火炎放射器</t>
    <rPh sb="0" eb="1">
      <t>ジュウ</t>
    </rPh>
    <rPh sb="2" eb="3">
      <t>ホウ</t>
    </rPh>
    <rPh sb="4" eb="7">
      <t>バクハツブツ</t>
    </rPh>
    <rPh sb="7" eb="9">
      <t>トウシャ</t>
    </rPh>
    <rPh sb="9" eb="10">
      <t>キ</t>
    </rPh>
    <rPh sb="11" eb="13">
      <t>ジュウダン</t>
    </rPh>
    <rPh sb="14" eb="16">
      <t>ホウダン</t>
    </rPh>
    <rPh sb="17" eb="20">
      <t>バクハツブツ</t>
    </rPh>
    <rPh sb="21" eb="23">
      <t>カエン</t>
    </rPh>
    <rPh sb="23" eb="26">
      <t>ホウシャキ</t>
    </rPh>
    <phoneticPr fontId="1"/>
  </si>
  <si>
    <t>タービン発電機、エンジン発電機、直流電動機、単相誘導電動機、標準変圧器、非標準変圧器、リアクトル、電力開閉装置、配電盤・電力制御装置、小形開閉器、点滅器、接続器、充電発電機、始動電動機、磁石発電機、電気溶接機、コンデンサ、電気炉、電力変換装置</t>
    <rPh sb="4" eb="7">
      <t>ハツデンキ</t>
    </rPh>
    <rPh sb="12" eb="15">
      <t>ハツデンキ</t>
    </rPh>
    <rPh sb="16" eb="18">
      <t>チョクリュウ</t>
    </rPh>
    <rPh sb="18" eb="21">
      <t>デンドウキ</t>
    </rPh>
    <rPh sb="22" eb="23">
      <t>タン</t>
    </rPh>
    <rPh sb="23" eb="24">
      <t>ソウ</t>
    </rPh>
    <rPh sb="24" eb="26">
      <t>ユウドウ</t>
    </rPh>
    <rPh sb="26" eb="29">
      <t>デンドウキ</t>
    </rPh>
    <rPh sb="30" eb="32">
      <t>ヒョウジュン</t>
    </rPh>
    <rPh sb="32" eb="35">
      <t>ヘンアツキ</t>
    </rPh>
    <rPh sb="36" eb="37">
      <t>ヒ</t>
    </rPh>
    <rPh sb="37" eb="39">
      <t>ヒョウジュン</t>
    </rPh>
    <rPh sb="39" eb="42">
      <t>ヘンアツキ</t>
    </rPh>
    <rPh sb="49" eb="51">
      <t>デンリョク</t>
    </rPh>
    <rPh sb="51" eb="53">
      <t>カイヘイ</t>
    </rPh>
    <rPh sb="53" eb="55">
      <t>ソウチ</t>
    </rPh>
    <rPh sb="56" eb="59">
      <t>ハイデンバン</t>
    </rPh>
    <rPh sb="60" eb="62">
      <t>デンリョク</t>
    </rPh>
    <rPh sb="62" eb="64">
      <t>セイギョ</t>
    </rPh>
    <rPh sb="64" eb="66">
      <t>ソウチ</t>
    </rPh>
    <rPh sb="67" eb="69">
      <t>コガタ</t>
    </rPh>
    <rPh sb="69" eb="72">
      <t>カイヘイキ</t>
    </rPh>
    <rPh sb="73" eb="76">
      <t>テンメツキ</t>
    </rPh>
    <rPh sb="77" eb="79">
      <t>セツゾク</t>
    </rPh>
    <rPh sb="79" eb="80">
      <t>キ</t>
    </rPh>
    <rPh sb="81" eb="83">
      <t>ジュウデン</t>
    </rPh>
    <rPh sb="83" eb="86">
      <t>ハツデンキ</t>
    </rPh>
    <rPh sb="87" eb="89">
      <t>シドウ</t>
    </rPh>
    <rPh sb="89" eb="92">
      <t>デンドウキ</t>
    </rPh>
    <rPh sb="93" eb="95">
      <t>ジシャク</t>
    </rPh>
    <rPh sb="95" eb="98">
      <t>ハツデンキ</t>
    </rPh>
    <rPh sb="99" eb="101">
      <t>デンキ</t>
    </rPh>
    <rPh sb="101" eb="103">
      <t>ヨウセツ</t>
    </rPh>
    <rPh sb="103" eb="104">
      <t>キ</t>
    </rPh>
    <rPh sb="111" eb="114">
      <t>デンキロ</t>
    </rPh>
    <rPh sb="115" eb="117">
      <t>デンリョク</t>
    </rPh>
    <rPh sb="117" eb="119">
      <t>ヘンカン</t>
    </rPh>
    <rPh sb="119" eb="121">
      <t>ソウチ</t>
    </rPh>
    <phoneticPr fontId="1"/>
  </si>
  <si>
    <t>民生用エアコンディショナ、電気がま、電子レンジ、電気冷蔵庫、電気ポット、食器洗い機、扇風機、換気扇、加湿器、空気清浄機、電気掃除機、電気こたつ、電気かみそり、電気温水洗浄便座、電気カーペット</t>
    <rPh sb="0" eb="3">
      <t>ミンセイヨウ</t>
    </rPh>
    <rPh sb="13" eb="15">
      <t>デンキ</t>
    </rPh>
    <rPh sb="18" eb="20">
      <t>デンシ</t>
    </rPh>
    <rPh sb="24" eb="26">
      <t>デンキ</t>
    </rPh>
    <rPh sb="26" eb="29">
      <t>レイゾウコ</t>
    </rPh>
    <rPh sb="30" eb="32">
      <t>デンキ</t>
    </rPh>
    <rPh sb="36" eb="38">
      <t>ショッキ</t>
    </rPh>
    <rPh sb="38" eb="39">
      <t>アラ</t>
    </rPh>
    <rPh sb="40" eb="41">
      <t>キ</t>
    </rPh>
    <rPh sb="42" eb="45">
      <t>センプウキ</t>
    </rPh>
    <rPh sb="46" eb="49">
      <t>カンキセン</t>
    </rPh>
    <rPh sb="50" eb="52">
      <t>カシツ</t>
    </rPh>
    <rPh sb="52" eb="53">
      <t>キ</t>
    </rPh>
    <rPh sb="54" eb="56">
      <t>クウキ</t>
    </rPh>
    <rPh sb="56" eb="59">
      <t>セイジョウキ</t>
    </rPh>
    <rPh sb="60" eb="62">
      <t>デンキ</t>
    </rPh>
    <rPh sb="62" eb="65">
      <t>ソウジキ</t>
    </rPh>
    <rPh sb="66" eb="68">
      <t>デンキ</t>
    </rPh>
    <rPh sb="72" eb="74">
      <t>デンキ</t>
    </rPh>
    <rPh sb="79" eb="81">
      <t>デンキ</t>
    </rPh>
    <rPh sb="81" eb="83">
      <t>オンスイ</t>
    </rPh>
    <rPh sb="83" eb="85">
      <t>センジョウ</t>
    </rPh>
    <rPh sb="85" eb="87">
      <t>ベンザ</t>
    </rPh>
    <rPh sb="88" eb="90">
      <t>デンキ</t>
    </rPh>
    <phoneticPr fontId="1"/>
  </si>
  <si>
    <t>一般照明用電力、豆電球、白熱電灯器具、蛍光灯器具、懐中電灯、自動車用ウィンカ、蓄電池、一次電池、導入線、太陽電池モジュール</t>
    <rPh sb="0" eb="2">
      <t>イッパン</t>
    </rPh>
    <rPh sb="2" eb="5">
      <t>ショウメイヨウ</t>
    </rPh>
    <rPh sb="5" eb="7">
      <t>デンリョク</t>
    </rPh>
    <rPh sb="8" eb="9">
      <t>マメ</t>
    </rPh>
    <rPh sb="9" eb="11">
      <t>デンキュウ</t>
    </rPh>
    <rPh sb="12" eb="14">
      <t>ハクネツ</t>
    </rPh>
    <rPh sb="14" eb="16">
      <t>デントウ</t>
    </rPh>
    <rPh sb="16" eb="18">
      <t>キグ</t>
    </rPh>
    <rPh sb="19" eb="22">
      <t>ケイコウトウ</t>
    </rPh>
    <rPh sb="22" eb="24">
      <t>キグ</t>
    </rPh>
    <rPh sb="25" eb="27">
      <t>カイチュウ</t>
    </rPh>
    <rPh sb="27" eb="29">
      <t>デントウ</t>
    </rPh>
    <rPh sb="30" eb="34">
      <t>ジドウシャヨウ</t>
    </rPh>
    <rPh sb="39" eb="42">
      <t>チクデンチ</t>
    </rPh>
    <rPh sb="43" eb="45">
      <t>イチジ</t>
    </rPh>
    <rPh sb="45" eb="47">
      <t>デンチ</t>
    </rPh>
    <rPh sb="48" eb="50">
      <t>ドウニュウ</t>
    </rPh>
    <rPh sb="50" eb="51">
      <t>セン</t>
    </rPh>
    <rPh sb="52" eb="54">
      <t>タイヨウ</t>
    </rPh>
    <rPh sb="54" eb="56">
      <t>デンチ</t>
    </rPh>
    <phoneticPr fontId="1"/>
  </si>
  <si>
    <t>パーソナルコンピュータ、はん用コンピュータ、ミッドレンジコンピュータ、外部記憶装置、印刷装置、表示装置</t>
    <rPh sb="14" eb="15">
      <t>ヨウ</t>
    </rPh>
    <rPh sb="35" eb="37">
      <t>ガイブ</t>
    </rPh>
    <rPh sb="37" eb="39">
      <t>キオク</t>
    </rPh>
    <rPh sb="39" eb="41">
      <t>ソウチ</t>
    </rPh>
    <rPh sb="42" eb="44">
      <t>インサツ</t>
    </rPh>
    <rPh sb="44" eb="46">
      <t>ソウチ</t>
    </rPh>
    <rPh sb="47" eb="49">
      <t>ヒョウジ</t>
    </rPh>
    <rPh sb="49" eb="51">
      <t>ソウチ</t>
    </rPh>
    <phoneticPr fontId="1"/>
  </si>
  <si>
    <t>軽乗用車、小型乗用車、普通乗用車</t>
    <rPh sb="0" eb="1">
      <t>ケイ</t>
    </rPh>
    <rPh sb="1" eb="4">
      <t>ジョウヨウシャ</t>
    </rPh>
    <rPh sb="5" eb="7">
      <t>コガタ</t>
    </rPh>
    <rPh sb="7" eb="10">
      <t>ジョウヨウシャ</t>
    </rPh>
    <rPh sb="11" eb="13">
      <t>フツウ</t>
    </rPh>
    <rPh sb="13" eb="16">
      <t>ジョウヨウシャ</t>
    </rPh>
    <phoneticPr fontId="1"/>
  </si>
  <si>
    <t>小形バス、大型バス、軽トラック、小型トラック、普通トラック、けん引車、特別用途車、トレーラ</t>
    <rPh sb="0" eb="2">
      <t>コガタ</t>
    </rPh>
    <rPh sb="5" eb="7">
      <t>オオガタ</t>
    </rPh>
    <rPh sb="10" eb="11">
      <t>ケイ</t>
    </rPh>
    <rPh sb="16" eb="18">
      <t>コガタ</t>
    </rPh>
    <rPh sb="23" eb="25">
      <t>フツウ</t>
    </rPh>
    <rPh sb="32" eb="33">
      <t>イン</t>
    </rPh>
    <rPh sb="33" eb="34">
      <t>シャ</t>
    </rPh>
    <rPh sb="35" eb="37">
      <t>トクベツ</t>
    </rPh>
    <rPh sb="37" eb="39">
      <t>ヨウト</t>
    </rPh>
    <rPh sb="39" eb="40">
      <t>シャ</t>
    </rPh>
    <phoneticPr fontId="1"/>
  </si>
  <si>
    <t>貨物船、貨客船、客船、自動車航送船、油送船、木造船舶、木製舟艇、プラスチック製舟艇、金属製舟艇、舶用ディーゼル機関、舶用蒸気機関、船舶修理</t>
    <rPh sb="0" eb="3">
      <t>カモツセン</t>
    </rPh>
    <rPh sb="4" eb="5">
      <t>カ</t>
    </rPh>
    <rPh sb="5" eb="6">
      <t>キャク</t>
    </rPh>
    <rPh sb="6" eb="7">
      <t>フネ</t>
    </rPh>
    <rPh sb="8" eb="10">
      <t>キャクセン</t>
    </rPh>
    <rPh sb="11" eb="14">
      <t>ジドウシャ</t>
    </rPh>
    <rPh sb="14" eb="16">
      <t>コウソウ</t>
    </rPh>
    <rPh sb="16" eb="17">
      <t>フネ</t>
    </rPh>
    <rPh sb="18" eb="19">
      <t>アブラ</t>
    </rPh>
    <rPh sb="19" eb="20">
      <t>オク</t>
    </rPh>
    <rPh sb="20" eb="21">
      <t>フネ</t>
    </rPh>
    <rPh sb="22" eb="24">
      <t>モクゾウ</t>
    </rPh>
    <rPh sb="24" eb="26">
      <t>センパク</t>
    </rPh>
    <rPh sb="27" eb="29">
      <t>モクセイ</t>
    </rPh>
    <rPh sb="29" eb="31">
      <t>センテイ</t>
    </rPh>
    <rPh sb="38" eb="39">
      <t>セイ</t>
    </rPh>
    <rPh sb="39" eb="41">
      <t>シュウテイ</t>
    </rPh>
    <rPh sb="42" eb="45">
      <t>キンゾクセイ</t>
    </rPh>
    <rPh sb="45" eb="47">
      <t>シュウテイ</t>
    </rPh>
    <rPh sb="48" eb="50">
      <t>ハクヨウ</t>
    </rPh>
    <rPh sb="55" eb="57">
      <t>キカン</t>
    </rPh>
    <rPh sb="58" eb="60">
      <t>ハクヨウ</t>
    </rPh>
    <rPh sb="60" eb="62">
      <t>ジョウキ</t>
    </rPh>
    <rPh sb="62" eb="64">
      <t>キカン</t>
    </rPh>
    <rPh sb="65" eb="67">
      <t>センパク</t>
    </rPh>
    <rPh sb="67" eb="69">
      <t>シュウリ</t>
    </rPh>
    <phoneticPr fontId="1"/>
  </si>
  <si>
    <t>鉄道・軌道用の機関車、旅客車、貨物車、鉄道車両修理</t>
    <rPh sb="0" eb="2">
      <t>テツドウ</t>
    </rPh>
    <rPh sb="3" eb="5">
      <t>キドウ</t>
    </rPh>
    <rPh sb="5" eb="6">
      <t>ヨウ</t>
    </rPh>
    <rPh sb="7" eb="9">
      <t>キカン</t>
    </rPh>
    <rPh sb="9" eb="10">
      <t>シャ</t>
    </rPh>
    <rPh sb="11" eb="13">
      <t>リョカク</t>
    </rPh>
    <rPh sb="13" eb="14">
      <t>シャ</t>
    </rPh>
    <rPh sb="15" eb="18">
      <t>カモツシャ</t>
    </rPh>
    <rPh sb="19" eb="21">
      <t>テツドウ</t>
    </rPh>
    <rPh sb="21" eb="23">
      <t>シャリョウ</t>
    </rPh>
    <rPh sb="23" eb="25">
      <t>シュウリ</t>
    </rPh>
    <phoneticPr fontId="1"/>
  </si>
  <si>
    <t>軽快車、子供車、幼児者、ミニサイクル、マウンテンバイク、電動アシスト車、車いす、自動車用フレーム、フォークリフトトラック、蓄電池運搬車、内燃機関運搬車、動力付運搬車、産業用貨車、ロケット、人工衛星、宇宙船、手押車、ショッピングカー、ゴルフカート</t>
    <rPh sb="0" eb="3">
      <t>ケイカイシャ</t>
    </rPh>
    <rPh sb="4" eb="6">
      <t>コドモ</t>
    </rPh>
    <rPh sb="6" eb="7">
      <t>シャ</t>
    </rPh>
    <rPh sb="8" eb="10">
      <t>ヨウジ</t>
    </rPh>
    <rPh sb="10" eb="11">
      <t>シャ</t>
    </rPh>
    <rPh sb="28" eb="30">
      <t>デンドウ</t>
    </rPh>
    <rPh sb="34" eb="35">
      <t>シャ</t>
    </rPh>
    <rPh sb="36" eb="37">
      <t>クルマ</t>
    </rPh>
    <rPh sb="40" eb="44">
      <t>ジドウシャヨウ</t>
    </rPh>
    <rPh sb="61" eb="64">
      <t>チクデンチ</t>
    </rPh>
    <rPh sb="64" eb="67">
      <t>ウンパンシャ</t>
    </rPh>
    <rPh sb="68" eb="70">
      <t>ナイネン</t>
    </rPh>
    <rPh sb="70" eb="72">
      <t>キカン</t>
    </rPh>
    <rPh sb="72" eb="75">
      <t>ウンパンシャ</t>
    </rPh>
    <rPh sb="76" eb="78">
      <t>ドウリョク</t>
    </rPh>
    <rPh sb="78" eb="79">
      <t>ツ</t>
    </rPh>
    <rPh sb="79" eb="82">
      <t>ウンパンシャ</t>
    </rPh>
    <rPh sb="83" eb="86">
      <t>サンギョウヨウ</t>
    </rPh>
    <phoneticPr fontId="1"/>
  </si>
  <si>
    <t>その他の製造工業製品</t>
    <phoneticPr fontId="1"/>
  </si>
  <si>
    <t>その他の電子部品</t>
    <phoneticPr fontId="1"/>
  </si>
  <si>
    <t>映像・音声・文字情報制作</t>
    <phoneticPr fontId="1"/>
  </si>
  <si>
    <t>不要となった屑等を再利用するための回収及び加工処理</t>
    <rPh sb="0" eb="2">
      <t>フヨウ</t>
    </rPh>
    <rPh sb="6" eb="7">
      <t>クズ</t>
    </rPh>
    <rPh sb="7" eb="8">
      <t>トウ</t>
    </rPh>
    <rPh sb="9" eb="12">
      <t>サイリヨウ</t>
    </rPh>
    <rPh sb="17" eb="19">
      <t>カイシュウ</t>
    </rPh>
    <rPh sb="19" eb="20">
      <t>オヨ</t>
    </rPh>
    <rPh sb="21" eb="23">
      <t>カコウ</t>
    </rPh>
    <rPh sb="23" eb="25">
      <t>ショリ</t>
    </rPh>
    <phoneticPr fontId="1"/>
  </si>
  <si>
    <t>工場・倉庫、事務所、学校、病院・店舗（新築・増築・改築工事）</t>
    <rPh sb="0" eb="2">
      <t>コウジョウ</t>
    </rPh>
    <rPh sb="3" eb="5">
      <t>ソウコ</t>
    </rPh>
    <rPh sb="6" eb="8">
      <t>ジム</t>
    </rPh>
    <rPh sb="8" eb="9">
      <t>ショ</t>
    </rPh>
    <rPh sb="10" eb="12">
      <t>ガッコウ</t>
    </rPh>
    <rPh sb="13" eb="15">
      <t>ビョウイン</t>
    </rPh>
    <rPh sb="16" eb="18">
      <t>テンポ</t>
    </rPh>
    <rPh sb="19" eb="21">
      <t>シンチク</t>
    </rPh>
    <rPh sb="22" eb="24">
      <t>ゾウチク</t>
    </rPh>
    <rPh sb="25" eb="27">
      <t>カイチク</t>
    </rPh>
    <rPh sb="27" eb="29">
      <t>コウジ</t>
    </rPh>
    <phoneticPr fontId="1"/>
  </si>
  <si>
    <t>建築物・鉄道軌道・電力・電気通信・上工業用水道・ガスタンク・駐車場・ゴルフ場に関する経常的補修工事</t>
    <rPh sb="0" eb="3">
      <t>ケンチクブツ</t>
    </rPh>
    <rPh sb="4" eb="6">
      <t>テツドウ</t>
    </rPh>
    <rPh sb="6" eb="8">
      <t>キドウ</t>
    </rPh>
    <rPh sb="9" eb="11">
      <t>デンリョク</t>
    </rPh>
    <rPh sb="12" eb="14">
      <t>デンキ</t>
    </rPh>
    <rPh sb="14" eb="16">
      <t>ツウシン</t>
    </rPh>
    <rPh sb="17" eb="18">
      <t>ジョウ</t>
    </rPh>
    <rPh sb="18" eb="21">
      <t>コウギョウヨウ</t>
    </rPh>
    <rPh sb="21" eb="23">
      <t>スイドウ</t>
    </rPh>
    <rPh sb="30" eb="33">
      <t>チュウシャジョウ</t>
    </rPh>
    <rPh sb="37" eb="38">
      <t>ジョウ</t>
    </rPh>
    <rPh sb="39" eb="40">
      <t>カン</t>
    </rPh>
    <rPh sb="42" eb="44">
      <t>ケイジョウ</t>
    </rPh>
    <rPh sb="44" eb="45">
      <t>テキ</t>
    </rPh>
    <rPh sb="45" eb="47">
      <t>ホシュウ</t>
    </rPh>
    <rPh sb="47" eb="49">
      <t>コウジ</t>
    </rPh>
    <phoneticPr fontId="1"/>
  </si>
  <si>
    <t>道路、街路、有料道路、区画整理、河川改修、河川総合開発、砂防、海岸、下水道、廃棄物処理施設、公園、港湾、漁港、空港、災害復旧、土地改良、林道、治山</t>
    <rPh sb="0" eb="2">
      <t>ドウロ</t>
    </rPh>
    <rPh sb="3" eb="5">
      <t>ガイロ</t>
    </rPh>
    <rPh sb="6" eb="8">
      <t>ユウリョウ</t>
    </rPh>
    <rPh sb="8" eb="10">
      <t>ドウロ</t>
    </rPh>
    <rPh sb="11" eb="13">
      <t>クカク</t>
    </rPh>
    <rPh sb="13" eb="15">
      <t>セイリ</t>
    </rPh>
    <rPh sb="16" eb="18">
      <t>カセン</t>
    </rPh>
    <rPh sb="18" eb="20">
      <t>カイシュウ</t>
    </rPh>
    <rPh sb="21" eb="23">
      <t>カセン</t>
    </rPh>
    <rPh sb="23" eb="25">
      <t>ソウゴウ</t>
    </rPh>
    <rPh sb="25" eb="27">
      <t>カイハツ</t>
    </rPh>
    <rPh sb="28" eb="29">
      <t>スナ</t>
    </rPh>
    <rPh sb="31" eb="33">
      <t>カイガン</t>
    </rPh>
    <rPh sb="34" eb="37">
      <t>ゲスイドウ</t>
    </rPh>
    <rPh sb="38" eb="41">
      <t>ハイキブツ</t>
    </rPh>
    <rPh sb="41" eb="43">
      <t>ショリ</t>
    </rPh>
    <rPh sb="43" eb="45">
      <t>シセツ</t>
    </rPh>
    <rPh sb="46" eb="48">
      <t>コウエン</t>
    </rPh>
    <rPh sb="49" eb="51">
      <t>コウワン</t>
    </rPh>
    <rPh sb="52" eb="54">
      <t>ギョコウ</t>
    </rPh>
    <rPh sb="55" eb="57">
      <t>クウコウ</t>
    </rPh>
    <rPh sb="58" eb="60">
      <t>サイガイ</t>
    </rPh>
    <rPh sb="60" eb="62">
      <t>フッキュウ</t>
    </rPh>
    <rPh sb="63" eb="65">
      <t>トチ</t>
    </rPh>
    <rPh sb="65" eb="67">
      <t>カイリョウ</t>
    </rPh>
    <rPh sb="68" eb="70">
      <t>リンドウ</t>
    </rPh>
    <rPh sb="71" eb="73">
      <t>チサン</t>
    </rPh>
    <phoneticPr fontId="1"/>
  </si>
  <si>
    <t>都市ガス</t>
    <rPh sb="0" eb="2">
      <t>トシ</t>
    </rPh>
    <phoneticPr fontId="1"/>
  </si>
  <si>
    <t>熱供給業</t>
    <rPh sb="0" eb="1">
      <t>ネツ</t>
    </rPh>
    <rPh sb="1" eb="3">
      <t>キョウキュウ</t>
    </rPh>
    <rPh sb="3" eb="4">
      <t>ギョウ</t>
    </rPh>
    <phoneticPr fontId="1"/>
  </si>
  <si>
    <t>上水道、簡易水道、工業用水、下水道</t>
    <rPh sb="0" eb="3">
      <t>ジョウスイドウ</t>
    </rPh>
    <rPh sb="4" eb="6">
      <t>カンイ</t>
    </rPh>
    <rPh sb="6" eb="8">
      <t>スイドウ</t>
    </rPh>
    <rPh sb="9" eb="11">
      <t>コウギョウ</t>
    </rPh>
    <rPh sb="11" eb="13">
      <t>ヨウスイ</t>
    </rPh>
    <rPh sb="14" eb="17">
      <t>ゲスイドウ</t>
    </rPh>
    <phoneticPr fontId="1"/>
  </si>
  <si>
    <t>公営・民営（し尿収集・処理、ごみ収集・処理、産業廃棄物収集・処理等の活動）</t>
    <rPh sb="0" eb="2">
      <t>コウエイ</t>
    </rPh>
    <rPh sb="3" eb="5">
      <t>ミンエイ</t>
    </rPh>
    <rPh sb="7" eb="8">
      <t>ニョウ</t>
    </rPh>
    <rPh sb="8" eb="10">
      <t>シュウシュウ</t>
    </rPh>
    <rPh sb="11" eb="13">
      <t>ショリ</t>
    </rPh>
    <rPh sb="16" eb="18">
      <t>シュウシュウ</t>
    </rPh>
    <rPh sb="19" eb="21">
      <t>ショリ</t>
    </rPh>
    <rPh sb="22" eb="24">
      <t>サンギョウ</t>
    </rPh>
    <rPh sb="24" eb="27">
      <t>ハイキブツ</t>
    </rPh>
    <rPh sb="27" eb="29">
      <t>シュウシュウ</t>
    </rPh>
    <rPh sb="30" eb="32">
      <t>ショリ</t>
    </rPh>
    <rPh sb="32" eb="33">
      <t>トウ</t>
    </rPh>
    <rPh sb="34" eb="36">
      <t>カツドウ</t>
    </rPh>
    <phoneticPr fontId="1"/>
  </si>
  <si>
    <t>再生資源回収・加工処理</t>
    <phoneticPr fontId="1"/>
  </si>
  <si>
    <t>小売業</t>
    <rPh sb="0" eb="2">
      <t>コウリ</t>
    </rPh>
    <rPh sb="2" eb="3">
      <t>ギョウ</t>
    </rPh>
    <phoneticPr fontId="1"/>
  </si>
  <si>
    <t>生命保険、保険年金、火災保険、地震保険、自動車保険</t>
    <rPh sb="0" eb="2">
      <t>セイメイ</t>
    </rPh>
    <rPh sb="2" eb="4">
      <t>ホケン</t>
    </rPh>
    <rPh sb="5" eb="7">
      <t>ホケン</t>
    </rPh>
    <rPh sb="7" eb="9">
      <t>ネンキン</t>
    </rPh>
    <rPh sb="10" eb="12">
      <t>カサイ</t>
    </rPh>
    <rPh sb="12" eb="14">
      <t>ホケン</t>
    </rPh>
    <rPh sb="15" eb="17">
      <t>ジシン</t>
    </rPh>
    <rPh sb="17" eb="19">
      <t>ホケン</t>
    </rPh>
    <rPh sb="20" eb="23">
      <t>ジドウシャ</t>
    </rPh>
    <rPh sb="23" eb="25">
      <t>ホケン</t>
    </rPh>
    <phoneticPr fontId="1"/>
  </si>
  <si>
    <t>不動産の売買・賃借・交換の代理・仲介手数料、不動産管理手数料、不動産賃貸料、貸ビル、貸倉庫</t>
    <rPh sb="0" eb="3">
      <t>フドウサン</t>
    </rPh>
    <rPh sb="4" eb="6">
      <t>バイバイ</t>
    </rPh>
    <rPh sb="7" eb="9">
      <t>チンシャク</t>
    </rPh>
    <rPh sb="10" eb="12">
      <t>コウカン</t>
    </rPh>
    <rPh sb="13" eb="15">
      <t>ダイリ</t>
    </rPh>
    <rPh sb="16" eb="18">
      <t>チュウカイ</t>
    </rPh>
    <rPh sb="18" eb="21">
      <t>テスウリョウ</t>
    </rPh>
    <rPh sb="22" eb="25">
      <t>フドウサン</t>
    </rPh>
    <rPh sb="25" eb="27">
      <t>カンリ</t>
    </rPh>
    <rPh sb="27" eb="30">
      <t>テスウリョウ</t>
    </rPh>
    <rPh sb="31" eb="34">
      <t>フドウサン</t>
    </rPh>
    <rPh sb="34" eb="37">
      <t>チンタイリョウ</t>
    </rPh>
    <rPh sb="38" eb="39">
      <t>カ</t>
    </rPh>
    <rPh sb="42" eb="43">
      <t>カシ</t>
    </rPh>
    <rPh sb="43" eb="45">
      <t>ソウコ</t>
    </rPh>
    <phoneticPr fontId="1"/>
  </si>
  <si>
    <t>貸家業、貸間業</t>
    <rPh sb="0" eb="2">
      <t>カシヤ</t>
    </rPh>
    <rPh sb="2" eb="3">
      <t>ギョウ</t>
    </rPh>
    <rPh sb="4" eb="6">
      <t>カシマ</t>
    </rPh>
    <rPh sb="6" eb="7">
      <t>ギョウ</t>
    </rPh>
    <phoneticPr fontId="1"/>
  </si>
  <si>
    <t>乗合バス業、貸切バス業、特定旅客自動車運送業の旅客輸送、ハイヤー・タクシー業、軽車両による旅客輸送</t>
    <rPh sb="0" eb="2">
      <t>ノリアイ</t>
    </rPh>
    <rPh sb="4" eb="5">
      <t>ギョウ</t>
    </rPh>
    <rPh sb="6" eb="8">
      <t>カシキリ</t>
    </rPh>
    <rPh sb="10" eb="11">
      <t>ギョウ</t>
    </rPh>
    <rPh sb="12" eb="14">
      <t>トクテイ</t>
    </rPh>
    <rPh sb="14" eb="16">
      <t>リョカク</t>
    </rPh>
    <rPh sb="16" eb="19">
      <t>ジドウシャ</t>
    </rPh>
    <rPh sb="19" eb="21">
      <t>ウンソウ</t>
    </rPh>
    <rPh sb="21" eb="22">
      <t>ギョウ</t>
    </rPh>
    <rPh sb="23" eb="25">
      <t>リョカク</t>
    </rPh>
    <rPh sb="25" eb="27">
      <t>ユソウ</t>
    </rPh>
    <phoneticPr fontId="1"/>
  </si>
  <si>
    <t>外国航路運輸業の旅客・貨物輸送</t>
    <rPh sb="0" eb="2">
      <t>ガイコク</t>
    </rPh>
    <rPh sb="2" eb="4">
      <t>コウロ</t>
    </rPh>
    <rPh sb="4" eb="6">
      <t>ウンユ</t>
    </rPh>
    <rPh sb="6" eb="7">
      <t>ギョウ</t>
    </rPh>
    <rPh sb="8" eb="10">
      <t>リョカク</t>
    </rPh>
    <rPh sb="11" eb="13">
      <t>カモツ</t>
    </rPh>
    <rPh sb="13" eb="15">
      <t>ユソウ</t>
    </rPh>
    <phoneticPr fontId="1"/>
  </si>
  <si>
    <t>一般港湾運送業、港湾荷役業、はしけ運送業、いかだ運送業</t>
    <rPh sb="0" eb="2">
      <t>イッパン</t>
    </rPh>
    <rPh sb="2" eb="4">
      <t>コウワン</t>
    </rPh>
    <rPh sb="4" eb="6">
      <t>ウンソウ</t>
    </rPh>
    <rPh sb="6" eb="7">
      <t>ギョウ</t>
    </rPh>
    <rPh sb="8" eb="10">
      <t>コウワン</t>
    </rPh>
    <rPh sb="10" eb="12">
      <t>ニヤク</t>
    </rPh>
    <rPh sb="12" eb="13">
      <t>ギョウ</t>
    </rPh>
    <rPh sb="17" eb="19">
      <t>ウンソウ</t>
    </rPh>
    <rPh sb="19" eb="20">
      <t>ギョウ</t>
    </rPh>
    <rPh sb="24" eb="26">
      <t>ウンソウ</t>
    </rPh>
    <rPh sb="26" eb="27">
      <t>ギョウ</t>
    </rPh>
    <phoneticPr fontId="1"/>
  </si>
  <si>
    <t>航空運送業による国際・国内の旅客・貨物輸送、航空機使用事業（薬剤散布、航空写真撮影等）</t>
    <rPh sb="0" eb="2">
      <t>コウクウ</t>
    </rPh>
    <rPh sb="2" eb="4">
      <t>ウンソウ</t>
    </rPh>
    <rPh sb="4" eb="5">
      <t>ギョウ</t>
    </rPh>
    <rPh sb="8" eb="10">
      <t>コクサイ</t>
    </rPh>
    <rPh sb="11" eb="13">
      <t>コクナイ</t>
    </rPh>
    <rPh sb="14" eb="16">
      <t>リョカク</t>
    </rPh>
    <rPh sb="17" eb="19">
      <t>カモツ</t>
    </rPh>
    <rPh sb="19" eb="21">
      <t>ユソウ</t>
    </rPh>
    <rPh sb="22" eb="25">
      <t>コウクウキ</t>
    </rPh>
    <rPh sb="25" eb="27">
      <t>シヨウ</t>
    </rPh>
    <rPh sb="27" eb="29">
      <t>ジギョウ</t>
    </rPh>
    <rPh sb="30" eb="32">
      <t>ヤクザイ</t>
    </rPh>
    <rPh sb="32" eb="34">
      <t>サンプ</t>
    </rPh>
    <rPh sb="35" eb="37">
      <t>コウクウ</t>
    </rPh>
    <rPh sb="37" eb="39">
      <t>シャシン</t>
    </rPh>
    <rPh sb="39" eb="41">
      <t>サツエイ</t>
    </rPh>
    <rPh sb="41" eb="42">
      <t>トウ</t>
    </rPh>
    <phoneticPr fontId="1"/>
  </si>
  <si>
    <t>利用運送業、集配利用運送業、運送取次業</t>
    <rPh sb="0" eb="2">
      <t>リヨウ</t>
    </rPh>
    <rPh sb="2" eb="4">
      <t>ウンソウ</t>
    </rPh>
    <rPh sb="4" eb="5">
      <t>ギョウ</t>
    </rPh>
    <rPh sb="6" eb="8">
      <t>シュウハイ</t>
    </rPh>
    <rPh sb="8" eb="10">
      <t>リヨウ</t>
    </rPh>
    <rPh sb="10" eb="12">
      <t>ウンソウ</t>
    </rPh>
    <rPh sb="12" eb="13">
      <t>ギョウ</t>
    </rPh>
    <rPh sb="14" eb="16">
      <t>ウンソウ</t>
    </rPh>
    <rPh sb="16" eb="17">
      <t>ト</t>
    </rPh>
    <rPh sb="17" eb="18">
      <t>ツ</t>
    </rPh>
    <rPh sb="18" eb="19">
      <t>ギョウ</t>
    </rPh>
    <phoneticPr fontId="1"/>
  </si>
  <si>
    <t>普通倉庫業、冷蔵倉庫業、水面木材倉庫業</t>
    <rPh sb="0" eb="2">
      <t>フツウ</t>
    </rPh>
    <rPh sb="2" eb="4">
      <t>ソウコ</t>
    </rPh>
    <rPh sb="4" eb="5">
      <t>ギョウ</t>
    </rPh>
    <rPh sb="6" eb="8">
      <t>レイゾウ</t>
    </rPh>
    <rPh sb="8" eb="10">
      <t>ソウコ</t>
    </rPh>
    <rPh sb="10" eb="11">
      <t>ギョウ</t>
    </rPh>
    <rPh sb="12" eb="14">
      <t>スイメン</t>
    </rPh>
    <rPh sb="14" eb="16">
      <t>モクザイ</t>
    </rPh>
    <rPh sb="16" eb="18">
      <t>ソウコ</t>
    </rPh>
    <rPh sb="18" eb="19">
      <t>ギョウ</t>
    </rPh>
    <phoneticPr fontId="1"/>
  </si>
  <si>
    <t>荷造業、貨物こん包業、組立こん包業、工業製品組立こん包業</t>
    <rPh sb="0" eb="2">
      <t>ニヅク</t>
    </rPh>
    <rPh sb="2" eb="3">
      <t>ギョウ</t>
    </rPh>
    <rPh sb="4" eb="6">
      <t>カモツ</t>
    </rPh>
    <rPh sb="8" eb="9">
      <t>ポウ</t>
    </rPh>
    <rPh sb="9" eb="10">
      <t>ギョウ</t>
    </rPh>
    <rPh sb="11" eb="12">
      <t>ク</t>
    </rPh>
    <rPh sb="12" eb="13">
      <t>タ</t>
    </rPh>
    <rPh sb="15" eb="16">
      <t>ポウ</t>
    </rPh>
    <rPh sb="16" eb="17">
      <t>ギョウ</t>
    </rPh>
    <rPh sb="18" eb="20">
      <t>コウギョウ</t>
    </rPh>
    <rPh sb="20" eb="22">
      <t>セイヒン</t>
    </rPh>
    <rPh sb="22" eb="24">
      <t>クミタテ</t>
    </rPh>
    <rPh sb="26" eb="27">
      <t>ポウ</t>
    </rPh>
    <rPh sb="27" eb="28">
      <t>ギョウ</t>
    </rPh>
    <phoneticPr fontId="1"/>
  </si>
  <si>
    <t>通常郵便物、信書便、簡易郵便局の郵便事業、郵便切手類販売所等</t>
    <rPh sb="0" eb="2">
      <t>ツウジョウ</t>
    </rPh>
    <rPh sb="2" eb="5">
      <t>ユウビンブツ</t>
    </rPh>
    <rPh sb="6" eb="8">
      <t>シンショ</t>
    </rPh>
    <rPh sb="8" eb="9">
      <t>ビン</t>
    </rPh>
    <rPh sb="10" eb="12">
      <t>カンイ</t>
    </rPh>
    <rPh sb="12" eb="15">
      <t>ユウビンキョク</t>
    </rPh>
    <rPh sb="16" eb="18">
      <t>ユウビン</t>
    </rPh>
    <rPh sb="18" eb="20">
      <t>ジギョウ</t>
    </rPh>
    <rPh sb="21" eb="23">
      <t>ユウビン</t>
    </rPh>
    <rPh sb="23" eb="25">
      <t>キッテ</t>
    </rPh>
    <rPh sb="25" eb="26">
      <t>ルイ</t>
    </rPh>
    <rPh sb="26" eb="28">
      <t>ハンバイ</t>
    </rPh>
    <rPh sb="28" eb="29">
      <t>ショ</t>
    </rPh>
    <rPh sb="29" eb="30">
      <t>トウ</t>
    </rPh>
    <phoneticPr fontId="1"/>
  </si>
  <si>
    <t>テレビジョン・ラジオ・衛星放送、有線テレビジョン、有線ラジオ放送</t>
    <rPh sb="11" eb="13">
      <t>エイセイ</t>
    </rPh>
    <rPh sb="13" eb="15">
      <t>ホウソウ</t>
    </rPh>
    <rPh sb="16" eb="18">
      <t>ユウセン</t>
    </rPh>
    <rPh sb="25" eb="27">
      <t>ユウセン</t>
    </rPh>
    <rPh sb="30" eb="32">
      <t>ホウソウ</t>
    </rPh>
    <phoneticPr fontId="1"/>
  </si>
  <si>
    <t>受託ソフトウェア開発、業務用パッケージ、ゲームソフト、受託計算サービス、計算センター、マシンタイムサービス、データ入力サービス、市場調査、世論調査、社会調査</t>
    <rPh sb="0" eb="2">
      <t>ジュタク</t>
    </rPh>
    <rPh sb="8" eb="10">
      <t>カイハツ</t>
    </rPh>
    <rPh sb="11" eb="14">
      <t>ギョウムヨウ</t>
    </rPh>
    <rPh sb="27" eb="29">
      <t>ジュタク</t>
    </rPh>
    <rPh sb="29" eb="31">
      <t>ケイサン</t>
    </rPh>
    <rPh sb="36" eb="38">
      <t>ケイサン</t>
    </rPh>
    <rPh sb="57" eb="59">
      <t>ニュウリョク</t>
    </rPh>
    <rPh sb="64" eb="66">
      <t>シジョウ</t>
    </rPh>
    <rPh sb="66" eb="68">
      <t>チョウサ</t>
    </rPh>
    <rPh sb="69" eb="71">
      <t>ヨロン</t>
    </rPh>
    <rPh sb="71" eb="73">
      <t>チョウサ</t>
    </rPh>
    <rPh sb="74" eb="76">
      <t>シャカイ</t>
    </rPh>
    <rPh sb="76" eb="78">
      <t>チョウサ</t>
    </rPh>
    <phoneticPr fontId="1"/>
  </si>
  <si>
    <t>映画の製作・配給、ビデオ制作・発売、テレビ番組制作、音楽出版、広告制作、貸スタジオ、新聞、書籍、雑誌、定期刊行物</t>
    <rPh sb="0" eb="2">
      <t>エイガ</t>
    </rPh>
    <rPh sb="3" eb="5">
      <t>セイサク</t>
    </rPh>
    <rPh sb="6" eb="8">
      <t>ハイキュウ</t>
    </rPh>
    <rPh sb="12" eb="14">
      <t>セイサク</t>
    </rPh>
    <rPh sb="15" eb="17">
      <t>ハツバイ</t>
    </rPh>
    <rPh sb="21" eb="23">
      <t>バングミ</t>
    </rPh>
    <rPh sb="23" eb="25">
      <t>セイサク</t>
    </rPh>
    <rPh sb="26" eb="28">
      <t>オンガク</t>
    </rPh>
    <rPh sb="28" eb="30">
      <t>シュッパン</t>
    </rPh>
    <rPh sb="31" eb="33">
      <t>コウコク</t>
    </rPh>
    <rPh sb="33" eb="35">
      <t>セイサク</t>
    </rPh>
    <rPh sb="36" eb="37">
      <t>カ</t>
    </rPh>
    <rPh sb="42" eb="44">
      <t>シンブン</t>
    </rPh>
    <rPh sb="45" eb="47">
      <t>ショセキ</t>
    </rPh>
    <rPh sb="48" eb="50">
      <t>ザッシ</t>
    </rPh>
    <rPh sb="51" eb="53">
      <t>テイキ</t>
    </rPh>
    <rPh sb="53" eb="56">
      <t>カンコウブツ</t>
    </rPh>
    <phoneticPr fontId="1"/>
  </si>
  <si>
    <t>国家、裁判所、中央官庁</t>
    <rPh sb="0" eb="2">
      <t>コッカ</t>
    </rPh>
    <rPh sb="3" eb="6">
      <t>サイバンショ</t>
    </rPh>
    <rPh sb="7" eb="9">
      <t>チュウオウ</t>
    </rPh>
    <rPh sb="9" eb="11">
      <t>カンチョウ</t>
    </rPh>
    <phoneticPr fontId="1"/>
  </si>
  <si>
    <t>都道府県機関、市町村機関</t>
    <rPh sb="0" eb="4">
      <t>トドウフケン</t>
    </rPh>
    <rPh sb="4" eb="6">
      <t>キカン</t>
    </rPh>
    <rPh sb="7" eb="10">
      <t>シチョウソン</t>
    </rPh>
    <rPh sb="10" eb="12">
      <t>キカン</t>
    </rPh>
    <phoneticPr fontId="1"/>
  </si>
  <si>
    <t>公民館、図書館、博物館、美術館、動物園、植物園、水族館、防衛大学校、警察大学校、自治大学校、独立行政法人高齢・障害・求職者支援機構、歯科衛生士養成所、料理学校、自動車教習所</t>
    <rPh sb="0" eb="3">
      <t>コウミンカン</t>
    </rPh>
    <rPh sb="4" eb="7">
      <t>トショカン</t>
    </rPh>
    <rPh sb="8" eb="11">
      <t>ハクブツカン</t>
    </rPh>
    <rPh sb="12" eb="15">
      <t>ビジュツカン</t>
    </rPh>
    <rPh sb="16" eb="19">
      <t>ドウブツエン</t>
    </rPh>
    <rPh sb="20" eb="23">
      <t>ショクブツエン</t>
    </rPh>
    <rPh sb="24" eb="27">
      <t>スイゾクカン</t>
    </rPh>
    <rPh sb="28" eb="30">
      <t>ボウエイ</t>
    </rPh>
    <rPh sb="30" eb="33">
      <t>ダイガッコウ</t>
    </rPh>
    <rPh sb="34" eb="36">
      <t>ケイサツ</t>
    </rPh>
    <rPh sb="36" eb="39">
      <t>ダイガッコウ</t>
    </rPh>
    <rPh sb="40" eb="42">
      <t>ジチ</t>
    </rPh>
    <rPh sb="42" eb="45">
      <t>ダイガッコウ</t>
    </rPh>
    <rPh sb="46" eb="48">
      <t>ドクリツ</t>
    </rPh>
    <rPh sb="48" eb="50">
      <t>ギョウセイ</t>
    </rPh>
    <rPh sb="50" eb="52">
      <t>ホウジン</t>
    </rPh>
    <rPh sb="52" eb="54">
      <t>コウレイ</t>
    </rPh>
    <rPh sb="55" eb="57">
      <t>ショウガイ</t>
    </rPh>
    <rPh sb="58" eb="60">
      <t>キュウショク</t>
    </rPh>
    <rPh sb="60" eb="61">
      <t>シャ</t>
    </rPh>
    <rPh sb="61" eb="63">
      <t>シエン</t>
    </rPh>
    <rPh sb="63" eb="65">
      <t>キコウ</t>
    </rPh>
    <rPh sb="66" eb="68">
      <t>シカ</t>
    </rPh>
    <rPh sb="68" eb="71">
      <t>エイセイシ</t>
    </rPh>
    <rPh sb="71" eb="74">
      <t>ヨウセイジョ</t>
    </rPh>
    <rPh sb="75" eb="77">
      <t>リョウリ</t>
    </rPh>
    <rPh sb="77" eb="79">
      <t>ガッコウ</t>
    </rPh>
    <rPh sb="80" eb="83">
      <t>ジドウシャ</t>
    </rPh>
    <rPh sb="83" eb="86">
      <t>キョウシュウジョ</t>
    </rPh>
    <phoneticPr fontId="1"/>
  </si>
  <si>
    <t>企業の製品開発、技術的改善を図るための研究活動</t>
    <rPh sb="0" eb="2">
      <t>キギョウ</t>
    </rPh>
    <rPh sb="3" eb="5">
      <t>セイヒン</t>
    </rPh>
    <rPh sb="5" eb="7">
      <t>カイハツ</t>
    </rPh>
    <rPh sb="8" eb="10">
      <t>ギジュツ</t>
    </rPh>
    <rPh sb="10" eb="11">
      <t>テキ</t>
    </rPh>
    <rPh sb="11" eb="13">
      <t>カイゼン</t>
    </rPh>
    <rPh sb="14" eb="15">
      <t>ハカ</t>
    </rPh>
    <rPh sb="19" eb="21">
      <t>ケンキュウ</t>
    </rPh>
    <rPh sb="21" eb="23">
      <t>カツドウ</t>
    </rPh>
    <phoneticPr fontId="1"/>
  </si>
  <si>
    <t>国民年金、厚生年金、共済年金、健康保険、介護保険、労働保険等の社会保険事務、社会福祉事務所、児童相談所、児童厚生施設、児童養護施設、養護老人ホーム、障害者支援施設、自立訓練事業所、老人福祉センター、有料老人ホーム、ケアハウス、保育所、託児所、保育所型認定こども園、地方裁量型認定こども園</t>
    <rPh sb="0" eb="2">
      <t>コクミン</t>
    </rPh>
    <rPh sb="2" eb="4">
      <t>ネンキン</t>
    </rPh>
    <rPh sb="5" eb="7">
      <t>コウセイ</t>
    </rPh>
    <rPh sb="7" eb="9">
      <t>ネンキン</t>
    </rPh>
    <rPh sb="10" eb="12">
      <t>キョウサイ</t>
    </rPh>
    <rPh sb="12" eb="14">
      <t>ネンキン</t>
    </rPh>
    <rPh sb="15" eb="17">
      <t>ケンコウ</t>
    </rPh>
    <rPh sb="17" eb="19">
      <t>ホケン</t>
    </rPh>
    <rPh sb="20" eb="22">
      <t>カイゴ</t>
    </rPh>
    <rPh sb="22" eb="24">
      <t>ホケン</t>
    </rPh>
    <rPh sb="25" eb="27">
      <t>ロウドウ</t>
    </rPh>
    <rPh sb="27" eb="29">
      <t>ホケン</t>
    </rPh>
    <rPh sb="29" eb="30">
      <t>トウ</t>
    </rPh>
    <rPh sb="31" eb="33">
      <t>シャカイ</t>
    </rPh>
    <rPh sb="33" eb="35">
      <t>ホケン</t>
    </rPh>
    <rPh sb="35" eb="37">
      <t>ジム</t>
    </rPh>
    <rPh sb="38" eb="40">
      <t>シャカイ</t>
    </rPh>
    <rPh sb="40" eb="42">
      <t>フクシ</t>
    </rPh>
    <rPh sb="42" eb="44">
      <t>ジム</t>
    </rPh>
    <rPh sb="44" eb="45">
      <t>ショ</t>
    </rPh>
    <rPh sb="46" eb="48">
      <t>ジドウ</t>
    </rPh>
    <rPh sb="48" eb="50">
      <t>ソウダン</t>
    </rPh>
    <rPh sb="50" eb="51">
      <t>ジョ</t>
    </rPh>
    <rPh sb="52" eb="54">
      <t>ジドウ</t>
    </rPh>
    <rPh sb="54" eb="56">
      <t>コウセイ</t>
    </rPh>
    <rPh sb="56" eb="58">
      <t>シセツ</t>
    </rPh>
    <rPh sb="59" eb="61">
      <t>ジドウ</t>
    </rPh>
    <rPh sb="61" eb="63">
      <t>ヨウゴ</t>
    </rPh>
    <rPh sb="63" eb="65">
      <t>シセツ</t>
    </rPh>
    <rPh sb="66" eb="68">
      <t>ヨウゴ</t>
    </rPh>
    <rPh sb="68" eb="70">
      <t>ロウジン</t>
    </rPh>
    <rPh sb="74" eb="77">
      <t>ショウガイシャ</t>
    </rPh>
    <rPh sb="77" eb="79">
      <t>シエン</t>
    </rPh>
    <rPh sb="79" eb="81">
      <t>シセツ</t>
    </rPh>
    <rPh sb="82" eb="84">
      <t>ジリツ</t>
    </rPh>
    <rPh sb="84" eb="86">
      <t>クンレン</t>
    </rPh>
    <rPh sb="86" eb="89">
      <t>ジギョウショ</t>
    </rPh>
    <rPh sb="90" eb="92">
      <t>ロウジン</t>
    </rPh>
    <rPh sb="92" eb="94">
      <t>フクシ</t>
    </rPh>
    <rPh sb="99" eb="101">
      <t>ユウリョウ</t>
    </rPh>
    <rPh sb="101" eb="103">
      <t>ロウジン</t>
    </rPh>
    <rPh sb="113" eb="115">
      <t>ホイク</t>
    </rPh>
    <rPh sb="115" eb="116">
      <t>ジョ</t>
    </rPh>
    <rPh sb="117" eb="120">
      <t>タクジジョ</t>
    </rPh>
    <rPh sb="121" eb="123">
      <t>ホイク</t>
    </rPh>
    <rPh sb="123" eb="124">
      <t>ジョ</t>
    </rPh>
    <rPh sb="124" eb="125">
      <t>ガタ</t>
    </rPh>
    <rPh sb="125" eb="127">
      <t>ニンテイ</t>
    </rPh>
    <rPh sb="130" eb="131">
      <t>エン</t>
    </rPh>
    <rPh sb="132" eb="134">
      <t>チホウ</t>
    </rPh>
    <rPh sb="134" eb="137">
      <t>サイリョウガタ</t>
    </rPh>
    <rPh sb="137" eb="139">
      <t>ニンテイ</t>
    </rPh>
    <rPh sb="142" eb="143">
      <t>エン</t>
    </rPh>
    <phoneticPr fontId="1"/>
  </si>
  <si>
    <t>介護老人福祉施設、介護老人保健施設、介護療養型医療施設、居宅サービス、地域密着型サービス、介護予防サービス</t>
    <rPh sb="0" eb="2">
      <t>カイゴ</t>
    </rPh>
    <rPh sb="2" eb="4">
      <t>ロウジン</t>
    </rPh>
    <rPh sb="4" eb="6">
      <t>フクシ</t>
    </rPh>
    <rPh sb="6" eb="8">
      <t>シセツ</t>
    </rPh>
    <rPh sb="9" eb="11">
      <t>カイゴ</t>
    </rPh>
    <rPh sb="11" eb="13">
      <t>ロウジン</t>
    </rPh>
    <rPh sb="13" eb="15">
      <t>ホケン</t>
    </rPh>
    <rPh sb="15" eb="17">
      <t>シセツ</t>
    </rPh>
    <rPh sb="18" eb="20">
      <t>カイゴ</t>
    </rPh>
    <rPh sb="20" eb="22">
      <t>リョウヨウ</t>
    </rPh>
    <rPh sb="22" eb="23">
      <t>ガタ</t>
    </rPh>
    <rPh sb="23" eb="25">
      <t>イリョウ</t>
    </rPh>
    <rPh sb="25" eb="27">
      <t>シセツ</t>
    </rPh>
    <rPh sb="28" eb="30">
      <t>キョタク</t>
    </rPh>
    <rPh sb="35" eb="37">
      <t>チイキ</t>
    </rPh>
    <rPh sb="37" eb="40">
      <t>ミッチャクガタ</t>
    </rPh>
    <rPh sb="45" eb="47">
      <t>カイゴ</t>
    </rPh>
    <rPh sb="47" eb="49">
      <t>ヨボウ</t>
    </rPh>
    <phoneticPr fontId="1"/>
  </si>
  <si>
    <t>商工会議所、経済団体連合会、生命保険協会、宗教団体、労働団体、学術団体、文化団体、政治団体、県民会館、文化会館</t>
    <rPh sb="0" eb="2">
      <t>ショウコウ</t>
    </rPh>
    <rPh sb="2" eb="5">
      <t>カイギショ</t>
    </rPh>
    <rPh sb="6" eb="8">
      <t>ケイザイ</t>
    </rPh>
    <rPh sb="8" eb="10">
      <t>ダンタイ</t>
    </rPh>
    <rPh sb="10" eb="13">
      <t>レンゴウカイ</t>
    </rPh>
    <rPh sb="14" eb="16">
      <t>セイメイ</t>
    </rPh>
    <rPh sb="16" eb="18">
      <t>ホケン</t>
    </rPh>
    <rPh sb="18" eb="20">
      <t>キョウカイ</t>
    </rPh>
    <rPh sb="21" eb="23">
      <t>シュウキョウ</t>
    </rPh>
    <rPh sb="23" eb="25">
      <t>ダンタイ</t>
    </rPh>
    <rPh sb="26" eb="28">
      <t>ロウドウ</t>
    </rPh>
    <rPh sb="28" eb="30">
      <t>ダンタイ</t>
    </rPh>
    <rPh sb="31" eb="33">
      <t>ガクジュツ</t>
    </rPh>
    <rPh sb="33" eb="35">
      <t>ダンタイ</t>
    </rPh>
    <rPh sb="36" eb="38">
      <t>ブンカ</t>
    </rPh>
    <rPh sb="38" eb="40">
      <t>ダンタイ</t>
    </rPh>
    <rPh sb="41" eb="43">
      <t>セイジ</t>
    </rPh>
    <rPh sb="43" eb="45">
      <t>ダンタイ</t>
    </rPh>
    <rPh sb="46" eb="48">
      <t>ケンミン</t>
    </rPh>
    <rPh sb="48" eb="50">
      <t>カイカン</t>
    </rPh>
    <rPh sb="51" eb="53">
      <t>ブンカ</t>
    </rPh>
    <rPh sb="53" eb="55">
      <t>カイカン</t>
    </rPh>
    <phoneticPr fontId="1"/>
  </si>
  <si>
    <t>農業機械器具賃貸業、医療機械器具賃貸業、電動機賃貸業、コンテナ賃貸業、掘削機械器具賃貸業、仮設資材賃貸業、電子計算機賃貸業、パーソネルコンピュータ賃貸業、事務用機械器具賃貸業、スポーツ用品賃貸業、貸衣しょう業、レンタルブティック</t>
    <rPh sb="0" eb="2">
      <t>ノウギョウ</t>
    </rPh>
    <rPh sb="2" eb="4">
      <t>キカイ</t>
    </rPh>
    <rPh sb="4" eb="6">
      <t>キグ</t>
    </rPh>
    <rPh sb="6" eb="9">
      <t>チンタイギョウ</t>
    </rPh>
    <rPh sb="10" eb="12">
      <t>イリョウ</t>
    </rPh>
    <rPh sb="12" eb="14">
      <t>キカイ</t>
    </rPh>
    <rPh sb="14" eb="16">
      <t>キグ</t>
    </rPh>
    <rPh sb="16" eb="19">
      <t>チンタイギョウ</t>
    </rPh>
    <rPh sb="20" eb="23">
      <t>デンドウキ</t>
    </rPh>
    <rPh sb="23" eb="26">
      <t>チンタイギョウ</t>
    </rPh>
    <rPh sb="31" eb="34">
      <t>チンタイギョウ</t>
    </rPh>
    <rPh sb="35" eb="37">
      <t>クッサク</t>
    </rPh>
    <rPh sb="37" eb="39">
      <t>キカイ</t>
    </rPh>
    <rPh sb="39" eb="41">
      <t>キグ</t>
    </rPh>
    <rPh sb="41" eb="44">
      <t>チンタイギョウ</t>
    </rPh>
    <rPh sb="45" eb="47">
      <t>カセツ</t>
    </rPh>
    <rPh sb="47" eb="49">
      <t>シザイ</t>
    </rPh>
    <rPh sb="49" eb="52">
      <t>チンタイギョウ</t>
    </rPh>
    <rPh sb="53" eb="55">
      <t>デンシ</t>
    </rPh>
    <rPh sb="55" eb="58">
      <t>ケイサンキ</t>
    </rPh>
    <rPh sb="58" eb="61">
      <t>チンタイギョウ</t>
    </rPh>
    <rPh sb="73" eb="76">
      <t>チンタイギョウ</t>
    </rPh>
    <rPh sb="77" eb="80">
      <t>ジムヨウ</t>
    </rPh>
    <rPh sb="80" eb="82">
      <t>キカイ</t>
    </rPh>
    <rPh sb="82" eb="84">
      <t>キグ</t>
    </rPh>
    <rPh sb="84" eb="87">
      <t>チンタイギョウ</t>
    </rPh>
    <rPh sb="92" eb="94">
      <t>ヨウヒン</t>
    </rPh>
    <rPh sb="94" eb="97">
      <t>チンタイギョウ</t>
    </rPh>
    <rPh sb="98" eb="99">
      <t>カシ</t>
    </rPh>
    <rPh sb="103" eb="104">
      <t>ギョウ</t>
    </rPh>
    <phoneticPr fontId="1"/>
  </si>
  <si>
    <t>レンタカー業、自動車リース業</t>
    <rPh sb="5" eb="6">
      <t>ギョウ</t>
    </rPh>
    <rPh sb="7" eb="10">
      <t>ジドウシャ</t>
    </rPh>
    <rPh sb="13" eb="14">
      <t>ギョウ</t>
    </rPh>
    <phoneticPr fontId="1"/>
  </si>
  <si>
    <t>自動車の整備、修理、検査、登録、</t>
    <rPh sb="0" eb="3">
      <t>ジドウシャ</t>
    </rPh>
    <rPh sb="4" eb="6">
      <t>セイビ</t>
    </rPh>
    <rPh sb="7" eb="9">
      <t>シュウリ</t>
    </rPh>
    <rPh sb="10" eb="12">
      <t>ケンサ</t>
    </rPh>
    <rPh sb="13" eb="15">
      <t>トウロク</t>
    </rPh>
    <phoneticPr fontId="1"/>
  </si>
  <si>
    <t>航空機・同修理</t>
    <phoneticPr fontId="1"/>
  </si>
  <si>
    <t>法律事務所、特許事務所、税理士事務所、設計監督業、建設コンサルタント業、測量業、労働者派遣サービス、ビルメンテナンス業、ガラスふき業、害虫駆除業、施設警備、身辺警備業務、速記業、複写業、プラントエンジニアリング業、レッカー車業、デザイン業、経営コンサルタント業、通訳業、興信所</t>
    <rPh sb="0" eb="2">
      <t>ホウリツ</t>
    </rPh>
    <rPh sb="2" eb="4">
      <t>ジム</t>
    </rPh>
    <rPh sb="4" eb="5">
      <t>ショ</t>
    </rPh>
    <rPh sb="6" eb="8">
      <t>トッキョ</t>
    </rPh>
    <rPh sb="8" eb="10">
      <t>ジム</t>
    </rPh>
    <rPh sb="10" eb="11">
      <t>ショ</t>
    </rPh>
    <rPh sb="12" eb="15">
      <t>ゼイリシ</t>
    </rPh>
    <rPh sb="15" eb="17">
      <t>ジム</t>
    </rPh>
    <rPh sb="17" eb="18">
      <t>ショ</t>
    </rPh>
    <rPh sb="19" eb="21">
      <t>セッケイ</t>
    </rPh>
    <rPh sb="21" eb="24">
      <t>カントクギョウ</t>
    </rPh>
    <rPh sb="25" eb="27">
      <t>ケンセツ</t>
    </rPh>
    <rPh sb="34" eb="35">
      <t>ギョウ</t>
    </rPh>
    <rPh sb="36" eb="38">
      <t>ソクリョウ</t>
    </rPh>
    <rPh sb="38" eb="39">
      <t>ギョウ</t>
    </rPh>
    <rPh sb="40" eb="43">
      <t>ロウドウシャ</t>
    </rPh>
    <rPh sb="43" eb="45">
      <t>ハケン</t>
    </rPh>
    <rPh sb="58" eb="59">
      <t>ギョウ</t>
    </rPh>
    <rPh sb="65" eb="66">
      <t>ギョウ</t>
    </rPh>
    <rPh sb="67" eb="69">
      <t>ガイチュウ</t>
    </rPh>
    <rPh sb="69" eb="71">
      <t>クジョ</t>
    </rPh>
    <rPh sb="71" eb="72">
      <t>ギョウ</t>
    </rPh>
    <rPh sb="73" eb="75">
      <t>シセツ</t>
    </rPh>
    <rPh sb="75" eb="77">
      <t>ケイビ</t>
    </rPh>
    <rPh sb="78" eb="80">
      <t>シンペン</t>
    </rPh>
    <rPh sb="80" eb="82">
      <t>ケイビ</t>
    </rPh>
    <rPh sb="82" eb="84">
      <t>ギョウム</t>
    </rPh>
    <rPh sb="85" eb="87">
      <t>ソッキ</t>
    </rPh>
    <rPh sb="87" eb="88">
      <t>ギョウ</t>
    </rPh>
    <rPh sb="89" eb="91">
      <t>フクシャ</t>
    </rPh>
    <rPh sb="91" eb="92">
      <t>ギョウ</t>
    </rPh>
    <rPh sb="105" eb="106">
      <t>ギョウ</t>
    </rPh>
    <rPh sb="111" eb="112">
      <t>シャ</t>
    </rPh>
    <rPh sb="112" eb="113">
      <t>ギョウ</t>
    </rPh>
    <rPh sb="118" eb="119">
      <t>ギョウ</t>
    </rPh>
    <rPh sb="120" eb="122">
      <t>ケイエイ</t>
    </rPh>
    <rPh sb="129" eb="130">
      <t>ギョウ</t>
    </rPh>
    <rPh sb="131" eb="133">
      <t>ツウヤク</t>
    </rPh>
    <rPh sb="133" eb="134">
      <t>ギョウ</t>
    </rPh>
    <rPh sb="135" eb="138">
      <t>コウシンジョ</t>
    </rPh>
    <phoneticPr fontId="1"/>
  </si>
  <si>
    <t>ホテル、旅館、モーテル、山小屋、保養所、リゾートクラブ</t>
    <rPh sb="4" eb="6">
      <t>リョカン</t>
    </rPh>
    <rPh sb="12" eb="15">
      <t>ヤマゴヤ</t>
    </rPh>
    <rPh sb="16" eb="18">
      <t>ホヨウ</t>
    </rPh>
    <rPh sb="18" eb="19">
      <t>ジョ</t>
    </rPh>
    <phoneticPr fontId="1"/>
  </si>
  <si>
    <t>食堂、レストラン、専門料理店、バー、ナイトクラブ、喫茶店、持ち帰り飲食サービス、配達飲食サービス</t>
    <rPh sb="0" eb="2">
      <t>ショクドウ</t>
    </rPh>
    <rPh sb="9" eb="11">
      <t>センモン</t>
    </rPh>
    <rPh sb="11" eb="13">
      <t>リョウリ</t>
    </rPh>
    <rPh sb="13" eb="14">
      <t>テン</t>
    </rPh>
    <rPh sb="25" eb="28">
      <t>キッサテン</t>
    </rPh>
    <rPh sb="29" eb="30">
      <t>モ</t>
    </rPh>
    <rPh sb="31" eb="32">
      <t>カエ</t>
    </rPh>
    <rPh sb="33" eb="35">
      <t>インショク</t>
    </rPh>
    <rPh sb="40" eb="42">
      <t>ハイタツ</t>
    </rPh>
    <rPh sb="42" eb="44">
      <t>インショク</t>
    </rPh>
    <phoneticPr fontId="1"/>
  </si>
  <si>
    <t>映画館、映画劇場、ビデオ・シアター、劇場、歌劇団、ダンシングチーム、寄席、野球場（プロ野球興行用）、劇団、芸能プロダクション、プロ野球団、競輪場、競馬場、体育館、ゴルフ場、ボウリング場、テニス場、公園、遊園地、ビリヤード場、囲碁・将棋所、パチンコホール、ゲームセンター、ダンスホール、遊漁船業、カラオケボックス業、場外馬券場売場、釣堀業、芸術家業</t>
    <rPh sb="0" eb="3">
      <t>エイガカン</t>
    </rPh>
    <rPh sb="4" eb="6">
      <t>エイガ</t>
    </rPh>
    <rPh sb="6" eb="8">
      <t>ゲキジョウ</t>
    </rPh>
    <rPh sb="18" eb="20">
      <t>ゲキジョウ</t>
    </rPh>
    <rPh sb="21" eb="24">
      <t>カゲキダン</t>
    </rPh>
    <rPh sb="34" eb="36">
      <t>ヨセ</t>
    </rPh>
    <rPh sb="37" eb="40">
      <t>ヤキュウジョウ</t>
    </rPh>
    <rPh sb="43" eb="45">
      <t>ヤキュウ</t>
    </rPh>
    <rPh sb="45" eb="48">
      <t>コウギョウヨウ</t>
    </rPh>
    <rPh sb="50" eb="52">
      <t>ゲキダン</t>
    </rPh>
    <rPh sb="53" eb="55">
      <t>ゲイノウ</t>
    </rPh>
    <rPh sb="65" eb="67">
      <t>ヤキュウ</t>
    </rPh>
    <rPh sb="67" eb="68">
      <t>ダン</t>
    </rPh>
    <rPh sb="69" eb="71">
      <t>ケイリン</t>
    </rPh>
    <rPh sb="71" eb="72">
      <t>ジョウ</t>
    </rPh>
    <rPh sb="73" eb="76">
      <t>ケイバジョウ</t>
    </rPh>
    <rPh sb="77" eb="80">
      <t>タイイクカン</t>
    </rPh>
    <rPh sb="84" eb="85">
      <t>ジョウ</t>
    </rPh>
    <rPh sb="91" eb="92">
      <t>ジョウ</t>
    </rPh>
    <rPh sb="96" eb="97">
      <t>ジョウ</t>
    </rPh>
    <rPh sb="98" eb="100">
      <t>コウエン</t>
    </rPh>
    <rPh sb="101" eb="104">
      <t>ユウエンチ</t>
    </rPh>
    <rPh sb="110" eb="111">
      <t>ジョウ</t>
    </rPh>
    <rPh sb="112" eb="114">
      <t>イゴ</t>
    </rPh>
    <rPh sb="115" eb="117">
      <t>ショウギ</t>
    </rPh>
    <rPh sb="117" eb="118">
      <t>ジョ</t>
    </rPh>
    <rPh sb="142" eb="145">
      <t>ユウギョセン</t>
    </rPh>
    <rPh sb="145" eb="146">
      <t>ギョウ</t>
    </rPh>
    <rPh sb="155" eb="156">
      <t>ギョウ</t>
    </rPh>
    <rPh sb="157" eb="159">
      <t>ジョウガイ</t>
    </rPh>
    <rPh sb="159" eb="161">
      <t>バケン</t>
    </rPh>
    <rPh sb="161" eb="162">
      <t>ジョウ</t>
    </rPh>
    <rPh sb="162" eb="163">
      <t>ウ</t>
    </rPh>
    <rPh sb="163" eb="164">
      <t>バ</t>
    </rPh>
    <rPh sb="165" eb="167">
      <t>ツリボリ</t>
    </rPh>
    <rPh sb="167" eb="168">
      <t>ギョウ</t>
    </rPh>
    <rPh sb="169" eb="172">
      <t>ゲイジュツカ</t>
    </rPh>
    <rPh sb="172" eb="173">
      <t>ギョウ</t>
    </rPh>
    <phoneticPr fontId="1"/>
  </si>
  <si>
    <t>自動車整備</t>
    <phoneticPr fontId="1"/>
  </si>
  <si>
    <t>　</t>
    <phoneticPr fontId="1"/>
  </si>
  <si>
    <t>研究</t>
  </si>
  <si>
    <t>雇用者所得</t>
  </si>
  <si>
    <t>営業余剰</t>
  </si>
  <si>
    <t>資本減耗引当</t>
  </si>
  <si>
    <t>資本減耗引当（社会資本等減耗分）</t>
  </si>
  <si>
    <t>間接税（関税・輸入品商品税を除く。）</t>
  </si>
  <si>
    <t>（控除）経常補助金</t>
  </si>
  <si>
    <t>粗付加価値部門計</t>
    <rPh sb="0" eb="1">
      <t>ソ</t>
    </rPh>
    <rPh sb="1" eb="3">
      <t>フカ</t>
    </rPh>
    <rPh sb="3" eb="5">
      <t>カチ</t>
    </rPh>
    <rPh sb="5" eb="7">
      <t>ブモン</t>
    </rPh>
    <rPh sb="7" eb="8">
      <t>ケイ</t>
    </rPh>
    <phoneticPr fontId="3"/>
  </si>
  <si>
    <t>家計外消費支出</t>
    <phoneticPr fontId="1"/>
  </si>
  <si>
    <t>倍</t>
    <rPh sb="0" eb="1">
      <t>バイ</t>
    </rPh>
    <phoneticPr fontId="1"/>
  </si>
  <si>
    <t>就業誘発者数及び雇用誘発者数は、生産誘発額を満たすために理論上必要となる労働力であり、</t>
    <rPh sb="0" eb="2">
      <t>シュウギョウ</t>
    </rPh>
    <rPh sb="2" eb="4">
      <t>ユウハツ</t>
    </rPh>
    <rPh sb="4" eb="5">
      <t>シャ</t>
    </rPh>
    <rPh sb="5" eb="6">
      <t>スウ</t>
    </rPh>
    <rPh sb="6" eb="7">
      <t>オヨ</t>
    </rPh>
    <rPh sb="8" eb="10">
      <t>コヨウ</t>
    </rPh>
    <rPh sb="10" eb="12">
      <t>ユウハツ</t>
    </rPh>
    <rPh sb="12" eb="13">
      <t>シャ</t>
    </rPh>
    <rPh sb="13" eb="14">
      <t>スウ</t>
    </rPh>
    <rPh sb="16" eb="18">
      <t>セイサン</t>
    </rPh>
    <rPh sb="18" eb="20">
      <t>ユウハツ</t>
    </rPh>
    <rPh sb="20" eb="21">
      <t>ガク</t>
    </rPh>
    <rPh sb="22" eb="23">
      <t>ミ</t>
    </rPh>
    <rPh sb="28" eb="30">
      <t>リロン</t>
    </rPh>
    <rPh sb="30" eb="31">
      <t>ジョウ</t>
    </rPh>
    <rPh sb="31" eb="33">
      <t>ヒツヨウ</t>
    </rPh>
    <rPh sb="36" eb="39">
      <t>ロウドウリョク</t>
    </rPh>
    <phoneticPr fontId="1"/>
  </si>
  <si>
    <t>産業分類（中分類）</t>
    <rPh sb="0" eb="2">
      <t>サンギョウ</t>
    </rPh>
    <rPh sb="2" eb="4">
      <t>ブンルイ</t>
    </rPh>
    <rPh sb="5" eb="8">
      <t>チュウブンルイ</t>
    </rPh>
    <phoneticPr fontId="1"/>
  </si>
  <si>
    <t>順位付け前</t>
    <rPh sb="0" eb="2">
      <t>ジュンイ</t>
    </rPh>
    <rPh sb="2" eb="3">
      <t>ヅ</t>
    </rPh>
    <rPh sb="4" eb="5">
      <t>マエ</t>
    </rPh>
    <phoneticPr fontId="1"/>
  </si>
  <si>
    <t>順位付け後</t>
    <rPh sb="0" eb="2">
      <t>ジュンイ</t>
    </rPh>
    <rPh sb="2" eb="3">
      <t>ヅ</t>
    </rPh>
    <rPh sb="4" eb="5">
      <t>ゴ</t>
    </rPh>
    <phoneticPr fontId="1"/>
  </si>
  <si>
    <t>※　同順位の場合は分類コード順で記載する。</t>
    <rPh sb="2" eb="3">
      <t>ドウ</t>
    </rPh>
    <rPh sb="3" eb="5">
      <t>ジュンイ</t>
    </rPh>
    <rPh sb="6" eb="8">
      <t>バアイ</t>
    </rPh>
    <rPh sb="9" eb="11">
      <t>ブンルイ</t>
    </rPh>
    <rPh sb="14" eb="15">
      <t>ジュン</t>
    </rPh>
    <rPh sb="16" eb="18">
      <t>キサイ</t>
    </rPh>
    <phoneticPr fontId="1"/>
  </si>
  <si>
    <t>分析ツールでは、「外部経済」及び「外部不経済」は考慮していません。</t>
    <rPh sb="0" eb="2">
      <t>ブンセキ</t>
    </rPh>
    <rPh sb="9" eb="11">
      <t>ガイブ</t>
    </rPh>
    <rPh sb="11" eb="13">
      <t>ケイザイ</t>
    </rPh>
    <rPh sb="14" eb="15">
      <t>オヨ</t>
    </rPh>
    <rPh sb="17" eb="19">
      <t>ガイブ</t>
    </rPh>
    <rPh sb="19" eb="22">
      <t>フケイザイ</t>
    </rPh>
    <rPh sb="24" eb="26">
      <t>コウリョ</t>
    </rPh>
    <phoneticPr fontId="1"/>
  </si>
  <si>
    <t>このような外部要因によるプラス（マイナス）の経済効果は考慮していません。</t>
    <rPh sb="5" eb="7">
      <t>ガイブ</t>
    </rPh>
    <rPh sb="7" eb="9">
      <t>ヨウイン</t>
    </rPh>
    <rPh sb="22" eb="24">
      <t>ケイザイ</t>
    </rPh>
    <rPh sb="24" eb="26">
      <t>コウカ</t>
    </rPh>
    <rPh sb="27" eb="29">
      <t>コウリョ</t>
    </rPh>
    <phoneticPr fontId="1"/>
  </si>
  <si>
    <t>また、ある産業の生産増加により、環境被害等によって他産業が生産低下の被害を受ける場合があります。</t>
    <rPh sb="16" eb="18">
      <t>カンキョウ</t>
    </rPh>
    <rPh sb="18" eb="20">
      <t>ヒガイ</t>
    </rPh>
    <rPh sb="20" eb="21">
      <t>トウ</t>
    </rPh>
    <rPh sb="25" eb="26">
      <t>タ</t>
    </rPh>
    <rPh sb="26" eb="28">
      <t>サンギョウ</t>
    </rPh>
    <rPh sb="29" eb="31">
      <t>セイサン</t>
    </rPh>
    <rPh sb="31" eb="33">
      <t>テイカ</t>
    </rPh>
    <rPh sb="34" eb="36">
      <t>ヒガイ</t>
    </rPh>
    <rPh sb="37" eb="38">
      <t>ウ</t>
    </rPh>
    <rPh sb="40" eb="42">
      <t>バアイ</t>
    </rPh>
    <phoneticPr fontId="1"/>
  </si>
  <si>
    <t>生産量の増大に伴い、原材料や労働力に必要なコストが減少する場合がありますが、</t>
    <phoneticPr fontId="1"/>
  </si>
  <si>
    <t>分析上では生産水準が２倍になれば、使用される原材料等の投入量も２倍になるという仮定のもとで分析しています。</t>
    <rPh sb="39" eb="41">
      <t>カテイ</t>
    </rPh>
    <rPh sb="45" eb="47">
      <t>ブンセキ</t>
    </rPh>
    <phoneticPr fontId="1"/>
  </si>
  <si>
    <t>2</t>
    <phoneticPr fontId="1"/>
  </si>
  <si>
    <t>費目</t>
    <rPh sb="0" eb="2">
      <t>ヒモク</t>
    </rPh>
    <phoneticPr fontId="1"/>
  </si>
  <si>
    <t>4</t>
    <phoneticPr fontId="1"/>
  </si>
  <si>
    <t>5</t>
    <phoneticPr fontId="1"/>
  </si>
  <si>
    <t>7</t>
    <phoneticPr fontId="1"/>
  </si>
  <si>
    <t>8</t>
    <phoneticPr fontId="1"/>
  </si>
  <si>
    <t>10</t>
    <phoneticPr fontId="1"/>
  </si>
  <si>
    <t>11</t>
    <phoneticPr fontId="1"/>
  </si>
  <si>
    <t>14</t>
    <phoneticPr fontId="1"/>
  </si>
  <si>
    <t>16</t>
    <phoneticPr fontId="1"/>
  </si>
  <si>
    <t>18</t>
    <phoneticPr fontId="1"/>
  </si>
  <si>
    <t>産業連関表部門分類</t>
    <rPh sb="0" eb="2">
      <t>サンギョウ</t>
    </rPh>
    <rPh sb="2" eb="4">
      <t>レンカン</t>
    </rPh>
    <rPh sb="4" eb="5">
      <t>ヒョウ</t>
    </rPh>
    <rPh sb="5" eb="7">
      <t>ブモン</t>
    </rPh>
    <rPh sb="7" eb="9">
      <t>ブンルイ</t>
    </rPh>
    <phoneticPr fontId="1"/>
  </si>
  <si>
    <t>しない</t>
  </si>
  <si>
    <t>生産を行う上での制約条件は一切無いものとします。例えば、県内の生産能力を上回る需要が発生した場合、</t>
    <rPh sb="0" eb="2">
      <t>セイサン</t>
    </rPh>
    <rPh sb="3" eb="4">
      <t>オコナ</t>
    </rPh>
    <rPh sb="5" eb="6">
      <t>ウエ</t>
    </rPh>
    <rPh sb="8" eb="10">
      <t>セイヤク</t>
    </rPh>
    <rPh sb="10" eb="12">
      <t>ジョウケン</t>
    </rPh>
    <rPh sb="13" eb="15">
      <t>イッサイ</t>
    </rPh>
    <rPh sb="15" eb="16">
      <t>ナ</t>
    </rPh>
    <rPh sb="24" eb="25">
      <t>タト</t>
    </rPh>
    <rPh sb="28" eb="30">
      <t>ケンナイ</t>
    </rPh>
    <rPh sb="31" eb="33">
      <t>セイサン</t>
    </rPh>
    <rPh sb="33" eb="35">
      <t>ノウリョク</t>
    </rPh>
    <rPh sb="36" eb="38">
      <t>ウワマワ</t>
    </rPh>
    <rPh sb="39" eb="41">
      <t>ジュヨウ</t>
    </rPh>
    <rPh sb="42" eb="44">
      <t>ハッセイ</t>
    </rPh>
    <rPh sb="46" eb="48">
      <t>バアイ</t>
    </rPh>
    <phoneticPr fontId="1"/>
  </si>
  <si>
    <t>第２次間接波及効果の計算に用いる消費転換率（％）</t>
    <rPh sb="3" eb="5">
      <t>カンセツ</t>
    </rPh>
    <rPh sb="13" eb="14">
      <t>モチ</t>
    </rPh>
    <rPh sb="16" eb="18">
      <t>ショウヒ</t>
    </rPh>
    <rPh sb="18" eb="20">
      <t>テンカン</t>
    </rPh>
    <rPh sb="20" eb="21">
      <t>リツ</t>
    </rPh>
    <phoneticPr fontId="11"/>
  </si>
  <si>
    <t>06</t>
  </si>
  <si>
    <t>鉱業</t>
  </si>
  <si>
    <t>③消費転換率</t>
    <rPh sb="1" eb="3">
      <t>ショウヒ</t>
    </rPh>
    <rPh sb="3" eb="5">
      <t>テンカン</t>
    </rPh>
    <rPh sb="5" eb="6">
      <t>リツ</t>
    </rPh>
    <phoneticPr fontId="1"/>
  </si>
  <si>
    <t>④使用シート</t>
    <rPh sb="1" eb="3">
      <t>シヨウ</t>
    </rPh>
    <phoneticPr fontId="1"/>
  </si>
  <si>
    <t>入力シート</t>
    <rPh sb="0" eb="2">
      <t>ニュウリョク</t>
    </rPh>
    <phoneticPr fontId="1"/>
  </si>
  <si>
    <t>②</t>
    <phoneticPr fontId="1"/>
  </si>
  <si>
    <t>シートは、</t>
    <phoneticPr fontId="11"/>
  </si>
  <si>
    <t>・分析を行う前に、必要な基本設定を行います。</t>
    <rPh sb="1" eb="3">
      <t>ブンセキ</t>
    </rPh>
    <rPh sb="4" eb="5">
      <t>オコナ</t>
    </rPh>
    <rPh sb="6" eb="7">
      <t>マエ</t>
    </rPh>
    <rPh sb="9" eb="11">
      <t>ヒツヨウ</t>
    </rPh>
    <rPh sb="12" eb="14">
      <t>キホン</t>
    </rPh>
    <rPh sb="14" eb="16">
      <t>セッテイ</t>
    </rPh>
    <rPh sb="17" eb="18">
      <t>オコナ</t>
    </rPh>
    <phoneticPr fontId="1"/>
  </si>
  <si>
    <t>・オレンジ色のセルが入力範囲です。それ以外のセルには入力しないでください。</t>
    <rPh sb="5" eb="6">
      <t>イロ</t>
    </rPh>
    <rPh sb="10" eb="12">
      <t>ニュウリョク</t>
    </rPh>
    <rPh sb="12" eb="14">
      <t>ハンイ</t>
    </rPh>
    <rPh sb="19" eb="21">
      <t>イガイ</t>
    </rPh>
    <rPh sb="26" eb="28">
      <t>ニュウリョク</t>
    </rPh>
    <phoneticPr fontId="1"/>
  </si>
  <si>
    <t>・①分析タイトル・内容　は、入力すると「結果」シートのタイトルと内容に反映されます。</t>
    <rPh sb="2" eb="4">
      <t>ブンセキ</t>
    </rPh>
    <rPh sb="9" eb="11">
      <t>ナイヨウ</t>
    </rPh>
    <rPh sb="14" eb="16">
      <t>ニュウリョク</t>
    </rPh>
    <rPh sb="20" eb="22">
      <t>ケッカ</t>
    </rPh>
    <rPh sb="32" eb="34">
      <t>ナイヨウ</t>
    </rPh>
    <rPh sb="35" eb="37">
      <t>ハンエイ</t>
    </rPh>
    <phoneticPr fontId="1"/>
  </si>
  <si>
    <t>・③消費転換率　は第２次間接波及効果の計算に用いる消費転換率の入力欄です。入力しない場合、</t>
    <rPh sb="2" eb="4">
      <t>ショウヒ</t>
    </rPh>
    <rPh sb="4" eb="6">
      <t>テンカン</t>
    </rPh>
    <rPh sb="6" eb="7">
      <t>リツ</t>
    </rPh>
    <rPh sb="9" eb="10">
      <t>ダイ</t>
    </rPh>
    <rPh sb="11" eb="12">
      <t>ジ</t>
    </rPh>
    <rPh sb="12" eb="14">
      <t>カンセツ</t>
    </rPh>
    <rPh sb="14" eb="16">
      <t>ハキュウ</t>
    </rPh>
    <rPh sb="16" eb="18">
      <t>コウカ</t>
    </rPh>
    <rPh sb="19" eb="21">
      <t>ケイサン</t>
    </rPh>
    <rPh sb="22" eb="23">
      <t>モチ</t>
    </rPh>
    <rPh sb="25" eb="27">
      <t>ショウヒ</t>
    </rPh>
    <rPh sb="27" eb="29">
      <t>テンカン</t>
    </rPh>
    <rPh sb="29" eb="30">
      <t>リツ</t>
    </rPh>
    <rPh sb="31" eb="33">
      <t>ニュウリョク</t>
    </rPh>
    <rPh sb="33" eb="34">
      <t>ラン</t>
    </rPh>
    <rPh sb="37" eb="39">
      <t>ニュウリョク</t>
    </rPh>
    <rPh sb="42" eb="44">
      <t>バアイ</t>
    </rPh>
    <phoneticPr fontId="1"/>
  </si>
  <si>
    <t>　　総務省家計調査より推計した初期設定値の消費転換率が設定されます。</t>
    <rPh sb="2" eb="5">
      <t>ソウムショウ</t>
    </rPh>
    <rPh sb="5" eb="7">
      <t>カケイ</t>
    </rPh>
    <rPh sb="7" eb="9">
      <t>チョウサ</t>
    </rPh>
    <rPh sb="11" eb="13">
      <t>スイケイ</t>
    </rPh>
    <rPh sb="15" eb="17">
      <t>ショキ</t>
    </rPh>
    <rPh sb="17" eb="19">
      <t>セッテイ</t>
    </rPh>
    <rPh sb="19" eb="20">
      <t>チ</t>
    </rPh>
    <rPh sb="21" eb="23">
      <t>ショウヒ</t>
    </rPh>
    <rPh sb="23" eb="25">
      <t>テンカン</t>
    </rPh>
    <rPh sb="25" eb="26">
      <t>リツ</t>
    </rPh>
    <rPh sb="27" eb="29">
      <t>セッテイ</t>
    </rPh>
    <phoneticPr fontId="1"/>
  </si>
  <si>
    <t>「入力①」シートまたは「入力②」シートの結果を表示し、以降のシートへ反映させるためのシートです。</t>
    <rPh sb="1" eb="3">
      <t>ニュウリョク</t>
    </rPh>
    <rPh sb="12" eb="14">
      <t>ニュウリョク</t>
    </rPh>
    <rPh sb="20" eb="22">
      <t>ケッカ</t>
    </rPh>
    <rPh sb="23" eb="25">
      <t>ヒョウジ</t>
    </rPh>
    <rPh sb="27" eb="29">
      <t>イコウ</t>
    </rPh>
    <rPh sb="34" eb="36">
      <t>ハンエイ</t>
    </rPh>
    <phoneticPr fontId="11"/>
  </si>
  <si>
    <t>・②表示単位　は、分析する上での金額と人数の単位を示しています。</t>
    <rPh sb="2" eb="4">
      <t>ヒョウジ</t>
    </rPh>
    <rPh sb="4" eb="6">
      <t>タンイ</t>
    </rPh>
    <rPh sb="9" eb="11">
      <t>ブンセキ</t>
    </rPh>
    <rPh sb="13" eb="14">
      <t>ウエ</t>
    </rPh>
    <rPh sb="16" eb="18">
      <t>キンガク</t>
    </rPh>
    <rPh sb="19" eb="21">
      <t>ニンズウ</t>
    </rPh>
    <rPh sb="22" eb="24">
      <t>タンイ</t>
    </rPh>
    <rPh sb="25" eb="26">
      <t>シメ</t>
    </rPh>
    <phoneticPr fontId="1"/>
  </si>
  <si>
    <t>・④使用シート　は入力に利用するシートの選択を行うセルです。</t>
    <rPh sb="23" eb="24">
      <t>オコナ</t>
    </rPh>
    <phoneticPr fontId="1"/>
  </si>
  <si>
    <t>「入力結果」シートで与えられたデータと、各係数表を用いた計算過程です。
計算の流れが「フローチャート」シートと対応しています。</t>
    <rPh sb="1" eb="3">
      <t>ニュウリョク</t>
    </rPh>
    <rPh sb="3" eb="5">
      <t>ケッカ</t>
    </rPh>
    <rPh sb="10" eb="11">
      <t>アタ</t>
    </rPh>
    <rPh sb="20" eb="21">
      <t>カク</t>
    </rPh>
    <rPh sb="21" eb="23">
      <t>ケイスウ</t>
    </rPh>
    <rPh sb="23" eb="24">
      <t>ヒョウ</t>
    </rPh>
    <rPh sb="25" eb="26">
      <t>モチ</t>
    </rPh>
    <rPh sb="28" eb="30">
      <t>ケイサン</t>
    </rPh>
    <rPh sb="30" eb="32">
      <t>カテイ</t>
    </rPh>
    <rPh sb="55" eb="57">
      <t>タイオウ</t>
    </rPh>
    <phoneticPr fontId="1"/>
  </si>
  <si>
    <t>「入力①」シート及び「入力②」シートのうち、採用されたシート結果を表示するシートです。当シートに表示された値から、波及効果を計算しています。</t>
    <rPh sb="1" eb="3">
      <t>ニュウリョク</t>
    </rPh>
    <rPh sb="8" eb="9">
      <t>オヨ</t>
    </rPh>
    <rPh sb="11" eb="13">
      <t>ニュウリョク</t>
    </rPh>
    <rPh sb="22" eb="24">
      <t>サイヨウ</t>
    </rPh>
    <rPh sb="30" eb="32">
      <t>ケッカ</t>
    </rPh>
    <rPh sb="33" eb="35">
      <t>ヒョウジ</t>
    </rPh>
    <rPh sb="43" eb="44">
      <t>トウ</t>
    </rPh>
    <rPh sb="48" eb="50">
      <t>ヒョウジ</t>
    </rPh>
    <rPh sb="53" eb="54">
      <t>アタイ</t>
    </rPh>
    <rPh sb="57" eb="59">
      <t>ハキュウ</t>
    </rPh>
    <rPh sb="59" eb="61">
      <t>コウカ</t>
    </rPh>
    <rPh sb="62" eb="64">
      <t>ケイサン</t>
    </rPh>
    <phoneticPr fontId="1"/>
  </si>
  <si>
    <t>基本設定</t>
    <rPh sb="0" eb="2">
      <t>キホン</t>
    </rPh>
    <rPh sb="2" eb="4">
      <t>セッテイ</t>
    </rPh>
    <phoneticPr fontId="1"/>
  </si>
  <si>
    <t>入力①</t>
    <rPh sb="0" eb="2">
      <t>ニュウリョク</t>
    </rPh>
    <phoneticPr fontId="1"/>
  </si>
  <si>
    <t>入力②</t>
    <rPh sb="0" eb="2">
      <t>ニュウリョク</t>
    </rPh>
    <phoneticPr fontId="1"/>
  </si>
  <si>
    <t>分析者の入力用シートです。オレンジ色のセルが入力範囲となっています。
「入力①」シートと「入力②」シートのうち、どちらかのシートを御入力ください。「入力②」シートは、産業連関表の部門分類ごとに直接入力できます。</t>
    <rPh sb="0" eb="2">
      <t>ブンセキ</t>
    </rPh>
    <rPh sb="2" eb="3">
      <t>シャ</t>
    </rPh>
    <rPh sb="4" eb="6">
      <t>ニュウリョク</t>
    </rPh>
    <rPh sb="6" eb="7">
      <t>ヨウ</t>
    </rPh>
    <rPh sb="17" eb="18">
      <t>イロ</t>
    </rPh>
    <rPh sb="22" eb="24">
      <t>ニュウリョク</t>
    </rPh>
    <rPh sb="24" eb="26">
      <t>ハンイ</t>
    </rPh>
    <rPh sb="36" eb="38">
      <t>ニュウリョク</t>
    </rPh>
    <rPh sb="45" eb="47">
      <t>ニュウリョク</t>
    </rPh>
    <rPh sb="65" eb="68">
      <t>ゴニュウリョク</t>
    </rPh>
    <rPh sb="74" eb="76">
      <t>ニュウリョク</t>
    </rPh>
    <phoneticPr fontId="1"/>
  </si>
  <si>
    <t>「基本設定」シートのオレンジ色のセルに必要事項を入力・設定してください。</t>
    <rPh sb="1" eb="3">
      <t>キホン</t>
    </rPh>
    <rPh sb="3" eb="5">
      <t>セッテイ</t>
    </rPh>
    <rPh sb="14" eb="15">
      <t>イロ</t>
    </rPh>
    <rPh sb="19" eb="21">
      <t>ヒツヨウ</t>
    </rPh>
    <rPh sb="21" eb="23">
      <t>ジコウ</t>
    </rPh>
    <rPh sb="24" eb="26">
      <t>ニュウリョク</t>
    </rPh>
    <rPh sb="27" eb="29">
      <t>セッテイ</t>
    </rPh>
    <phoneticPr fontId="1"/>
  </si>
  <si>
    <t>　　プルダウンで選択した単位がツール全体の基本単位となります。</t>
    <phoneticPr fontId="1"/>
  </si>
  <si>
    <t>　　直接産業連関表の部門分類で分析したい場合は②をプルダウンから選択してください。</t>
    <phoneticPr fontId="1"/>
  </si>
  <si>
    <t>分析者の入力用シートです。オレンジ色のセルが入力範囲となっています。
分析前の基本設定を行うシートのため、必ず入力してください。
特に、表示単位や使用シートを誤って入力しないようお気を付けください。</t>
    <rPh sb="0" eb="2">
      <t>ブンセキ</t>
    </rPh>
    <rPh sb="2" eb="3">
      <t>シャ</t>
    </rPh>
    <rPh sb="4" eb="6">
      <t>ニュウリョク</t>
    </rPh>
    <rPh sb="6" eb="7">
      <t>ヨウ</t>
    </rPh>
    <rPh sb="17" eb="18">
      <t>イロ</t>
    </rPh>
    <rPh sb="22" eb="24">
      <t>ニュウリョク</t>
    </rPh>
    <rPh sb="24" eb="26">
      <t>ハンイ</t>
    </rPh>
    <rPh sb="35" eb="37">
      <t>ブンセキ</t>
    </rPh>
    <rPh sb="37" eb="38">
      <t>マエ</t>
    </rPh>
    <rPh sb="39" eb="41">
      <t>キホン</t>
    </rPh>
    <rPh sb="41" eb="43">
      <t>セッテイ</t>
    </rPh>
    <rPh sb="44" eb="45">
      <t>オコナ</t>
    </rPh>
    <rPh sb="53" eb="54">
      <t>カナラ</t>
    </rPh>
    <rPh sb="55" eb="57">
      <t>ニュウリョク</t>
    </rPh>
    <rPh sb="65" eb="66">
      <t>トク</t>
    </rPh>
    <rPh sb="68" eb="70">
      <t>ヒョウジ</t>
    </rPh>
    <rPh sb="70" eb="72">
      <t>タンイ</t>
    </rPh>
    <rPh sb="73" eb="75">
      <t>シヨウ</t>
    </rPh>
    <rPh sb="79" eb="80">
      <t>アヤマ</t>
    </rPh>
    <rPh sb="82" eb="84">
      <t>ニュウリョク</t>
    </rPh>
    <rPh sb="90" eb="91">
      <t>キ</t>
    </rPh>
    <rPh sb="92" eb="93">
      <t>ツ</t>
    </rPh>
    <phoneticPr fontId="1"/>
  </si>
  <si>
    <t>・</t>
    <phoneticPr fontId="1"/>
  </si>
  <si>
    <t>（注）四捨五入の関係で、合計が内訳の総額と一致しない場合があります。</t>
    <rPh sb="1" eb="2">
      <t>チュウ</t>
    </rPh>
    <rPh sb="3" eb="7">
      <t>シシャゴニュウ</t>
    </rPh>
    <rPh sb="8" eb="10">
      <t>カンケイ</t>
    </rPh>
    <rPh sb="12" eb="14">
      <t>ゴウケイ</t>
    </rPh>
    <rPh sb="15" eb="17">
      <t>ウチワケ</t>
    </rPh>
    <rPh sb="18" eb="20">
      <t>ソウガク</t>
    </rPh>
    <rPh sb="21" eb="23">
      <t>イッチ</t>
    </rPh>
    <rPh sb="26" eb="28">
      <t>バアイ</t>
    </rPh>
    <phoneticPr fontId="1"/>
  </si>
  <si>
    <r>
      <t>本県</t>
    </r>
    <r>
      <rPr>
        <sz val="11"/>
        <color theme="1"/>
        <rFont val="ＭＳ Ｐ明朝"/>
        <family val="1"/>
        <charset val="128"/>
      </rPr>
      <t>HP</t>
    </r>
    <r>
      <rPr>
        <sz val="11"/>
        <color theme="1"/>
        <rFont val="ＭＳ 明朝"/>
        <family val="1"/>
        <charset val="128"/>
      </rPr>
      <t>で公開している「神奈川県経済波及効果分析ツール　利用の手引き」を御覧いただくと、</t>
    </r>
    <rPh sb="0" eb="2">
      <t>ホンケン</t>
    </rPh>
    <rPh sb="5" eb="7">
      <t>コウカイ</t>
    </rPh>
    <rPh sb="12" eb="16">
      <t>カナガワケン</t>
    </rPh>
    <rPh sb="16" eb="18">
      <t>ケイザイ</t>
    </rPh>
    <rPh sb="18" eb="20">
      <t>ハキュウ</t>
    </rPh>
    <rPh sb="20" eb="22">
      <t>コウカ</t>
    </rPh>
    <rPh sb="22" eb="24">
      <t>ブンセキ</t>
    </rPh>
    <rPh sb="28" eb="30">
      <t>リヨウ</t>
    </rPh>
    <rPh sb="31" eb="33">
      <t>テビ</t>
    </rPh>
    <rPh sb="36" eb="38">
      <t>ゴラン</t>
    </rPh>
    <phoneticPr fontId="1"/>
  </si>
  <si>
    <t>　　部門分類に直接数値を入力する場合は「入力②」シートを御利用下さい。</t>
    <rPh sb="2" eb="4">
      <t>ブモン</t>
    </rPh>
    <rPh sb="4" eb="6">
      <t>ブンルイ</t>
    </rPh>
    <rPh sb="7" eb="9">
      <t>チョクセツ</t>
    </rPh>
    <rPh sb="9" eb="11">
      <t>スウチ</t>
    </rPh>
    <rPh sb="12" eb="14">
      <t>ニュウリョク</t>
    </rPh>
    <rPh sb="16" eb="18">
      <t>バアイ</t>
    </rPh>
    <rPh sb="20" eb="22">
      <t>ニュウリョク</t>
    </rPh>
    <rPh sb="28" eb="31">
      <t>ゴリヨウ</t>
    </rPh>
    <rPh sb="31" eb="32">
      <t>クダ</t>
    </rPh>
    <phoneticPr fontId="1"/>
  </si>
  <si>
    <t>平成27（2015）年神奈川県産業連関表</t>
    <rPh sb="0" eb="2">
      <t>ヘイセイ</t>
    </rPh>
    <rPh sb="10" eb="11">
      <t>ネン</t>
    </rPh>
    <rPh sb="11" eb="15">
      <t>カナガワケン</t>
    </rPh>
    <rPh sb="15" eb="17">
      <t>サンギョウ</t>
    </rPh>
    <rPh sb="17" eb="19">
      <t>レンカン</t>
    </rPh>
    <rPh sb="19" eb="20">
      <t>ヒョウ</t>
    </rPh>
    <phoneticPr fontId="1"/>
  </si>
  <si>
    <t>.</t>
    <phoneticPr fontId="1"/>
  </si>
  <si>
    <t>投入係数表（統合中分類）</t>
  </si>
  <si>
    <t>「入力①」シートまたは「入力②」シートに分析内容を入力してください。</t>
    <rPh sb="1" eb="3">
      <t>ニュウリョク</t>
    </rPh>
    <rPh sb="12" eb="14">
      <t>ニュウリョク</t>
    </rPh>
    <rPh sb="20" eb="22">
      <t>ブンセキ</t>
    </rPh>
    <rPh sb="22" eb="24">
      <t>ナイヨウ</t>
    </rPh>
    <rPh sb="25" eb="27">
      <t>ニュウリョク</t>
    </rPh>
    <phoneticPr fontId="1"/>
  </si>
  <si>
    <t>順位</t>
    <rPh sb="0" eb="2">
      <t>ジュンイ</t>
    </rPh>
    <phoneticPr fontId="1"/>
  </si>
  <si>
    <t>生産誘発額　部門別内訳　（誘発額順）</t>
    <rPh sb="0" eb="2">
      <t>セイサン</t>
    </rPh>
    <rPh sb="2" eb="4">
      <t>ユウハツ</t>
    </rPh>
    <rPh sb="4" eb="5">
      <t>ガク</t>
    </rPh>
    <rPh sb="6" eb="8">
      <t>ブモン</t>
    </rPh>
    <rPh sb="8" eb="9">
      <t>ベツ</t>
    </rPh>
    <rPh sb="9" eb="11">
      <t>ウチワケ</t>
    </rPh>
    <rPh sb="13" eb="15">
      <t>ユウハツ</t>
    </rPh>
    <rPh sb="15" eb="16">
      <t>ガク</t>
    </rPh>
    <rPh sb="16" eb="17">
      <t>ジュン</t>
    </rPh>
    <phoneticPr fontId="1"/>
  </si>
  <si>
    <t>分析ツールでは、「はね返り需要」を考慮していません。県内の需要増加に伴って県外及び国外への波及が発生した場合、</t>
    <rPh sb="0" eb="2">
      <t>ブンセキ</t>
    </rPh>
    <rPh sb="11" eb="12">
      <t>カエ</t>
    </rPh>
    <rPh sb="13" eb="15">
      <t>ジュヨウ</t>
    </rPh>
    <rPh sb="17" eb="19">
      <t>コウリョ</t>
    </rPh>
    <phoneticPr fontId="1"/>
  </si>
  <si>
    <t>再び県内の生産を誘発する可能性がありますが、分析の対象としていません。</t>
    <rPh sb="0" eb="1">
      <t>フタタ</t>
    </rPh>
    <rPh sb="2" eb="4">
      <t>ケンナイ</t>
    </rPh>
    <rPh sb="5" eb="7">
      <t>セイサン</t>
    </rPh>
    <rPh sb="8" eb="10">
      <t>ユウハツ</t>
    </rPh>
    <rPh sb="12" eb="15">
      <t>カノウセイ</t>
    </rPh>
    <rPh sb="22" eb="24">
      <t>ブンセキ</t>
    </rPh>
    <rPh sb="25" eb="27">
      <t>タイショウ</t>
    </rPh>
    <phoneticPr fontId="1"/>
  </si>
  <si>
    <t>　　　産　　　　　　　　業　　　　　　　　計</t>
    <rPh sb="3" eb="4">
      <t>サン</t>
    </rPh>
    <rPh sb="12" eb="13">
      <t>ギョウ</t>
    </rPh>
    <rPh sb="21" eb="22">
      <t>ケイ</t>
    </rPh>
    <phoneticPr fontId="1"/>
  </si>
  <si>
    <t>直接効果</t>
  </si>
  <si>
    <t>第１次間接波及効果</t>
  </si>
  <si>
    <t>第２次間接波及効果</t>
  </si>
  <si>
    <t>５　生産誘発額上位10部門内訳（統合中分類）</t>
    <rPh sb="2" eb="4">
      <t>セイサン</t>
    </rPh>
    <rPh sb="4" eb="6">
      <t>ユウハツ</t>
    </rPh>
    <rPh sb="6" eb="7">
      <t>ガク</t>
    </rPh>
    <rPh sb="7" eb="9">
      <t>ジョウイ</t>
    </rPh>
    <rPh sb="11" eb="13">
      <t>ブモン</t>
    </rPh>
    <rPh sb="13" eb="15">
      <t>ウチワケ</t>
    </rPh>
    <rPh sb="16" eb="18">
      <t>トウゴウ</t>
    </rPh>
    <rPh sb="18" eb="19">
      <t>チュウ</t>
    </rPh>
    <rPh sb="19" eb="21">
      <t>ブンルイ</t>
    </rPh>
    <phoneticPr fontId="1"/>
  </si>
  <si>
    <t>６　経済波及効果・雇用創出効果及び生産誘発額上位10部門グラフ</t>
    <rPh sb="2" eb="4">
      <t>ケイザイ</t>
    </rPh>
    <rPh sb="4" eb="6">
      <t>ハキュウ</t>
    </rPh>
    <rPh sb="6" eb="8">
      <t>コウカ</t>
    </rPh>
    <rPh sb="9" eb="11">
      <t>コヨウ</t>
    </rPh>
    <rPh sb="11" eb="13">
      <t>ソウシュツ</t>
    </rPh>
    <rPh sb="13" eb="15">
      <t>コウカ</t>
    </rPh>
    <rPh sb="15" eb="16">
      <t>オヨ</t>
    </rPh>
    <rPh sb="17" eb="19">
      <t>セイサン</t>
    </rPh>
    <rPh sb="19" eb="21">
      <t>ユウハツ</t>
    </rPh>
    <rPh sb="21" eb="22">
      <t>ガク</t>
    </rPh>
    <rPh sb="22" eb="24">
      <t>ジョウイ</t>
    </rPh>
    <rPh sb="26" eb="28">
      <t>ブモン</t>
    </rPh>
    <phoneticPr fontId="1"/>
  </si>
  <si>
    <t>他に分類されない
会員制団体</t>
    <phoneticPr fontId="1"/>
  </si>
  <si>
    <t>その他の
製造工業製品
（３／３）</t>
    <phoneticPr fontId="1"/>
  </si>
  <si>
    <t>その他の
製造工業製品
（２／３）</t>
    <phoneticPr fontId="1"/>
  </si>
  <si>
    <t>その他の
製造工業製品
（１／３）</t>
    <phoneticPr fontId="1"/>
  </si>
  <si>
    <t>飼料・有機質肥料
（別掲を除く。）</t>
    <phoneticPr fontId="1"/>
  </si>
  <si>
    <t>有機化学工業製品
（石油化学系基礎製品・合成樹脂を除く。）</t>
    <phoneticPr fontId="1"/>
  </si>
  <si>
    <t>化学最終製品
（医薬品を除く。）</t>
    <phoneticPr fontId="1"/>
  </si>
  <si>
    <t>道路輸送
（自家輸送を除く。）</t>
    <phoneticPr fontId="1"/>
  </si>
  <si>
    <t>住宅賃貸料
（帰属家賃）</t>
    <phoneticPr fontId="1"/>
  </si>
  <si>
    <t>飼料・有機質肥料
（別掲を除く。）</t>
    <phoneticPr fontId="1"/>
  </si>
  <si>
    <t>道路貨物輸送
（自家輸送を除く。）</t>
    <phoneticPr fontId="1"/>
  </si>
  <si>
    <t>物品賃貸業
（貸自動車業を除く。）</t>
    <phoneticPr fontId="1"/>
  </si>
  <si>
    <t>部門分類・品目例示</t>
    <phoneticPr fontId="1"/>
  </si>
  <si>
    <r>
      <t xml:space="preserve">さつまいも、じゃがいも、大豆、えんどう、そらまめ、いんげん豆、小豆、ささげ、らっかせい
</t>
    </r>
    <r>
      <rPr>
        <sz val="10.5"/>
        <color theme="5"/>
        <rFont val="ＭＳ 明朝"/>
        <family val="1"/>
        <charset val="128"/>
      </rPr>
      <t>※さといも、やまのいも、未成熟の豆類は「0113 野菜」</t>
    </r>
    <rPh sb="12" eb="14">
      <t>ダイズ</t>
    </rPh>
    <rPh sb="29" eb="30">
      <t>マメ</t>
    </rPh>
    <rPh sb="31" eb="33">
      <t>アズキ</t>
    </rPh>
    <rPh sb="56" eb="59">
      <t>ミセイジュク</t>
    </rPh>
    <rPh sb="60" eb="62">
      <t>マメルイ</t>
    </rPh>
    <rPh sb="69" eb="71">
      <t>ヤサイ</t>
    </rPh>
    <phoneticPr fontId="1"/>
  </si>
  <si>
    <r>
      <t xml:space="preserve">精製糖、コーンスターチ、ぶどう糖、食用なたね油、牛脂、マーガリン、みそ、しょうゆ、ソース、マヨネーズ、即席カレー、香辛料、お茶漬け・ふりかけ類、即席みそ汁・お吸い物
</t>
    </r>
    <r>
      <rPr>
        <sz val="10.5"/>
        <color theme="5"/>
        <rFont val="ＭＳ 明朝"/>
        <family val="1"/>
        <charset val="128"/>
      </rPr>
      <t>※塩は「2029 その他の無機化学工業製品」</t>
    </r>
    <rPh sb="0" eb="2">
      <t>セイセイ</t>
    </rPh>
    <rPh sb="2" eb="3">
      <t>トウ</t>
    </rPh>
    <rPh sb="15" eb="16">
      <t>トウ</t>
    </rPh>
    <rPh sb="17" eb="19">
      <t>ショクヨウ</t>
    </rPh>
    <rPh sb="22" eb="23">
      <t>アブラ</t>
    </rPh>
    <rPh sb="24" eb="26">
      <t>ギュウシ</t>
    </rPh>
    <rPh sb="51" eb="53">
      <t>ソクセキ</t>
    </rPh>
    <rPh sb="57" eb="60">
      <t>コウシンリョウ</t>
    </rPh>
    <rPh sb="62" eb="64">
      <t>チャヅ</t>
    </rPh>
    <rPh sb="70" eb="71">
      <t>ルイ</t>
    </rPh>
    <rPh sb="72" eb="74">
      <t>ソクセキ</t>
    </rPh>
    <rPh sb="76" eb="77">
      <t>シル</t>
    </rPh>
    <rPh sb="79" eb="80">
      <t>ス</t>
    </rPh>
    <rPh sb="81" eb="82">
      <t>モノ</t>
    </rPh>
    <rPh sb="84" eb="85">
      <t>シオ</t>
    </rPh>
    <rPh sb="94" eb="95">
      <t>タ</t>
    </rPh>
    <rPh sb="96" eb="98">
      <t>ムキ</t>
    </rPh>
    <rPh sb="98" eb="100">
      <t>カガク</t>
    </rPh>
    <rPh sb="100" eb="102">
      <t>コウギョウ</t>
    </rPh>
    <rPh sb="102" eb="104">
      <t>セイヒン</t>
    </rPh>
    <phoneticPr fontId="1"/>
  </si>
  <si>
    <r>
      <t xml:space="preserve">冷凍フライ、冷凍ハンバーグ、レトルト食品、そう菜、すし、弁当、とうふ、油揚、がんもどき、こんにゃく、納豆、麦茶、もち
</t>
    </r>
    <r>
      <rPr>
        <sz val="10.5"/>
        <color theme="5"/>
        <rFont val="ＭＳ 明朝"/>
        <family val="1"/>
        <charset val="128"/>
      </rPr>
      <t>※調理パン及びサンドイッチ、即席ココアは「1114 めん・パン・菓子類」</t>
    </r>
    <rPh sb="0" eb="2">
      <t>レイトウ</t>
    </rPh>
    <rPh sb="6" eb="8">
      <t>レイトウ</t>
    </rPh>
    <rPh sb="18" eb="20">
      <t>ショクヒン</t>
    </rPh>
    <rPh sb="23" eb="24">
      <t>ナ</t>
    </rPh>
    <rPh sb="28" eb="30">
      <t>ベントウ</t>
    </rPh>
    <rPh sb="35" eb="37">
      <t>アブラアゲ</t>
    </rPh>
    <rPh sb="50" eb="52">
      <t>ナットウ</t>
    </rPh>
    <rPh sb="53" eb="55">
      <t>ムギチャ</t>
    </rPh>
    <rPh sb="60" eb="62">
      <t>チョウリ</t>
    </rPh>
    <rPh sb="64" eb="65">
      <t>オヨ</t>
    </rPh>
    <rPh sb="73" eb="75">
      <t>ソクセキ</t>
    </rPh>
    <rPh sb="91" eb="94">
      <t>カシルイ</t>
    </rPh>
    <phoneticPr fontId="1"/>
  </si>
  <si>
    <r>
      <t xml:space="preserve">シャツ、スポーツ用衣服、学校服、下着、寝着類、足袋、アウターシャツ類、セーター類、補整着
</t>
    </r>
    <r>
      <rPr>
        <sz val="10.5"/>
        <color theme="5"/>
        <rFont val="ＭＳ 明朝"/>
        <family val="1"/>
        <charset val="128"/>
      </rPr>
      <t>※縫いぐるみは「3911 がん具」</t>
    </r>
    <rPh sb="8" eb="9">
      <t>ヨウ</t>
    </rPh>
    <rPh sb="9" eb="11">
      <t>イフク</t>
    </rPh>
    <rPh sb="12" eb="14">
      <t>ガッコウ</t>
    </rPh>
    <rPh sb="14" eb="15">
      <t>フク</t>
    </rPh>
    <rPh sb="16" eb="18">
      <t>シタギ</t>
    </rPh>
    <rPh sb="19" eb="20">
      <t>ネ</t>
    </rPh>
    <rPh sb="20" eb="21">
      <t>キ</t>
    </rPh>
    <rPh sb="21" eb="22">
      <t>ルイ</t>
    </rPh>
    <rPh sb="23" eb="25">
      <t>タビ</t>
    </rPh>
    <rPh sb="33" eb="34">
      <t>ルイ</t>
    </rPh>
    <rPh sb="39" eb="40">
      <t>ルイ</t>
    </rPh>
    <rPh sb="41" eb="43">
      <t>ホセイ</t>
    </rPh>
    <rPh sb="43" eb="44">
      <t>ギ</t>
    </rPh>
    <rPh sb="46" eb="47">
      <t>ヌ</t>
    </rPh>
    <rPh sb="60" eb="61">
      <t>グ</t>
    </rPh>
    <phoneticPr fontId="1"/>
  </si>
  <si>
    <r>
      <t xml:space="preserve">ポンプ・同装置、空気圧縮機・ガス圧縮機・送風機
</t>
    </r>
    <r>
      <rPr>
        <sz val="10.5"/>
        <color theme="5"/>
        <rFont val="ＭＳ 明朝"/>
        <family val="1"/>
        <charset val="128"/>
      </rPr>
      <t>※真空ポンプは「3019 その他の生産用機械」
　自動車用燃料ポンプは「3531 自動車部品・同附属品」
　航空機の原動機用ポンプは「3592 航空機・同修理」
　計量ポンプは「3113 計測機器」</t>
    </r>
    <rPh sb="4" eb="7">
      <t>ドウソウチ</t>
    </rPh>
    <rPh sb="8" eb="10">
      <t>クウキ</t>
    </rPh>
    <rPh sb="10" eb="13">
      <t>アッシュクキ</t>
    </rPh>
    <rPh sb="16" eb="19">
      <t>アッシュクキ</t>
    </rPh>
    <rPh sb="20" eb="23">
      <t>ソウフウキ</t>
    </rPh>
    <rPh sb="25" eb="27">
      <t>シンクウ</t>
    </rPh>
    <rPh sb="39" eb="40">
      <t>タ</t>
    </rPh>
    <rPh sb="41" eb="44">
      <t>セイサンヨウ</t>
    </rPh>
    <rPh sb="44" eb="46">
      <t>キカイ</t>
    </rPh>
    <rPh sb="49" eb="53">
      <t>ジドウシャヨウ</t>
    </rPh>
    <rPh sb="53" eb="55">
      <t>ネンリョウ</t>
    </rPh>
    <rPh sb="78" eb="81">
      <t>コウクウキ</t>
    </rPh>
    <rPh sb="82" eb="86">
      <t>ゲンドウキヨウ</t>
    </rPh>
    <rPh sb="106" eb="108">
      <t>ケイリョウ</t>
    </rPh>
    <phoneticPr fontId="1"/>
  </si>
  <si>
    <r>
      <t xml:space="preserve">エレベータ、エスカレータ、クレーン、巻上機、コンベヤ
</t>
    </r>
    <r>
      <rPr>
        <sz val="10.5"/>
        <color theme="5"/>
        <rFont val="ＭＳ 明朝"/>
        <family val="1"/>
        <charset val="128"/>
      </rPr>
      <t>※自動車用エレベータは「2919 その他のはん用機械」</t>
    </r>
    <rPh sb="18" eb="19">
      <t>マ</t>
    </rPh>
    <rPh sb="19" eb="20">
      <t>ア</t>
    </rPh>
    <rPh sb="20" eb="21">
      <t>キ</t>
    </rPh>
    <rPh sb="28" eb="32">
      <t>ジドウシャヨウ</t>
    </rPh>
    <rPh sb="46" eb="47">
      <t>タ</t>
    </rPh>
    <rPh sb="50" eb="51">
      <t>ヨウ</t>
    </rPh>
    <rPh sb="51" eb="53">
      <t>キカイ</t>
    </rPh>
    <phoneticPr fontId="1"/>
  </si>
  <si>
    <r>
      <t xml:space="preserve">旋盤、ボール盤、中ぐり盤、フライス盤、研削盤、マシニングセンタ、圧延機械、精整仕上装置、ベンディングマシン、特殊鋼切削工具、超硬工具、ダイヤモンド工具、電動工具
</t>
    </r>
    <r>
      <rPr>
        <sz val="10.5"/>
        <color theme="5"/>
        <rFont val="ＭＳ 明朝"/>
        <family val="1"/>
        <charset val="128"/>
      </rPr>
      <t>※超硬工具（粉末や金製品）は「2899 その他の金属製品」</t>
    </r>
    <rPh sb="0" eb="2">
      <t>センバン</t>
    </rPh>
    <rPh sb="6" eb="7">
      <t>バン</t>
    </rPh>
    <rPh sb="8" eb="9">
      <t>チュウ</t>
    </rPh>
    <rPh sb="11" eb="12">
      <t>バン</t>
    </rPh>
    <rPh sb="17" eb="18">
      <t>バン</t>
    </rPh>
    <rPh sb="19" eb="22">
      <t>ケンサクバン</t>
    </rPh>
    <rPh sb="32" eb="34">
      <t>アツエン</t>
    </rPh>
    <rPh sb="34" eb="36">
      <t>キカイ</t>
    </rPh>
    <rPh sb="37" eb="39">
      <t>セイセイ</t>
    </rPh>
    <rPh sb="39" eb="41">
      <t>シアゲ</t>
    </rPh>
    <rPh sb="41" eb="43">
      <t>ソウチ</t>
    </rPh>
    <rPh sb="54" eb="56">
      <t>トクシュ</t>
    </rPh>
    <rPh sb="56" eb="57">
      <t>コウ</t>
    </rPh>
    <rPh sb="57" eb="58">
      <t>キ</t>
    </rPh>
    <rPh sb="59" eb="61">
      <t>コウグ</t>
    </rPh>
    <rPh sb="62" eb="66">
      <t>チョウコウコウグ</t>
    </rPh>
    <rPh sb="73" eb="75">
      <t>コウグ</t>
    </rPh>
    <rPh sb="76" eb="78">
      <t>デンドウ</t>
    </rPh>
    <rPh sb="78" eb="80">
      <t>コウグ</t>
    </rPh>
    <rPh sb="82" eb="83">
      <t>チョウ</t>
    </rPh>
    <rPh sb="83" eb="84">
      <t>カタ</t>
    </rPh>
    <rPh sb="84" eb="86">
      <t>コウグ</t>
    </rPh>
    <rPh sb="87" eb="89">
      <t>フンマツ</t>
    </rPh>
    <rPh sb="90" eb="91">
      <t>キン</t>
    </rPh>
    <rPh sb="91" eb="93">
      <t>セイヒン</t>
    </rPh>
    <rPh sb="103" eb="104">
      <t>タ</t>
    </rPh>
    <rPh sb="105" eb="107">
      <t>キンゾク</t>
    </rPh>
    <rPh sb="107" eb="109">
      <t>セイヒン</t>
    </rPh>
    <phoneticPr fontId="1"/>
  </si>
  <si>
    <r>
      <t xml:space="preserve">医療用機械器具、病院用器具、歯科用機械器具、医療用品
</t>
    </r>
    <r>
      <rPr>
        <sz val="10.5"/>
        <color theme="5"/>
        <rFont val="ＭＳ 明朝"/>
        <family val="1"/>
        <charset val="128"/>
      </rPr>
      <t>※医療用の</t>
    </r>
    <r>
      <rPr>
        <sz val="10.5"/>
        <color theme="5"/>
        <rFont val="ＭＳ Ｐ明朝"/>
        <family val="1"/>
        <charset val="128"/>
      </rPr>
      <t>X</t>
    </r>
    <r>
      <rPr>
        <sz val="10.5"/>
        <color theme="5"/>
        <rFont val="ＭＳ 明朝"/>
        <family val="1"/>
        <charset val="128"/>
      </rPr>
      <t>線装置、電子応用装置及びレーザ応用装置は「3331 電子応用装置」</t>
    </r>
    <rPh sb="0" eb="3">
      <t>イリョウヨウ</t>
    </rPh>
    <rPh sb="3" eb="5">
      <t>キカイ</t>
    </rPh>
    <rPh sb="5" eb="7">
      <t>キグ</t>
    </rPh>
    <rPh sb="8" eb="11">
      <t>ビョウインヨウ</t>
    </rPh>
    <rPh sb="11" eb="13">
      <t>キグ</t>
    </rPh>
    <rPh sb="14" eb="16">
      <t>シカ</t>
    </rPh>
    <rPh sb="16" eb="17">
      <t>ヨウ</t>
    </rPh>
    <rPh sb="17" eb="19">
      <t>キカイ</t>
    </rPh>
    <rPh sb="19" eb="21">
      <t>キグ</t>
    </rPh>
    <rPh sb="22" eb="25">
      <t>イリョウヨウ</t>
    </rPh>
    <rPh sb="25" eb="26">
      <t>ヒン</t>
    </rPh>
    <rPh sb="28" eb="31">
      <t>イリョウヨウ</t>
    </rPh>
    <rPh sb="33" eb="34">
      <t>セン</t>
    </rPh>
    <rPh sb="34" eb="36">
      <t>ソウチ</t>
    </rPh>
    <rPh sb="37" eb="39">
      <t>デンシ</t>
    </rPh>
    <rPh sb="39" eb="41">
      <t>オウヨウ</t>
    </rPh>
    <rPh sb="41" eb="43">
      <t>ソウチ</t>
    </rPh>
    <rPh sb="43" eb="44">
      <t>オヨ</t>
    </rPh>
    <rPh sb="48" eb="50">
      <t>オウヨウ</t>
    </rPh>
    <rPh sb="50" eb="52">
      <t>ソウチ</t>
    </rPh>
    <phoneticPr fontId="1"/>
  </si>
  <si>
    <r>
      <t xml:space="preserve">ダイオード、トランジスタ、線形回路、バイポーラ型集積回路、液晶パネル、液晶モジュール、液晶素子、電子管
</t>
    </r>
    <r>
      <rPr>
        <sz val="10.5"/>
        <color theme="5"/>
        <rFont val="ＭＳ 明朝"/>
        <family val="1"/>
        <charset val="128"/>
      </rPr>
      <t>※半導体素子、集積回路及び電子管の部品は「3299 その他の電子部品」</t>
    </r>
    <rPh sb="13" eb="15">
      <t>センケイ</t>
    </rPh>
    <rPh sb="15" eb="17">
      <t>カイロ</t>
    </rPh>
    <rPh sb="23" eb="24">
      <t>ガタ</t>
    </rPh>
    <rPh sb="24" eb="26">
      <t>シュウセキ</t>
    </rPh>
    <rPh sb="26" eb="28">
      <t>カイロ</t>
    </rPh>
    <rPh sb="29" eb="31">
      <t>エキショウ</t>
    </rPh>
    <rPh sb="35" eb="37">
      <t>エキショウ</t>
    </rPh>
    <rPh sb="43" eb="45">
      <t>エキショウ</t>
    </rPh>
    <rPh sb="45" eb="47">
      <t>ソシ</t>
    </rPh>
    <rPh sb="48" eb="50">
      <t>デンシ</t>
    </rPh>
    <rPh sb="50" eb="51">
      <t>カン</t>
    </rPh>
    <rPh sb="53" eb="56">
      <t>ハンドウタイ</t>
    </rPh>
    <rPh sb="56" eb="58">
      <t>ソシ</t>
    </rPh>
    <rPh sb="59" eb="61">
      <t>シュウセキ</t>
    </rPh>
    <rPh sb="61" eb="63">
      <t>カイロ</t>
    </rPh>
    <rPh sb="63" eb="64">
      <t>オヨ</t>
    </rPh>
    <rPh sb="65" eb="67">
      <t>デンシ</t>
    </rPh>
    <rPh sb="67" eb="68">
      <t>カン</t>
    </rPh>
    <rPh sb="69" eb="71">
      <t>ブヒン</t>
    </rPh>
    <rPh sb="80" eb="81">
      <t>タ</t>
    </rPh>
    <rPh sb="82" eb="84">
      <t>デンシ</t>
    </rPh>
    <rPh sb="84" eb="86">
      <t>ブヒン</t>
    </rPh>
    <phoneticPr fontId="1"/>
  </si>
  <si>
    <r>
      <rPr>
        <sz val="10.5"/>
        <color theme="1"/>
        <rFont val="ＭＳ Ｐ明朝"/>
        <family val="1"/>
        <charset val="128"/>
      </rPr>
      <t>X</t>
    </r>
    <r>
      <rPr>
        <sz val="10.5"/>
        <color theme="1"/>
        <rFont val="ＭＳ 明朝"/>
        <family val="1"/>
        <charset val="128"/>
      </rPr>
      <t>線装置、医療用電子応用装置、超音波装置、高周波電力応用装置、電子顕微鏡、数値制御装置、ガイガー計数器</t>
    </r>
    <rPh sb="1" eb="2">
      <t>セン</t>
    </rPh>
    <rPh sb="2" eb="4">
      <t>ソウチ</t>
    </rPh>
    <rPh sb="5" eb="7">
      <t>イリョウ</t>
    </rPh>
    <rPh sb="7" eb="8">
      <t>ヨウ</t>
    </rPh>
    <rPh sb="8" eb="10">
      <t>デンシ</t>
    </rPh>
    <rPh sb="10" eb="12">
      <t>オウヨウ</t>
    </rPh>
    <rPh sb="12" eb="14">
      <t>ソウチ</t>
    </rPh>
    <rPh sb="15" eb="18">
      <t>チョウオンパ</t>
    </rPh>
    <rPh sb="18" eb="20">
      <t>ソウチ</t>
    </rPh>
    <rPh sb="21" eb="24">
      <t>コウシュウハ</t>
    </rPh>
    <rPh sb="24" eb="26">
      <t>デンリョク</t>
    </rPh>
    <rPh sb="26" eb="28">
      <t>オウヨウ</t>
    </rPh>
    <rPh sb="28" eb="30">
      <t>ソウチ</t>
    </rPh>
    <rPh sb="31" eb="33">
      <t>デンシ</t>
    </rPh>
    <rPh sb="33" eb="36">
      <t>ケンビキョウ</t>
    </rPh>
    <rPh sb="37" eb="39">
      <t>スウチ</t>
    </rPh>
    <rPh sb="39" eb="41">
      <t>セイギョ</t>
    </rPh>
    <rPh sb="41" eb="43">
      <t>ソウチ</t>
    </rPh>
    <rPh sb="48" eb="50">
      <t>ケイスウ</t>
    </rPh>
    <rPh sb="50" eb="51">
      <t>キ</t>
    </rPh>
    <phoneticPr fontId="1"/>
  </si>
  <si>
    <r>
      <t xml:space="preserve">電話機、交換機、インターホン、ファクシミリ、デジタル伝送装置、携帯電話機、簡易型携帯電話機、ラジオ・テレビジョン放送装置、無線応用装置、ラジオ受信機、テレビジョン受信機、電気信号機、機械信号機、電気転てつ器、火災警報設備、防犯警報装置、ガス警報器
</t>
    </r>
    <r>
      <rPr>
        <sz val="10.5"/>
        <color theme="5"/>
        <rFont val="ＭＳ 明朝"/>
        <family val="1"/>
        <charset val="128"/>
      </rPr>
      <t>※部分品・付属品は「3299 その他の電子部品」</t>
    </r>
    <rPh sb="0" eb="3">
      <t>デンワキ</t>
    </rPh>
    <rPh sb="4" eb="6">
      <t>コウカン</t>
    </rPh>
    <rPh sb="6" eb="7">
      <t>キ</t>
    </rPh>
    <rPh sb="26" eb="28">
      <t>デンソウ</t>
    </rPh>
    <rPh sb="28" eb="30">
      <t>ソウチ</t>
    </rPh>
    <rPh sb="31" eb="33">
      <t>ケイタイ</t>
    </rPh>
    <rPh sb="33" eb="35">
      <t>デンワ</t>
    </rPh>
    <rPh sb="35" eb="36">
      <t>キ</t>
    </rPh>
    <rPh sb="37" eb="40">
      <t>カンイガタ</t>
    </rPh>
    <rPh sb="40" eb="42">
      <t>ケイタイ</t>
    </rPh>
    <rPh sb="42" eb="44">
      <t>デンワ</t>
    </rPh>
    <rPh sb="44" eb="45">
      <t>キ</t>
    </rPh>
    <rPh sb="56" eb="58">
      <t>ホウソウ</t>
    </rPh>
    <rPh sb="58" eb="60">
      <t>ソウチ</t>
    </rPh>
    <rPh sb="61" eb="63">
      <t>ムセン</t>
    </rPh>
    <rPh sb="63" eb="65">
      <t>オウヨウ</t>
    </rPh>
    <rPh sb="65" eb="67">
      <t>ソウチ</t>
    </rPh>
    <rPh sb="71" eb="74">
      <t>ジュシンキ</t>
    </rPh>
    <rPh sb="81" eb="84">
      <t>ジュシンキ</t>
    </rPh>
    <rPh sb="85" eb="87">
      <t>デンキ</t>
    </rPh>
    <rPh sb="87" eb="90">
      <t>シンゴウキ</t>
    </rPh>
    <rPh sb="91" eb="93">
      <t>キカイ</t>
    </rPh>
    <rPh sb="93" eb="96">
      <t>シンゴウキ</t>
    </rPh>
    <rPh sb="97" eb="99">
      <t>デンキ</t>
    </rPh>
    <rPh sb="99" eb="100">
      <t>テン</t>
    </rPh>
    <rPh sb="102" eb="103">
      <t>キ</t>
    </rPh>
    <rPh sb="104" eb="106">
      <t>カサイ</t>
    </rPh>
    <rPh sb="106" eb="108">
      <t>ケイホウ</t>
    </rPh>
    <rPh sb="108" eb="110">
      <t>セツビ</t>
    </rPh>
    <rPh sb="111" eb="113">
      <t>ボウハン</t>
    </rPh>
    <rPh sb="113" eb="115">
      <t>ケイホウ</t>
    </rPh>
    <rPh sb="115" eb="117">
      <t>ソウチ</t>
    </rPh>
    <rPh sb="120" eb="123">
      <t>ケイホウキ</t>
    </rPh>
    <rPh sb="125" eb="128">
      <t>ブブンヒン</t>
    </rPh>
    <rPh sb="129" eb="131">
      <t>フゾク</t>
    </rPh>
    <rPh sb="131" eb="132">
      <t>ヒン</t>
    </rPh>
    <rPh sb="141" eb="142">
      <t>タ</t>
    </rPh>
    <rPh sb="143" eb="145">
      <t>デンシ</t>
    </rPh>
    <rPh sb="145" eb="147">
      <t>ブヒン</t>
    </rPh>
    <phoneticPr fontId="1"/>
  </si>
  <si>
    <r>
      <t>録画・再生装置、ビデオカメラ、デジタルカメラ、ステレオセット、カーステレオ、補聴器、</t>
    </r>
    <r>
      <rPr>
        <sz val="10.5"/>
        <color theme="1"/>
        <rFont val="ＭＳ Ｐ明朝"/>
        <family val="1"/>
        <charset val="128"/>
      </rPr>
      <t>IC</t>
    </r>
    <r>
      <rPr>
        <sz val="10.5"/>
        <color theme="1"/>
        <rFont val="ＭＳ 明朝"/>
        <family val="1"/>
        <charset val="128"/>
      </rPr>
      <t>レコーダ、イヤホン</t>
    </r>
    <rPh sb="0" eb="2">
      <t>ロクガ</t>
    </rPh>
    <rPh sb="3" eb="5">
      <t>サイセイ</t>
    </rPh>
    <rPh sb="5" eb="7">
      <t>ソウチ</t>
    </rPh>
    <rPh sb="38" eb="41">
      <t>ホチョウキ</t>
    </rPh>
    <phoneticPr fontId="1"/>
  </si>
  <si>
    <r>
      <t>卸売業</t>
    </r>
    <r>
      <rPr>
        <sz val="10.5"/>
        <color theme="5"/>
        <rFont val="ＭＳ 明朝"/>
        <family val="1"/>
        <charset val="128"/>
      </rPr>
      <t>※再生資源卸売業は「3921 再生資源回収・加工処理」</t>
    </r>
    <rPh sb="0" eb="3">
      <t>オロシウリギョウ</t>
    </rPh>
    <rPh sb="4" eb="6">
      <t>サイセイ</t>
    </rPh>
    <rPh sb="6" eb="8">
      <t>シゲン</t>
    </rPh>
    <rPh sb="8" eb="11">
      <t>オロシウリギョウ</t>
    </rPh>
    <rPh sb="18" eb="20">
      <t>サイセイ</t>
    </rPh>
    <rPh sb="20" eb="22">
      <t>シゲン</t>
    </rPh>
    <rPh sb="22" eb="24">
      <t>カイシュウ</t>
    </rPh>
    <rPh sb="25" eb="27">
      <t>カコウ</t>
    </rPh>
    <rPh sb="27" eb="29">
      <t>ショリ</t>
    </rPh>
    <phoneticPr fontId="1"/>
  </si>
  <si>
    <r>
      <t xml:space="preserve">都市銀行、地方銀行、信託銀行、信用金庫、証券会社
</t>
    </r>
    <r>
      <rPr>
        <sz val="10.5"/>
        <color theme="5"/>
        <rFont val="ＭＳ 明朝"/>
        <family val="1"/>
        <charset val="128"/>
      </rPr>
      <t>※生命保険・損害保険業が行う資金運用活動は「5312 保険」</t>
    </r>
    <rPh sb="0" eb="2">
      <t>トシ</t>
    </rPh>
    <rPh sb="2" eb="4">
      <t>ギンコウ</t>
    </rPh>
    <rPh sb="5" eb="7">
      <t>チホウ</t>
    </rPh>
    <rPh sb="7" eb="9">
      <t>ギンコウ</t>
    </rPh>
    <rPh sb="10" eb="12">
      <t>シンタク</t>
    </rPh>
    <rPh sb="12" eb="14">
      <t>ギンコウ</t>
    </rPh>
    <rPh sb="15" eb="17">
      <t>シンヨウ</t>
    </rPh>
    <rPh sb="17" eb="19">
      <t>キンコ</t>
    </rPh>
    <rPh sb="20" eb="22">
      <t>ショウケン</t>
    </rPh>
    <rPh sb="22" eb="24">
      <t>ガイシャ</t>
    </rPh>
    <rPh sb="26" eb="28">
      <t>セイメイ</t>
    </rPh>
    <rPh sb="28" eb="30">
      <t>ホケン</t>
    </rPh>
    <rPh sb="31" eb="33">
      <t>ソンガイ</t>
    </rPh>
    <rPh sb="33" eb="35">
      <t>ホケン</t>
    </rPh>
    <rPh sb="35" eb="36">
      <t>ギョウ</t>
    </rPh>
    <rPh sb="37" eb="38">
      <t>オコナ</t>
    </rPh>
    <rPh sb="39" eb="41">
      <t>シキン</t>
    </rPh>
    <rPh sb="41" eb="43">
      <t>ウンヨウ</t>
    </rPh>
    <rPh sb="43" eb="45">
      <t>カツドウ</t>
    </rPh>
    <rPh sb="52" eb="54">
      <t>ホケン</t>
    </rPh>
    <phoneticPr fontId="1"/>
  </si>
  <si>
    <r>
      <rPr>
        <sz val="10.5"/>
        <color theme="1"/>
        <rFont val="ＭＳ Ｐ明朝"/>
        <family val="1"/>
        <charset val="128"/>
      </rPr>
      <t>JR</t>
    </r>
    <r>
      <rPr>
        <sz val="10.5"/>
        <color theme="1"/>
        <rFont val="ＭＳ 明朝"/>
        <family val="1"/>
        <charset val="128"/>
      </rPr>
      <t>、公・民間の鉄道・軌道（普通鉄道、軌道、地下鉄道、モノレール鉄道）</t>
    </r>
    <rPh sb="3" eb="4">
      <t>コウ</t>
    </rPh>
    <rPh sb="5" eb="7">
      <t>ミンカン</t>
    </rPh>
    <rPh sb="8" eb="10">
      <t>テツドウ</t>
    </rPh>
    <rPh sb="11" eb="13">
      <t>キドウ</t>
    </rPh>
    <rPh sb="14" eb="16">
      <t>フツウ</t>
    </rPh>
    <rPh sb="16" eb="18">
      <t>テツドウ</t>
    </rPh>
    <rPh sb="19" eb="21">
      <t>キドウ</t>
    </rPh>
    <rPh sb="22" eb="25">
      <t>チカテツ</t>
    </rPh>
    <rPh sb="25" eb="26">
      <t>ドウ</t>
    </rPh>
    <rPh sb="32" eb="34">
      <t>テツドウ</t>
    </rPh>
    <phoneticPr fontId="1"/>
  </si>
  <si>
    <r>
      <rPr>
        <sz val="10.5"/>
        <color theme="1"/>
        <rFont val="ＭＳ Ｐ明朝"/>
        <family val="1"/>
        <charset val="128"/>
      </rPr>
      <t>JR</t>
    </r>
    <r>
      <rPr>
        <sz val="10.5"/>
        <color theme="1"/>
        <rFont val="ＭＳ 明朝"/>
        <family val="1"/>
        <charset val="128"/>
      </rPr>
      <t>、民間鉄道の貨物輸送</t>
    </r>
    <rPh sb="3" eb="5">
      <t>ミンカン</t>
    </rPh>
    <rPh sb="5" eb="7">
      <t>テツドウ</t>
    </rPh>
    <rPh sb="8" eb="10">
      <t>カモツ</t>
    </rPh>
    <rPh sb="10" eb="12">
      <t>ユソウ</t>
    </rPh>
    <phoneticPr fontId="1"/>
  </si>
  <si>
    <r>
      <t>沿海旅客海運業の旅客輸送、沿海貨物海運業の貨物輸送、港湾旅客海運業の貨物輸送、港湾旅客海運業の旅客輸送</t>
    </r>
    <r>
      <rPr>
        <sz val="10.5"/>
        <color theme="5"/>
        <rFont val="ＭＳ 明朝"/>
        <family val="1"/>
        <charset val="128"/>
      </rPr>
      <t xml:space="preserve">
※利用運送業及び運送取次業が行う活動は「5761 貨物利用運送」</t>
    </r>
    <rPh sb="0" eb="2">
      <t>エンカイ</t>
    </rPh>
    <rPh sb="2" eb="4">
      <t>リョカク</t>
    </rPh>
    <rPh sb="4" eb="7">
      <t>カイウンギョウ</t>
    </rPh>
    <rPh sb="8" eb="10">
      <t>リョカク</t>
    </rPh>
    <rPh sb="10" eb="12">
      <t>ユソウ</t>
    </rPh>
    <rPh sb="13" eb="15">
      <t>エンカイ</t>
    </rPh>
    <rPh sb="15" eb="17">
      <t>カモツ</t>
    </rPh>
    <rPh sb="17" eb="20">
      <t>カイウンギョウ</t>
    </rPh>
    <rPh sb="21" eb="23">
      <t>カモツ</t>
    </rPh>
    <rPh sb="23" eb="25">
      <t>ユソウ</t>
    </rPh>
    <rPh sb="26" eb="28">
      <t>コウワン</t>
    </rPh>
    <rPh sb="28" eb="30">
      <t>リョカク</t>
    </rPh>
    <rPh sb="30" eb="33">
      <t>カイウンギョウ</t>
    </rPh>
    <rPh sb="34" eb="36">
      <t>カモツ</t>
    </rPh>
    <rPh sb="36" eb="38">
      <t>ユソウ</t>
    </rPh>
    <rPh sb="39" eb="41">
      <t>コウワン</t>
    </rPh>
    <rPh sb="41" eb="43">
      <t>リョカク</t>
    </rPh>
    <rPh sb="43" eb="46">
      <t>カイウンギョウ</t>
    </rPh>
    <rPh sb="47" eb="49">
      <t>リョカク</t>
    </rPh>
    <rPh sb="49" eb="51">
      <t>ユソウ</t>
    </rPh>
    <rPh sb="53" eb="55">
      <t>リヨウ</t>
    </rPh>
    <rPh sb="55" eb="57">
      <t>ウンソウ</t>
    </rPh>
    <rPh sb="57" eb="58">
      <t>ギョウ</t>
    </rPh>
    <rPh sb="58" eb="59">
      <t>オヨ</t>
    </rPh>
    <rPh sb="60" eb="62">
      <t>ウンソウ</t>
    </rPh>
    <rPh sb="62" eb="64">
      <t>トリツギ</t>
    </rPh>
    <rPh sb="64" eb="65">
      <t>ギョウ</t>
    </rPh>
    <rPh sb="66" eb="67">
      <t>オコナ</t>
    </rPh>
    <rPh sb="68" eb="70">
      <t>カツドウ</t>
    </rPh>
    <rPh sb="77" eb="79">
      <t>カモツ</t>
    </rPh>
    <rPh sb="79" eb="81">
      <t>リヨウ</t>
    </rPh>
    <rPh sb="81" eb="83">
      <t>ウンソウ</t>
    </rPh>
    <phoneticPr fontId="1"/>
  </si>
  <si>
    <r>
      <t xml:space="preserve">自動車道業、有料自動車、有料トンネル、自動車ターミナル、有料駐車場、港湾・漁港の管理、水路情報の提供、サルベージ、航空管理、航空交通管制、航空機給油施設提供、旅行業、運送代理店
</t>
    </r>
    <r>
      <rPr>
        <sz val="10.5"/>
        <color theme="5"/>
        <rFont val="ＭＳ 明朝"/>
        <family val="1"/>
        <charset val="128"/>
      </rPr>
      <t>※レンタカー及びリースカーは「6612 貸自動車業」</t>
    </r>
    <rPh sb="0" eb="3">
      <t>ジドウシャ</t>
    </rPh>
    <rPh sb="3" eb="4">
      <t>ドウ</t>
    </rPh>
    <rPh sb="4" eb="5">
      <t>ギョウ</t>
    </rPh>
    <rPh sb="6" eb="8">
      <t>ユウリョウ</t>
    </rPh>
    <rPh sb="8" eb="11">
      <t>ジドウシャ</t>
    </rPh>
    <rPh sb="12" eb="14">
      <t>ユウリョウ</t>
    </rPh>
    <rPh sb="19" eb="22">
      <t>ジドウシャ</t>
    </rPh>
    <rPh sb="28" eb="30">
      <t>ユウリョウ</t>
    </rPh>
    <rPh sb="30" eb="33">
      <t>チュウシャジョウ</t>
    </rPh>
    <rPh sb="34" eb="36">
      <t>コウワン</t>
    </rPh>
    <rPh sb="37" eb="39">
      <t>ギョコウ</t>
    </rPh>
    <rPh sb="40" eb="42">
      <t>カンリ</t>
    </rPh>
    <rPh sb="43" eb="45">
      <t>スイロ</t>
    </rPh>
    <rPh sb="45" eb="47">
      <t>ジョウホウ</t>
    </rPh>
    <rPh sb="48" eb="50">
      <t>テイキョウ</t>
    </rPh>
    <rPh sb="57" eb="59">
      <t>コウクウ</t>
    </rPh>
    <rPh sb="59" eb="61">
      <t>カンリ</t>
    </rPh>
    <rPh sb="62" eb="64">
      <t>コウクウ</t>
    </rPh>
    <rPh sb="64" eb="66">
      <t>コウツウ</t>
    </rPh>
    <rPh sb="66" eb="68">
      <t>カンセイ</t>
    </rPh>
    <rPh sb="69" eb="72">
      <t>コウクウキ</t>
    </rPh>
    <rPh sb="72" eb="74">
      <t>キュウユ</t>
    </rPh>
    <phoneticPr fontId="1"/>
  </si>
  <si>
    <r>
      <t>電話、電信、電報、</t>
    </r>
    <r>
      <rPr>
        <sz val="10.5"/>
        <color theme="1"/>
        <rFont val="ＭＳ Ｐ明朝"/>
        <family val="1"/>
        <charset val="128"/>
      </rPr>
      <t>ISP</t>
    </r>
    <r>
      <rPr>
        <sz val="10.5"/>
        <color theme="1"/>
        <rFont val="ＭＳ 明朝"/>
        <family val="1"/>
        <charset val="128"/>
      </rPr>
      <t>、</t>
    </r>
    <r>
      <rPr>
        <sz val="10.5"/>
        <color theme="1"/>
        <rFont val="ＭＳ Ｐ明朝"/>
        <family val="1"/>
        <charset val="128"/>
      </rPr>
      <t>IX</t>
    </r>
    <r>
      <rPr>
        <sz val="10.5"/>
        <color theme="1"/>
        <rFont val="ＭＳ 明朝"/>
        <family val="1"/>
        <charset val="128"/>
      </rPr>
      <t>業、携帯電話、</t>
    </r>
    <r>
      <rPr>
        <sz val="10.5"/>
        <color theme="1"/>
        <rFont val="ＭＳ Ｐ明朝"/>
        <family val="1"/>
        <charset val="128"/>
      </rPr>
      <t>PHS</t>
    </r>
    <r>
      <rPr>
        <sz val="10.5"/>
        <color theme="1"/>
        <rFont val="ＭＳ 明朝"/>
        <family val="1"/>
        <charset val="128"/>
      </rPr>
      <t>、無線呼出し、電気通信業務委託、携帯電話取扱店、空港無線電話業務受託</t>
    </r>
    <rPh sb="0" eb="2">
      <t>デンワ</t>
    </rPh>
    <rPh sb="3" eb="5">
      <t>デンシン</t>
    </rPh>
    <rPh sb="6" eb="8">
      <t>デンポウ</t>
    </rPh>
    <rPh sb="15" eb="16">
      <t>ギョウ</t>
    </rPh>
    <rPh sb="17" eb="19">
      <t>ケイタイ</t>
    </rPh>
    <rPh sb="19" eb="21">
      <t>デンワ</t>
    </rPh>
    <rPh sb="26" eb="28">
      <t>ムセン</t>
    </rPh>
    <rPh sb="28" eb="30">
      <t>ヨビダ</t>
    </rPh>
    <rPh sb="32" eb="34">
      <t>デンキ</t>
    </rPh>
    <rPh sb="34" eb="36">
      <t>ツウシン</t>
    </rPh>
    <rPh sb="36" eb="38">
      <t>ギョウム</t>
    </rPh>
    <rPh sb="38" eb="40">
      <t>イタク</t>
    </rPh>
    <rPh sb="41" eb="43">
      <t>ケイタイ</t>
    </rPh>
    <rPh sb="43" eb="45">
      <t>デンワ</t>
    </rPh>
    <rPh sb="45" eb="47">
      <t>トリアツカイ</t>
    </rPh>
    <rPh sb="47" eb="48">
      <t>テン</t>
    </rPh>
    <rPh sb="49" eb="51">
      <t>クウコウ</t>
    </rPh>
    <rPh sb="51" eb="53">
      <t>ムセン</t>
    </rPh>
    <rPh sb="53" eb="55">
      <t>デンワ</t>
    </rPh>
    <rPh sb="55" eb="57">
      <t>ギョウム</t>
    </rPh>
    <rPh sb="57" eb="59">
      <t>ジュタク</t>
    </rPh>
    <phoneticPr fontId="1"/>
  </si>
  <si>
    <r>
      <rPr>
        <sz val="10.5"/>
        <color theme="1"/>
        <rFont val="ＭＳ Ｐ明朝"/>
        <family val="1"/>
        <charset val="128"/>
      </rPr>
      <t>ASP</t>
    </r>
    <r>
      <rPr>
        <sz val="10.5"/>
        <color theme="1"/>
        <rFont val="ＭＳ 明朝"/>
        <family val="1"/>
        <charset val="128"/>
      </rPr>
      <t>、電子認証、情報ネットワーク・セキュリティ・サービス</t>
    </r>
    <rPh sb="4" eb="6">
      <t>デンシ</t>
    </rPh>
    <rPh sb="6" eb="8">
      <t>ニンショウ</t>
    </rPh>
    <rPh sb="9" eb="11">
      <t>ジョウホウ</t>
    </rPh>
    <phoneticPr fontId="1"/>
  </si>
  <si>
    <r>
      <t xml:space="preserve">一般機械修理、建設・鉱山機械整備・修理、電気機械修理
</t>
    </r>
    <r>
      <rPr>
        <sz val="10.5"/>
        <color theme="5"/>
        <rFont val="ＭＳ 明朝"/>
        <family val="1"/>
        <charset val="128"/>
      </rPr>
      <t>※空港等で行われる航空機整備の活動は「3592 航空機・同修理」</t>
    </r>
    <rPh sb="0" eb="2">
      <t>イッパン</t>
    </rPh>
    <rPh sb="2" eb="4">
      <t>キカイ</t>
    </rPh>
    <rPh sb="4" eb="6">
      <t>シュウリ</t>
    </rPh>
    <rPh sb="7" eb="9">
      <t>ケンセツ</t>
    </rPh>
    <rPh sb="10" eb="12">
      <t>コウザン</t>
    </rPh>
    <rPh sb="12" eb="14">
      <t>キカイ</t>
    </rPh>
    <rPh sb="14" eb="16">
      <t>セイビ</t>
    </rPh>
    <rPh sb="17" eb="19">
      <t>シュウリ</t>
    </rPh>
    <rPh sb="20" eb="22">
      <t>デンキ</t>
    </rPh>
    <rPh sb="22" eb="24">
      <t>キカイ</t>
    </rPh>
    <rPh sb="24" eb="26">
      <t>シュウリ</t>
    </rPh>
    <rPh sb="28" eb="30">
      <t>クウコウ</t>
    </rPh>
    <rPh sb="30" eb="31">
      <t>トウ</t>
    </rPh>
    <rPh sb="32" eb="33">
      <t>オコナ</t>
    </rPh>
    <rPh sb="36" eb="39">
      <t>コウクウキ</t>
    </rPh>
    <rPh sb="39" eb="41">
      <t>セイビ</t>
    </rPh>
    <rPh sb="42" eb="44">
      <t>カツドウ</t>
    </rPh>
    <phoneticPr fontId="1"/>
  </si>
  <si>
    <r>
      <t xml:space="preserve">洗濯業、クリーニング業、ランドリー業、クリーニング工場、貸おむつ業、貸おしぼり業、貸ぞうきん業、貸モップ業、理容店、理髪店、床屋、美容室、美容院、銭湯業、温泉浴場業、健康ランド、スーパー銭湯、エステティックサロン、コインランドリー業、ネイルサロン、ソープランド業
</t>
    </r>
    <r>
      <rPr>
        <sz val="10.5"/>
        <color theme="5"/>
        <rFont val="ＭＳ 明朝"/>
        <family val="1"/>
        <charset val="128"/>
      </rPr>
      <t>※ヘルスセンターは「6741 娯楽サービス」</t>
    </r>
    <rPh sb="0" eb="2">
      <t>センタク</t>
    </rPh>
    <rPh sb="2" eb="3">
      <t>ギョウ</t>
    </rPh>
    <rPh sb="10" eb="11">
      <t>ギョウ</t>
    </rPh>
    <rPh sb="17" eb="18">
      <t>ギョウ</t>
    </rPh>
    <rPh sb="25" eb="27">
      <t>コウジョウ</t>
    </rPh>
    <rPh sb="28" eb="29">
      <t>カシ</t>
    </rPh>
    <rPh sb="32" eb="33">
      <t>ギョウ</t>
    </rPh>
    <rPh sb="34" eb="35">
      <t>カシ</t>
    </rPh>
    <rPh sb="39" eb="40">
      <t>ギョウ</t>
    </rPh>
    <rPh sb="41" eb="42">
      <t>カシ</t>
    </rPh>
    <rPh sb="46" eb="47">
      <t>ギョウ</t>
    </rPh>
    <rPh sb="48" eb="49">
      <t>カシ</t>
    </rPh>
    <rPh sb="52" eb="53">
      <t>ギョウ</t>
    </rPh>
    <rPh sb="54" eb="57">
      <t>リヨウテン</t>
    </rPh>
    <rPh sb="58" eb="61">
      <t>リハツテン</t>
    </rPh>
    <rPh sb="62" eb="64">
      <t>トコヤ</t>
    </rPh>
    <rPh sb="65" eb="68">
      <t>ビヨウシツ</t>
    </rPh>
    <rPh sb="69" eb="72">
      <t>ビヨウイン</t>
    </rPh>
    <rPh sb="73" eb="75">
      <t>セントウ</t>
    </rPh>
    <rPh sb="75" eb="76">
      <t>ギョウ</t>
    </rPh>
    <rPh sb="77" eb="79">
      <t>オンセン</t>
    </rPh>
    <rPh sb="79" eb="81">
      <t>ヨクジョウ</t>
    </rPh>
    <rPh sb="81" eb="82">
      <t>ギョウ</t>
    </rPh>
    <rPh sb="83" eb="85">
      <t>ケンコウ</t>
    </rPh>
    <rPh sb="93" eb="95">
      <t>セントウ</t>
    </rPh>
    <rPh sb="115" eb="116">
      <t>ギョウ</t>
    </rPh>
    <rPh sb="130" eb="131">
      <t>ギョウ</t>
    </rPh>
    <rPh sb="147" eb="149">
      <t>ゴラク</t>
    </rPh>
    <phoneticPr fontId="1"/>
  </si>
  <si>
    <t>脂肪族中間物・
環式中間物・
合成染料・有機顔料</t>
    <phoneticPr fontId="1"/>
  </si>
  <si>
    <t>なめし革・
革製品・毛皮
（革製履物を除く。）</t>
    <phoneticPr fontId="1"/>
  </si>
  <si>
    <t>部門別内訳</t>
    <rPh sb="0" eb="2">
      <t>ブモン</t>
    </rPh>
    <rPh sb="2" eb="3">
      <t>ベツ</t>
    </rPh>
    <rPh sb="3" eb="5">
      <t>ウチワケ</t>
    </rPh>
    <phoneticPr fontId="1"/>
  </si>
  <si>
    <t>県内自給率</t>
    <phoneticPr fontId="1"/>
  </si>
  <si>
    <t>　　　 ×　県内自給率</t>
  </si>
  <si>
    <t>・独自設定した県内自給率を入力した場合、直接効果の算出に入力した値が適用されます。</t>
    <rPh sb="1" eb="3">
      <t>ドクジ</t>
    </rPh>
    <rPh sb="3" eb="5">
      <t>セッテイ</t>
    </rPh>
    <rPh sb="13" eb="15">
      <t>ニュウリョク</t>
    </rPh>
    <rPh sb="17" eb="19">
      <t>バアイ</t>
    </rPh>
    <rPh sb="20" eb="22">
      <t>チョクセツ</t>
    </rPh>
    <rPh sb="22" eb="24">
      <t>コウカ</t>
    </rPh>
    <rPh sb="25" eb="27">
      <t>サンシュツ</t>
    </rPh>
    <rPh sb="28" eb="30">
      <t>ニュウリョク</t>
    </rPh>
    <rPh sb="32" eb="33">
      <t>アタイ</t>
    </rPh>
    <rPh sb="34" eb="36">
      <t>テキヨウ</t>
    </rPh>
    <phoneticPr fontId="1"/>
  </si>
  <si>
    <t>河川漁業（魚類）、こい、ふな、うなぎ、しじみ、あゆ</t>
    <rPh sb="0" eb="2">
      <t>カセン</t>
    </rPh>
    <rPh sb="2" eb="4">
      <t>ギョギョウ</t>
    </rPh>
    <rPh sb="5" eb="6">
      <t>サカナ</t>
    </rPh>
    <rPh sb="6" eb="7">
      <t>ルイ</t>
    </rPh>
    <phoneticPr fontId="1"/>
  </si>
  <si>
    <r>
      <t xml:space="preserve">亜鉛華、黄鉛、酸素ガス、窒素、水素、炭酸ガス、塩、食卓塩、にがり、亜硫酸塩、硫化物、活性炭
</t>
    </r>
    <r>
      <rPr>
        <sz val="10.5"/>
        <color theme="5"/>
        <rFont val="ＭＳ 明朝"/>
        <family val="1"/>
        <charset val="128"/>
      </rPr>
      <t>※岩塩は「0629 その他の鉱物」</t>
    </r>
    <rPh sb="0" eb="2">
      <t>アエン</t>
    </rPh>
    <rPh sb="2" eb="3">
      <t>ハナ</t>
    </rPh>
    <rPh sb="4" eb="6">
      <t>オウエン</t>
    </rPh>
    <rPh sb="7" eb="9">
      <t>サンソ</t>
    </rPh>
    <rPh sb="12" eb="14">
      <t>チッソ</t>
    </rPh>
    <rPh sb="15" eb="17">
      <t>スイソ</t>
    </rPh>
    <rPh sb="18" eb="20">
      <t>タンサン</t>
    </rPh>
    <rPh sb="23" eb="24">
      <t>シオ</t>
    </rPh>
    <rPh sb="25" eb="27">
      <t>ショクタク</t>
    </rPh>
    <rPh sb="27" eb="28">
      <t>シオ</t>
    </rPh>
    <rPh sb="33" eb="36">
      <t>アリュウサン</t>
    </rPh>
    <rPh sb="36" eb="37">
      <t>シオ</t>
    </rPh>
    <rPh sb="38" eb="41">
      <t>リュウカブツ</t>
    </rPh>
    <rPh sb="42" eb="45">
      <t>カッセイタン</t>
    </rPh>
    <rPh sb="47" eb="49">
      <t>ガンエン</t>
    </rPh>
    <rPh sb="58" eb="59">
      <t>タ</t>
    </rPh>
    <rPh sb="60" eb="62">
      <t>コウブツ</t>
    </rPh>
    <phoneticPr fontId="1"/>
  </si>
  <si>
    <t>精製メタノール、ホルマリン、酸化メチル、フロンガス、可塑剤、純ベンゼン（非石油系）、ナフタリン、エチルアルコール</t>
    <rPh sb="0" eb="2">
      <t>セイセイ</t>
    </rPh>
    <rPh sb="14" eb="16">
      <t>サンカ</t>
    </rPh>
    <rPh sb="26" eb="28">
      <t>カソ</t>
    </rPh>
    <rPh sb="28" eb="29">
      <t>ザイ</t>
    </rPh>
    <rPh sb="30" eb="31">
      <t>ジュン</t>
    </rPh>
    <rPh sb="36" eb="37">
      <t>ヒ</t>
    </rPh>
    <rPh sb="37" eb="39">
      <t>セキユ</t>
    </rPh>
    <rPh sb="39" eb="40">
      <t>ケイ</t>
    </rPh>
    <phoneticPr fontId="1"/>
  </si>
  <si>
    <t>医薬品製品、医薬品部外品（清涼剤、防虫剤、軟膏剤、ビタミン剤等）、動物用医薬品・医薬部外品</t>
    <rPh sb="0" eb="3">
      <t>イヤクヒン</t>
    </rPh>
    <rPh sb="3" eb="5">
      <t>セイヒン</t>
    </rPh>
    <rPh sb="6" eb="9">
      <t>イヤクヒン</t>
    </rPh>
    <rPh sb="9" eb="12">
      <t>ブガイヒン</t>
    </rPh>
    <rPh sb="13" eb="16">
      <t>セイリョウザイ</t>
    </rPh>
    <rPh sb="17" eb="20">
      <t>ボウチュウザイ</t>
    </rPh>
    <rPh sb="21" eb="23">
      <t>ナンコウ</t>
    </rPh>
    <rPh sb="23" eb="24">
      <t>ザイ</t>
    </rPh>
    <rPh sb="29" eb="30">
      <t>ザイ</t>
    </rPh>
    <rPh sb="30" eb="31">
      <t>ナド</t>
    </rPh>
    <rPh sb="33" eb="36">
      <t>ドウブツヨウ</t>
    </rPh>
    <rPh sb="36" eb="39">
      <t>イヤクヒン</t>
    </rPh>
    <rPh sb="40" eb="42">
      <t>イヤク</t>
    </rPh>
    <rPh sb="42" eb="45">
      <t>ブガイヒン</t>
    </rPh>
    <phoneticPr fontId="1"/>
  </si>
  <si>
    <r>
      <t xml:space="preserve">殺虫剤、殺菌剤、除草剤、殺そ（鼠）剤、植物成長調整剤
</t>
    </r>
    <r>
      <rPr>
        <sz val="10.5"/>
        <color theme="5"/>
        <rFont val="ＭＳ 明朝"/>
        <family val="1"/>
        <charset val="128"/>
      </rPr>
      <t>※農薬を除く殺虫、殺菌・消毒剤は「2071 医薬品」</t>
    </r>
    <rPh sb="0" eb="3">
      <t>サッチュウザイ</t>
    </rPh>
    <rPh sb="4" eb="7">
      <t>サッキンザイ</t>
    </rPh>
    <rPh sb="8" eb="11">
      <t>ジョソウザイ</t>
    </rPh>
    <rPh sb="12" eb="13">
      <t>サツ</t>
    </rPh>
    <rPh sb="15" eb="16">
      <t>ネズミ</t>
    </rPh>
    <rPh sb="17" eb="18">
      <t>ザイ</t>
    </rPh>
    <rPh sb="19" eb="21">
      <t>ショクブツ</t>
    </rPh>
    <rPh sb="21" eb="23">
      <t>セイチョウ</t>
    </rPh>
    <rPh sb="23" eb="26">
      <t>チョウセイザイ</t>
    </rPh>
    <rPh sb="28" eb="30">
      <t>ノウヤク</t>
    </rPh>
    <rPh sb="31" eb="32">
      <t>ノゾ</t>
    </rPh>
    <rPh sb="33" eb="35">
      <t>サッチュウ</t>
    </rPh>
    <rPh sb="36" eb="38">
      <t>サッキン</t>
    </rPh>
    <rPh sb="39" eb="41">
      <t>ショウドク</t>
    </rPh>
    <rPh sb="41" eb="42">
      <t>ザイ</t>
    </rPh>
    <rPh sb="49" eb="52">
      <t>イヤクヒン</t>
    </rPh>
    <phoneticPr fontId="1"/>
  </si>
  <si>
    <t>ゼラチン、接着剤、フィルム、感光紙、洗浄剤・磨用剤、ろうそく、香料、修正液</t>
    <rPh sb="5" eb="8">
      <t>セッチャクザイ</t>
    </rPh>
    <rPh sb="14" eb="16">
      <t>カンコウ</t>
    </rPh>
    <rPh sb="16" eb="17">
      <t>シ</t>
    </rPh>
    <rPh sb="18" eb="21">
      <t>センジョウザイ</t>
    </rPh>
    <rPh sb="22" eb="23">
      <t>ミガ</t>
    </rPh>
    <rPh sb="23" eb="24">
      <t>ヨウ</t>
    </rPh>
    <rPh sb="24" eb="25">
      <t>ザイ</t>
    </rPh>
    <rPh sb="31" eb="33">
      <t>コウリョウ</t>
    </rPh>
    <rPh sb="34" eb="37">
      <t>シュウセイエキ</t>
    </rPh>
    <phoneticPr fontId="1"/>
  </si>
  <si>
    <t>プラスチック製（フィルム、発泡スチロール、シート、床材、板・棒・管、継手、バンパー、ダッシュボード、飲料用ボトル、洗剤・シャンプー用容器、ゴミ箱、まな板、ボウル、食器、日用雑貨）</t>
    <rPh sb="6" eb="7">
      <t>セイ</t>
    </rPh>
    <rPh sb="13" eb="15">
      <t>ハッポウ</t>
    </rPh>
    <rPh sb="25" eb="27">
      <t>ユカザイ</t>
    </rPh>
    <rPh sb="28" eb="29">
      <t>イタ</t>
    </rPh>
    <rPh sb="30" eb="31">
      <t>ボウ</t>
    </rPh>
    <rPh sb="32" eb="33">
      <t>クダ</t>
    </rPh>
    <rPh sb="34" eb="35">
      <t>ツ</t>
    </rPh>
    <rPh sb="35" eb="36">
      <t>テ</t>
    </rPh>
    <rPh sb="50" eb="53">
      <t>インリョウヨウ</t>
    </rPh>
    <rPh sb="57" eb="59">
      <t>センザイ</t>
    </rPh>
    <rPh sb="65" eb="66">
      <t>ヨウ</t>
    </rPh>
    <rPh sb="66" eb="68">
      <t>ヨウキ</t>
    </rPh>
    <rPh sb="71" eb="72">
      <t>バコ</t>
    </rPh>
    <rPh sb="75" eb="76">
      <t>イタ</t>
    </rPh>
    <rPh sb="81" eb="83">
      <t>ショッキ</t>
    </rPh>
    <rPh sb="84" eb="86">
      <t>ニチヨウ</t>
    </rPh>
    <rPh sb="86" eb="88">
      <t>ザッカ</t>
    </rPh>
    <phoneticPr fontId="1"/>
  </si>
  <si>
    <t>ゴム及びプラスチック製履物・同付属品・同用品(地下足袋、ゴム底布靴、草履、スリッパ、サンダル）、コンベヤベルト、ゴムホース、ゴム製パッキン、ゴム引布、氷のう、ゴム手袋、消しゴム、ゴムバンド</t>
    <rPh sb="2" eb="3">
      <t>オヨ</t>
    </rPh>
    <rPh sb="10" eb="11">
      <t>セイ</t>
    </rPh>
    <rPh sb="11" eb="13">
      <t>ハキモノ</t>
    </rPh>
    <rPh sb="14" eb="15">
      <t>ドウ</t>
    </rPh>
    <rPh sb="15" eb="17">
      <t>フゾク</t>
    </rPh>
    <rPh sb="17" eb="18">
      <t>ヒン</t>
    </rPh>
    <rPh sb="19" eb="20">
      <t>ドウ</t>
    </rPh>
    <rPh sb="20" eb="22">
      <t>ヨウヒン</t>
    </rPh>
    <rPh sb="23" eb="25">
      <t>ジカ</t>
    </rPh>
    <rPh sb="25" eb="27">
      <t>タビ</t>
    </rPh>
    <rPh sb="30" eb="31">
      <t>ゾコ</t>
    </rPh>
    <rPh sb="31" eb="32">
      <t>ヌノ</t>
    </rPh>
    <rPh sb="32" eb="33">
      <t>グツ</t>
    </rPh>
    <rPh sb="34" eb="36">
      <t>ゾウリ</t>
    </rPh>
    <rPh sb="64" eb="65">
      <t>セイ</t>
    </rPh>
    <rPh sb="72" eb="73">
      <t>ヒ</t>
    </rPh>
    <rPh sb="73" eb="74">
      <t>ヌノ</t>
    </rPh>
    <rPh sb="75" eb="76">
      <t>ヒョウ</t>
    </rPh>
    <rPh sb="81" eb="83">
      <t>テブクロ</t>
    </rPh>
    <rPh sb="84" eb="85">
      <t>ケ</t>
    </rPh>
    <phoneticPr fontId="1"/>
  </si>
  <si>
    <t>革製履物</t>
    <rPh sb="0" eb="2">
      <t>カワセイ</t>
    </rPh>
    <rPh sb="2" eb="4">
      <t>ハキモノ</t>
    </rPh>
    <phoneticPr fontId="1"/>
  </si>
  <si>
    <t>なめし革、毛皮、工業用革ベルト、革製パッキン、革製手袋、かばん、袋物、馬具、むち</t>
    <rPh sb="3" eb="4">
      <t>カワ</t>
    </rPh>
    <rPh sb="5" eb="7">
      <t>ケガワ</t>
    </rPh>
    <rPh sb="8" eb="11">
      <t>コウギョウヨウ</t>
    </rPh>
    <rPh sb="11" eb="12">
      <t>カワ</t>
    </rPh>
    <rPh sb="16" eb="18">
      <t>カワセイ</t>
    </rPh>
    <rPh sb="23" eb="25">
      <t>カワセイ</t>
    </rPh>
    <rPh sb="25" eb="27">
      <t>テブクロ</t>
    </rPh>
    <rPh sb="32" eb="34">
      <t>フクロモノ</t>
    </rPh>
    <rPh sb="35" eb="36">
      <t>ウマ</t>
    </rPh>
    <rPh sb="36" eb="37">
      <t>グ</t>
    </rPh>
    <phoneticPr fontId="1"/>
  </si>
  <si>
    <t>普通板ガラス、合わせガラス、強化ガラス、すりガラス、フェルト、ボード、ロービング、チョップドストランド、光ファイバ、光学ガラス素地、電球類用・電子管用ガラスバルブ、ガラス容器、フラスコ、ビーカー、試験管、ガラスタイル</t>
    <rPh sb="0" eb="2">
      <t>フツウ</t>
    </rPh>
    <rPh sb="2" eb="3">
      <t>イタ</t>
    </rPh>
    <rPh sb="7" eb="8">
      <t>ア</t>
    </rPh>
    <rPh sb="14" eb="16">
      <t>キョウカ</t>
    </rPh>
    <rPh sb="52" eb="53">
      <t>ヒカリ</t>
    </rPh>
    <rPh sb="58" eb="60">
      <t>コウガク</t>
    </rPh>
    <rPh sb="63" eb="65">
      <t>ソジ</t>
    </rPh>
    <rPh sb="66" eb="68">
      <t>デンキュウ</t>
    </rPh>
    <rPh sb="68" eb="69">
      <t>ルイ</t>
    </rPh>
    <rPh sb="69" eb="70">
      <t>ヨウ</t>
    </rPh>
    <rPh sb="71" eb="73">
      <t>デンシ</t>
    </rPh>
    <rPh sb="73" eb="75">
      <t>カンヨウ</t>
    </rPh>
    <rPh sb="85" eb="87">
      <t>ヨウキ</t>
    </rPh>
    <rPh sb="98" eb="101">
      <t>シケンカン</t>
    </rPh>
    <phoneticPr fontId="1"/>
  </si>
  <si>
    <t>ボルト・ナット・リベット・スプリング、ドラム缶、コンテナ、ノズル、排水管、超硬チップ、機械刃物、ほう丁、はさみ、つるはし、ショベル、やすり、金属プレス製品、くぎ、ワイヤロープ、洋食機、錠、金庫</t>
    <rPh sb="22" eb="23">
      <t>カン</t>
    </rPh>
    <rPh sb="33" eb="36">
      <t>ハイスイカン</t>
    </rPh>
    <rPh sb="37" eb="38">
      <t>チョウ</t>
    </rPh>
    <rPh sb="38" eb="39">
      <t>カタ</t>
    </rPh>
    <rPh sb="43" eb="45">
      <t>キカイ</t>
    </rPh>
    <rPh sb="45" eb="47">
      <t>ハモノ</t>
    </rPh>
    <rPh sb="50" eb="51">
      <t>チョウ</t>
    </rPh>
    <rPh sb="70" eb="72">
      <t>キンゾク</t>
    </rPh>
    <rPh sb="75" eb="77">
      <t>セイヒン</t>
    </rPh>
    <rPh sb="88" eb="90">
      <t>ヨウショク</t>
    </rPh>
    <rPh sb="90" eb="91">
      <t>キ</t>
    </rPh>
    <rPh sb="92" eb="93">
      <t>ジョウ</t>
    </rPh>
    <rPh sb="94" eb="96">
      <t>キンコ</t>
    </rPh>
    <phoneticPr fontId="1"/>
  </si>
  <si>
    <r>
      <t xml:space="preserve">動力耕うん機、農業用トラクタ、噴霧機、田植機、脱穀機
</t>
    </r>
    <r>
      <rPr>
        <sz val="10.5"/>
        <color theme="5"/>
        <rFont val="ＭＳ 明朝"/>
        <family val="1"/>
        <charset val="128"/>
      </rPr>
      <t>※農業用手道具は「2899 その他の金属製品」</t>
    </r>
    <rPh sb="0" eb="2">
      <t>ドウリョク</t>
    </rPh>
    <rPh sb="2" eb="6">
      <t>コウウンキ</t>
    </rPh>
    <rPh sb="7" eb="10">
      <t>ノウギョウヨウ</t>
    </rPh>
    <rPh sb="15" eb="17">
      <t>フンム</t>
    </rPh>
    <rPh sb="17" eb="18">
      <t>キ</t>
    </rPh>
    <rPh sb="19" eb="21">
      <t>タウ</t>
    </rPh>
    <rPh sb="21" eb="22">
      <t>キ</t>
    </rPh>
    <rPh sb="23" eb="26">
      <t>ダッコクキ</t>
    </rPh>
    <rPh sb="28" eb="30">
      <t>ノウギョウ</t>
    </rPh>
    <rPh sb="30" eb="31">
      <t>ヨウ</t>
    </rPh>
    <rPh sb="31" eb="32">
      <t>テ</t>
    </rPh>
    <rPh sb="32" eb="34">
      <t>ドウグ</t>
    </rPh>
    <phoneticPr fontId="1"/>
  </si>
  <si>
    <t>穀物処理機械、製パン・製菓機械、醸造用機械、牛乳加工・乳製品製造機械、製材機械、合板機械、パルプ製造機械、断裁機、巻取機、印刷機械、製本機械、紙工機械、製版機械、個装・内装機械、外装・荷造機械</t>
    <rPh sb="0" eb="2">
      <t>コクモツ</t>
    </rPh>
    <rPh sb="2" eb="4">
      <t>ショリ</t>
    </rPh>
    <rPh sb="4" eb="6">
      <t>キカイ</t>
    </rPh>
    <rPh sb="7" eb="8">
      <t>セイ</t>
    </rPh>
    <rPh sb="11" eb="13">
      <t>セイカ</t>
    </rPh>
    <rPh sb="13" eb="15">
      <t>キカイ</t>
    </rPh>
    <rPh sb="16" eb="19">
      <t>ジョウゾウヨウ</t>
    </rPh>
    <rPh sb="19" eb="21">
      <t>キカイ</t>
    </rPh>
    <rPh sb="22" eb="24">
      <t>ギュウニュウ</t>
    </rPh>
    <rPh sb="24" eb="26">
      <t>カコウ</t>
    </rPh>
    <rPh sb="27" eb="30">
      <t>ニュウセイヒン</t>
    </rPh>
    <rPh sb="30" eb="32">
      <t>セイゾウ</t>
    </rPh>
    <rPh sb="32" eb="34">
      <t>キカイ</t>
    </rPh>
    <rPh sb="35" eb="37">
      <t>セイザイ</t>
    </rPh>
    <rPh sb="37" eb="39">
      <t>キカイ</t>
    </rPh>
    <rPh sb="40" eb="42">
      <t>ゴウバン</t>
    </rPh>
    <rPh sb="42" eb="44">
      <t>キカイ</t>
    </rPh>
    <rPh sb="48" eb="50">
      <t>セイゾウ</t>
    </rPh>
    <rPh sb="50" eb="52">
      <t>キカイ</t>
    </rPh>
    <rPh sb="53" eb="56">
      <t>ダンサイキ</t>
    </rPh>
    <rPh sb="57" eb="58">
      <t>マキ</t>
    </rPh>
    <rPh sb="58" eb="59">
      <t>トリ</t>
    </rPh>
    <rPh sb="59" eb="60">
      <t>キ</t>
    </rPh>
    <rPh sb="61" eb="63">
      <t>インサツ</t>
    </rPh>
    <rPh sb="63" eb="65">
      <t>キカイ</t>
    </rPh>
    <rPh sb="66" eb="68">
      <t>セイホン</t>
    </rPh>
    <rPh sb="68" eb="70">
      <t>キカイ</t>
    </rPh>
    <rPh sb="71" eb="72">
      <t>カミ</t>
    </rPh>
    <phoneticPr fontId="1"/>
  </si>
  <si>
    <t>複写機、金銭登録機（レジスタ）、ワードプロセッサ、タイプライタ、タイムレコーダ、タイムスタンプ、あて名印刷機</t>
    <rPh sb="0" eb="3">
      <t>フクシャキ</t>
    </rPh>
    <rPh sb="4" eb="6">
      <t>キンセン</t>
    </rPh>
    <rPh sb="6" eb="8">
      <t>トウロク</t>
    </rPh>
    <rPh sb="8" eb="9">
      <t>キ</t>
    </rPh>
    <rPh sb="50" eb="51">
      <t>ナ</t>
    </rPh>
    <rPh sb="51" eb="53">
      <t>インサツ</t>
    </rPh>
    <rPh sb="53" eb="54">
      <t>キ</t>
    </rPh>
    <phoneticPr fontId="1"/>
  </si>
  <si>
    <r>
      <rPr>
        <sz val="10.5"/>
        <color theme="1"/>
        <rFont val="ＭＳ Ｐ明朝"/>
        <family val="1"/>
        <charset val="128"/>
      </rPr>
      <t>SD</t>
    </r>
    <r>
      <rPr>
        <sz val="10.5"/>
        <color theme="1"/>
        <rFont val="ＭＳ 明朝"/>
        <family val="1"/>
        <charset val="128"/>
      </rPr>
      <t>メモリカード、</t>
    </r>
    <r>
      <rPr>
        <sz val="10.5"/>
        <color theme="1"/>
        <rFont val="ＭＳ Ｐ明朝"/>
        <family val="1"/>
        <charset val="128"/>
      </rPr>
      <t>CD</t>
    </r>
    <r>
      <rPr>
        <sz val="10.5"/>
        <color theme="1"/>
        <rFont val="ＭＳ 明朝"/>
        <family val="1"/>
        <charset val="128"/>
      </rPr>
      <t>、</t>
    </r>
    <r>
      <rPr>
        <sz val="10.5"/>
        <color theme="1"/>
        <rFont val="ＭＳ Ｐ明朝"/>
        <family val="1"/>
        <charset val="128"/>
      </rPr>
      <t>DVD</t>
    </r>
    <r>
      <rPr>
        <sz val="10.5"/>
        <color theme="1"/>
        <rFont val="ＭＳ 明朝"/>
        <family val="1"/>
        <charset val="128"/>
      </rPr>
      <t>、光ディスク、磁気ディスク、リジッドプリント配線板、フレキシブルプリント配線板、抵抗器、コンデンサ、変成器、コネクタ、シリコンウエハ</t>
    </r>
    <rPh sb="16" eb="17">
      <t>ヒカリ</t>
    </rPh>
    <rPh sb="22" eb="24">
      <t>ジキ</t>
    </rPh>
    <rPh sb="37" eb="40">
      <t>ハイセンバン</t>
    </rPh>
    <rPh sb="51" eb="54">
      <t>ハイセンバン</t>
    </rPh>
    <rPh sb="55" eb="58">
      <t>テイコウキ</t>
    </rPh>
    <rPh sb="65" eb="68">
      <t>ヘンセイキ</t>
    </rPh>
    <phoneticPr fontId="1"/>
  </si>
  <si>
    <r>
      <t>積算電力計、電流計、電圧計、電圧標準計、電流標準計、回路計、半導体・</t>
    </r>
    <r>
      <rPr>
        <sz val="10.5"/>
        <color theme="1"/>
        <rFont val="ＭＳ Ｐ明朝"/>
        <family val="1"/>
        <charset val="128"/>
      </rPr>
      <t>IC</t>
    </r>
    <r>
      <rPr>
        <sz val="10.5"/>
        <color theme="1"/>
        <rFont val="ＭＳ 明朝"/>
        <family val="1"/>
        <charset val="128"/>
      </rPr>
      <t>測定器、工業計器、医療用計測器</t>
    </r>
    <rPh sb="0" eb="1">
      <t>セキ</t>
    </rPh>
    <rPh sb="1" eb="2">
      <t>ザン</t>
    </rPh>
    <rPh sb="2" eb="5">
      <t>デンリョクケイ</t>
    </rPh>
    <rPh sb="6" eb="9">
      <t>デンリュウケイ</t>
    </rPh>
    <rPh sb="10" eb="13">
      <t>デンアツケイ</t>
    </rPh>
    <rPh sb="14" eb="16">
      <t>デンアツ</t>
    </rPh>
    <rPh sb="16" eb="18">
      <t>ヒョウジュン</t>
    </rPh>
    <rPh sb="18" eb="19">
      <t>ケイ</t>
    </rPh>
    <rPh sb="20" eb="22">
      <t>デンリュウ</t>
    </rPh>
    <rPh sb="22" eb="24">
      <t>ヒョウジュン</t>
    </rPh>
    <rPh sb="24" eb="25">
      <t>ケイ</t>
    </rPh>
    <rPh sb="26" eb="28">
      <t>カイロ</t>
    </rPh>
    <rPh sb="28" eb="29">
      <t>ケイ</t>
    </rPh>
    <rPh sb="30" eb="33">
      <t>ハンドウタイ</t>
    </rPh>
    <rPh sb="36" eb="38">
      <t>ソクテイ</t>
    </rPh>
    <rPh sb="38" eb="39">
      <t>キ</t>
    </rPh>
    <rPh sb="40" eb="42">
      <t>コウギョウ</t>
    </rPh>
    <rPh sb="42" eb="43">
      <t>ケイ</t>
    </rPh>
    <rPh sb="45" eb="48">
      <t>イリョウヨウ</t>
    </rPh>
    <rPh sb="48" eb="51">
      <t>ケイソクキ</t>
    </rPh>
    <phoneticPr fontId="1"/>
  </si>
  <si>
    <t>二輪自動車（原動機付自転車、モータスクータ含む）</t>
    <rPh sb="0" eb="2">
      <t>ニリン</t>
    </rPh>
    <rPh sb="2" eb="5">
      <t>ジドウシャ</t>
    </rPh>
    <rPh sb="6" eb="9">
      <t>ゲンドウキ</t>
    </rPh>
    <rPh sb="9" eb="10">
      <t>ツ</t>
    </rPh>
    <rPh sb="10" eb="13">
      <t>ジテンシャ</t>
    </rPh>
    <rPh sb="21" eb="22">
      <t>フク</t>
    </rPh>
    <phoneticPr fontId="1"/>
  </si>
  <si>
    <t>自動車用ガソリン機関、自動車用ディーゼル機関、二輪自動車・モータスクータ用内燃機関、ラジエータ、オイルストレーナ、オイルフィルタ、ピストン、駆動・電動・操縦装置部品、車体部品、カーエアコン、カーヒータ、座席</t>
    <rPh sb="0" eb="4">
      <t>ジドウシャヨウ</t>
    </rPh>
    <rPh sb="8" eb="10">
      <t>キカン</t>
    </rPh>
    <rPh sb="11" eb="14">
      <t>ジドウシャ</t>
    </rPh>
    <rPh sb="14" eb="15">
      <t>ヨウ</t>
    </rPh>
    <rPh sb="20" eb="22">
      <t>キカン</t>
    </rPh>
    <rPh sb="36" eb="37">
      <t>ヨウ</t>
    </rPh>
    <rPh sb="37" eb="39">
      <t>ナイネン</t>
    </rPh>
    <rPh sb="39" eb="41">
      <t>キカン</t>
    </rPh>
    <rPh sb="70" eb="72">
      <t>クドウ</t>
    </rPh>
    <rPh sb="73" eb="75">
      <t>デンドウ</t>
    </rPh>
    <rPh sb="76" eb="78">
      <t>ソウジュウ</t>
    </rPh>
    <rPh sb="78" eb="80">
      <t>ソウチ</t>
    </rPh>
    <rPh sb="80" eb="82">
      <t>ブヒン</t>
    </rPh>
    <rPh sb="83" eb="85">
      <t>シャタイ</t>
    </rPh>
    <rPh sb="85" eb="87">
      <t>ブヒン</t>
    </rPh>
    <rPh sb="101" eb="103">
      <t>ザセキ</t>
    </rPh>
    <phoneticPr fontId="1"/>
  </si>
  <si>
    <t>航空機、ヘリコプター、グライダ、飛行船、航空機用原動機、プロペラ、回転翼、主翼、胴体、航空機修理</t>
    <rPh sb="0" eb="3">
      <t>コウクウキ</t>
    </rPh>
    <rPh sb="16" eb="19">
      <t>ヒコウセン</t>
    </rPh>
    <rPh sb="20" eb="24">
      <t>コウクウキヨウ</t>
    </rPh>
    <rPh sb="24" eb="27">
      <t>ゲンドウキ</t>
    </rPh>
    <rPh sb="33" eb="35">
      <t>カイテン</t>
    </rPh>
    <rPh sb="35" eb="36">
      <t>ツバサ</t>
    </rPh>
    <rPh sb="37" eb="39">
      <t>シュヨク</t>
    </rPh>
    <rPh sb="40" eb="42">
      <t>ドウタイ</t>
    </rPh>
    <rPh sb="43" eb="46">
      <t>コウクウキ</t>
    </rPh>
    <rPh sb="46" eb="48">
      <t>シュウリ</t>
    </rPh>
    <phoneticPr fontId="1"/>
  </si>
  <si>
    <r>
      <t xml:space="preserve">トランプ、花札、囲碁、将棋、麻雀ぱい、ゲーム盤、家庭用テレビゲーム機、携帯用電子ゲーム機、乳母車、三輪車、縫いぐるみ、人形、野球用具、サッカー用具、釣道具、ぶらんこ、滑り台、空気銃、猟銃、剣道用具、ハングライダー
</t>
    </r>
    <r>
      <rPr>
        <sz val="10.5"/>
        <color theme="5"/>
        <rFont val="ＭＳ 明朝"/>
        <family val="1"/>
        <charset val="128"/>
      </rPr>
      <t>※ゲームソフト記録物は「3919 その他の製造工業製品」</t>
    </r>
    <rPh sb="5" eb="7">
      <t>ハナフダ</t>
    </rPh>
    <rPh sb="8" eb="10">
      <t>イゴ</t>
    </rPh>
    <rPh sb="11" eb="13">
      <t>ショウギ</t>
    </rPh>
    <rPh sb="14" eb="16">
      <t>マージャン</t>
    </rPh>
    <rPh sb="22" eb="23">
      <t>バン</t>
    </rPh>
    <rPh sb="24" eb="27">
      <t>カテイヨウ</t>
    </rPh>
    <rPh sb="33" eb="34">
      <t>キ</t>
    </rPh>
    <rPh sb="35" eb="38">
      <t>ケイタイヨウ</t>
    </rPh>
    <rPh sb="38" eb="40">
      <t>デンシ</t>
    </rPh>
    <rPh sb="43" eb="44">
      <t>キ</t>
    </rPh>
    <rPh sb="45" eb="48">
      <t>ウバグルマ</t>
    </rPh>
    <rPh sb="49" eb="52">
      <t>サンリンシャ</t>
    </rPh>
    <rPh sb="53" eb="54">
      <t>ヌ</t>
    </rPh>
    <rPh sb="59" eb="61">
      <t>ニンギョウ</t>
    </rPh>
    <rPh sb="62" eb="64">
      <t>ヤキュウ</t>
    </rPh>
    <rPh sb="64" eb="66">
      <t>ヨウグ</t>
    </rPh>
    <rPh sb="71" eb="73">
      <t>ヨウグ</t>
    </rPh>
    <rPh sb="74" eb="75">
      <t>ツ</t>
    </rPh>
    <rPh sb="75" eb="77">
      <t>ドウグ</t>
    </rPh>
    <rPh sb="83" eb="84">
      <t>スベ</t>
    </rPh>
    <rPh sb="85" eb="86">
      <t>ダイ</t>
    </rPh>
    <rPh sb="87" eb="90">
      <t>クウキジュウ</t>
    </rPh>
    <rPh sb="91" eb="93">
      <t>リョウジュウ</t>
    </rPh>
    <rPh sb="94" eb="96">
      <t>ケンドウ</t>
    </rPh>
    <rPh sb="96" eb="98">
      <t>ヨウグ</t>
    </rPh>
    <rPh sb="114" eb="116">
      <t>キロク</t>
    </rPh>
    <rPh sb="116" eb="117">
      <t>ブツ</t>
    </rPh>
    <phoneticPr fontId="1"/>
  </si>
  <si>
    <t>鉄道軌道・発送配電施設・電気通信線路施設・上工業用水道に関する構築物、埋立・土地造成等の工事、ガスタンク・駐車場・ゴルフ場・球技場・遊園地・パイプライン等の建設工事及び民間の行う団地内区画道路・さん橋・堤防等の道路、河川等建設工事</t>
    <rPh sb="0" eb="2">
      <t>テツドウ</t>
    </rPh>
    <rPh sb="2" eb="4">
      <t>キドウ</t>
    </rPh>
    <rPh sb="5" eb="6">
      <t>ハツ</t>
    </rPh>
    <rPh sb="6" eb="7">
      <t>ソウ</t>
    </rPh>
    <rPh sb="7" eb="9">
      <t>ハイデン</t>
    </rPh>
    <rPh sb="9" eb="11">
      <t>シセツ</t>
    </rPh>
    <rPh sb="12" eb="14">
      <t>デンキ</t>
    </rPh>
    <rPh sb="14" eb="16">
      <t>ツウシン</t>
    </rPh>
    <rPh sb="16" eb="18">
      <t>センロ</t>
    </rPh>
    <rPh sb="18" eb="20">
      <t>シセツ</t>
    </rPh>
    <rPh sb="21" eb="22">
      <t>ジョウ</t>
    </rPh>
    <rPh sb="22" eb="25">
      <t>コウギョウヨウ</t>
    </rPh>
    <rPh sb="25" eb="27">
      <t>スイドウ</t>
    </rPh>
    <rPh sb="28" eb="29">
      <t>カン</t>
    </rPh>
    <rPh sb="31" eb="34">
      <t>コウチクブツ</t>
    </rPh>
    <rPh sb="35" eb="37">
      <t>ウメタテ</t>
    </rPh>
    <rPh sb="38" eb="40">
      <t>トチ</t>
    </rPh>
    <rPh sb="40" eb="42">
      <t>ゾウセイ</t>
    </rPh>
    <rPh sb="42" eb="43">
      <t>トウ</t>
    </rPh>
    <rPh sb="44" eb="46">
      <t>コウジ</t>
    </rPh>
    <rPh sb="53" eb="56">
      <t>チュウシャジョウ</t>
    </rPh>
    <rPh sb="60" eb="61">
      <t>ジョウ</t>
    </rPh>
    <rPh sb="62" eb="65">
      <t>キュウギジョウ</t>
    </rPh>
    <rPh sb="66" eb="69">
      <t>ユウエンチ</t>
    </rPh>
    <rPh sb="76" eb="77">
      <t>トウ</t>
    </rPh>
    <rPh sb="78" eb="80">
      <t>ケンセツ</t>
    </rPh>
    <rPh sb="80" eb="82">
      <t>コウジ</t>
    </rPh>
    <rPh sb="82" eb="83">
      <t>オヨ</t>
    </rPh>
    <rPh sb="84" eb="86">
      <t>ミンカン</t>
    </rPh>
    <rPh sb="87" eb="88">
      <t>オコナ</t>
    </rPh>
    <rPh sb="89" eb="91">
      <t>ダンチ</t>
    </rPh>
    <rPh sb="91" eb="92">
      <t>ナイ</t>
    </rPh>
    <rPh sb="92" eb="94">
      <t>クカク</t>
    </rPh>
    <rPh sb="94" eb="96">
      <t>ドウロ</t>
    </rPh>
    <rPh sb="99" eb="100">
      <t>ハシ</t>
    </rPh>
    <rPh sb="101" eb="103">
      <t>テイボウ</t>
    </rPh>
    <rPh sb="103" eb="104">
      <t>トウ</t>
    </rPh>
    <rPh sb="105" eb="107">
      <t>ドウロ</t>
    </rPh>
    <rPh sb="108" eb="110">
      <t>カセン</t>
    </rPh>
    <rPh sb="110" eb="111">
      <t>トウ</t>
    </rPh>
    <rPh sb="111" eb="113">
      <t>ケンセツ</t>
    </rPh>
    <rPh sb="113" eb="115">
      <t>コウジ</t>
    </rPh>
    <phoneticPr fontId="1"/>
  </si>
  <si>
    <r>
      <t>専用住宅、産業併用住宅のうち居住の用に供せられる部分（新築・増築・改築工事）</t>
    </r>
    <r>
      <rPr>
        <sz val="10.5"/>
        <color theme="5"/>
        <rFont val="ＭＳ 明朝"/>
        <family val="1"/>
        <charset val="128"/>
      </rPr>
      <t xml:space="preserve">
※土地の取得は所有権の移転に過ぎず、生産活動ではないため、経済波及効果の対象外</t>
    </r>
    <rPh sb="0" eb="2">
      <t>センヨウ</t>
    </rPh>
    <rPh sb="2" eb="4">
      <t>ジュウタク</t>
    </rPh>
    <rPh sb="5" eb="7">
      <t>サンギョウ</t>
    </rPh>
    <rPh sb="7" eb="9">
      <t>ヘイヨウ</t>
    </rPh>
    <rPh sb="9" eb="11">
      <t>ジュウタク</t>
    </rPh>
    <rPh sb="14" eb="16">
      <t>キョジュウ</t>
    </rPh>
    <rPh sb="17" eb="18">
      <t>ヨウ</t>
    </rPh>
    <rPh sb="19" eb="20">
      <t>キョウ</t>
    </rPh>
    <rPh sb="24" eb="26">
      <t>ブブン</t>
    </rPh>
    <rPh sb="27" eb="29">
      <t>シンチク</t>
    </rPh>
    <rPh sb="30" eb="32">
      <t>ゾウチク</t>
    </rPh>
    <rPh sb="33" eb="35">
      <t>カイチク</t>
    </rPh>
    <rPh sb="35" eb="37">
      <t>コウジ</t>
    </rPh>
    <phoneticPr fontId="1"/>
  </si>
  <si>
    <t>事業用火力発電、事業用水力発電、原子力発電、風力・地熱・太陽光発電、自家発電</t>
    <rPh sb="0" eb="3">
      <t>ジギョウヨウ</t>
    </rPh>
    <rPh sb="3" eb="5">
      <t>カリョク</t>
    </rPh>
    <rPh sb="5" eb="7">
      <t>ハツデン</t>
    </rPh>
    <rPh sb="8" eb="11">
      <t>ジギョウヨウ</t>
    </rPh>
    <rPh sb="11" eb="13">
      <t>スイリョク</t>
    </rPh>
    <rPh sb="13" eb="15">
      <t>ハツデン</t>
    </rPh>
    <rPh sb="16" eb="19">
      <t>ゲンシリョク</t>
    </rPh>
    <rPh sb="19" eb="21">
      <t>ハツデン</t>
    </rPh>
    <rPh sb="22" eb="24">
      <t>フウリョク</t>
    </rPh>
    <rPh sb="25" eb="27">
      <t>チネツ</t>
    </rPh>
    <rPh sb="28" eb="31">
      <t>タイヨウコウ</t>
    </rPh>
    <rPh sb="31" eb="33">
      <t>ハツデン</t>
    </rPh>
    <rPh sb="34" eb="36">
      <t>ジカ</t>
    </rPh>
    <rPh sb="36" eb="38">
      <t>ハツデン</t>
    </rPh>
    <phoneticPr fontId="1"/>
  </si>
  <si>
    <t>幼稚園、幼保連携型認定こども園、小学校、中学校、高等学校、中等教育学校、特別支援学校、高等専門学校、短期大学、大学、専修学校、各種学校、学校給食</t>
    <rPh sb="0" eb="3">
      <t>ヨウチエン</t>
    </rPh>
    <rPh sb="4" eb="6">
      <t>ヨウホ</t>
    </rPh>
    <rPh sb="6" eb="9">
      <t>レンケイガタ</t>
    </rPh>
    <rPh sb="9" eb="11">
      <t>ニンテイ</t>
    </rPh>
    <rPh sb="14" eb="15">
      <t>エン</t>
    </rPh>
    <rPh sb="16" eb="19">
      <t>ショウガッコウ</t>
    </rPh>
    <rPh sb="20" eb="23">
      <t>チュウガッコウ</t>
    </rPh>
    <rPh sb="24" eb="26">
      <t>コウトウ</t>
    </rPh>
    <rPh sb="26" eb="28">
      <t>ガッコウ</t>
    </rPh>
    <rPh sb="29" eb="31">
      <t>チュウトウ</t>
    </rPh>
    <rPh sb="31" eb="33">
      <t>キョウイク</t>
    </rPh>
    <rPh sb="33" eb="35">
      <t>ガッコウ</t>
    </rPh>
    <rPh sb="36" eb="38">
      <t>トクベツ</t>
    </rPh>
    <rPh sb="38" eb="40">
      <t>シエン</t>
    </rPh>
    <rPh sb="40" eb="42">
      <t>ガッコウ</t>
    </rPh>
    <rPh sb="43" eb="45">
      <t>コウトウ</t>
    </rPh>
    <rPh sb="45" eb="47">
      <t>センモン</t>
    </rPh>
    <rPh sb="47" eb="49">
      <t>ガッコウ</t>
    </rPh>
    <rPh sb="50" eb="52">
      <t>タンキ</t>
    </rPh>
    <rPh sb="52" eb="54">
      <t>ダイガク</t>
    </rPh>
    <rPh sb="55" eb="57">
      <t>ダイガク</t>
    </rPh>
    <rPh sb="58" eb="60">
      <t>センシュウ</t>
    </rPh>
    <rPh sb="60" eb="62">
      <t>ガッコウ</t>
    </rPh>
    <rPh sb="63" eb="65">
      <t>カクシュ</t>
    </rPh>
    <rPh sb="65" eb="67">
      <t>ガッコウ</t>
    </rPh>
    <rPh sb="68" eb="70">
      <t>ガッコウ</t>
    </rPh>
    <rPh sb="70" eb="72">
      <t>キュウショク</t>
    </rPh>
    <phoneticPr fontId="1"/>
  </si>
  <si>
    <t>国公立・私立大学（研究活動に限る）、理学研究所、工学研究所、農学研究所、医学・薬学研究所、国立教育政策研究所、社会科学研究所、人文科学研究所</t>
    <rPh sb="0" eb="3">
      <t>コッコウリツ</t>
    </rPh>
    <rPh sb="1" eb="3">
      <t>コウリツ</t>
    </rPh>
    <rPh sb="4" eb="6">
      <t>シリツ</t>
    </rPh>
    <rPh sb="6" eb="8">
      <t>ダイガク</t>
    </rPh>
    <rPh sb="9" eb="11">
      <t>ケンキュウ</t>
    </rPh>
    <rPh sb="11" eb="13">
      <t>カツドウ</t>
    </rPh>
    <rPh sb="14" eb="15">
      <t>カギ</t>
    </rPh>
    <rPh sb="18" eb="20">
      <t>リガク</t>
    </rPh>
    <rPh sb="20" eb="23">
      <t>ケンキュウジョ</t>
    </rPh>
    <rPh sb="24" eb="26">
      <t>コウガク</t>
    </rPh>
    <rPh sb="26" eb="29">
      <t>ケンキュウジョ</t>
    </rPh>
    <rPh sb="30" eb="32">
      <t>ノウガク</t>
    </rPh>
    <rPh sb="32" eb="35">
      <t>ケンキュウジョ</t>
    </rPh>
    <rPh sb="36" eb="38">
      <t>イガク</t>
    </rPh>
    <rPh sb="39" eb="41">
      <t>ヤクガク</t>
    </rPh>
    <rPh sb="41" eb="44">
      <t>ケンキュウジョ</t>
    </rPh>
    <rPh sb="45" eb="47">
      <t>コクリツ</t>
    </rPh>
    <rPh sb="47" eb="49">
      <t>キョウイク</t>
    </rPh>
    <rPh sb="49" eb="51">
      <t>セイサク</t>
    </rPh>
    <rPh sb="51" eb="54">
      <t>ケンキュウジョ</t>
    </rPh>
    <rPh sb="55" eb="57">
      <t>シャカイ</t>
    </rPh>
    <rPh sb="57" eb="59">
      <t>カガク</t>
    </rPh>
    <rPh sb="59" eb="62">
      <t>ケンキュウジョ</t>
    </rPh>
    <rPh sb="63" eb="65">
      <t>ジンブン</t>
    </rPh>
    <rPh sb="65" eb="67">
      <t>カガク</t>
    </rPh>
    <rPh sb="67" eb="70">
      <t>ケンキュウジョ</t>
    </rPh>
    <phoneticPr fontId="1"/>
  </si>
  <si>
    <t>一般診療、歯科診療、薬局、調剤薬局及びファーマシーでの調剤行為、助産所、訪問介護ステーション、施術所、アイバンク、骨髄バンク、衛生検査所、滅菌業（医療用器材）、臨床検査業</t>
    <rPh sb="0" eb="2">
      <t>イッパン</t>
    </rPh>
    <rPh sb="2" eb="4">
      <t>シンリョウ</t>
    </rPh>
    <rPh sb="5" eb="7">
      <t>シカ</t>
    </rPh>
    <rPh sb="7" eb="9">
      <t>シンリョウ</t>
    </rPh>
    <rPh sb="10" eb="12">
      <t>ヤッキョク</t>
    </rPh>
    <rPh sb="13" eb="15">
      <t>チョウザイ</t>
    </rPh>
    <rPh sb="15" eb="17">
      <t>ヤッキョク</t>
    </rPh>
    <rPh sb="17" eb="18">
      <t>オヨ</t>
    </rPh>
    <rPh sb="27" eb="29">
      <t>チョウザイ</t>
    </rPh>
    <rPh sb="29" eb="31">
      <t>コウイ</t>
    </rPh>
    <rPh sb="32" eb="35">
      <t>ジョサンジョ</t>
    </rPh>
    <rPh sb="36" eb="38">
      <t>ホウモン</t>
    </rPh>
    <rPh sb="38" eb="40">
      <t>カイゴ</t>
    </rPh>
    <rPh sb="47" eb="49">
      <t>セジュツ</t>
    </rPh>
    <rPh sb="49" eb="50">
      <t>ジョ</t>
    </rPh>
    <rPh sb="57" eb="59">
      <t>コツズイ</t>
    </rPh>
    <rPh sb="63" eb="65">
      <t>エイセイ</t>
    </rPh>
    <rPh sb="65" eb="67">
      <t>ケンサ</t>
    </rPh>
    <rPh sb="67" eb="68">
      <t>ジョ</t>
    </rPh>
    <rPh sb="69" eb="71">
      <t>メッキン</t>
    </rPh>
    <rPh sb="71" eb="72">
      <t>ギョウ</t>
    </rPh>
    <rPh sb="73" eb="76">
      <t>イリョウヨウ</t>
    </rPh>
    <rPh sb="76" eb="78">
      <t>キザイ</t>
    </rPh>
    <rPh sb="80" eb="82">
      <t>リンショウ</t>
    </rPh>
    <rPh sb="82" eb="84">
      <t>ケンサ</t>
    </rPh>
    <rPh sb="84" eb="85">
      <t>ギョウ</t>
    </rPh>
    <phoneticPr fontId="1"/>
  </si>
  <si>
    <t>保健所、健康相談所、検疫所、検査業、食肉衛生検査所、犬管理所、健康相談施設、消毒業（物品、電話機）</t>
    <rPh sb="0" eb="3">
      <t>ホケンジョ</t>
    </rPh>
    <rPh sb="4" eb="6">
      <t>ケンコウ</t>
    </rPh>
    <rPh sb="6" eb="8">
      <t>ソウダン</t>
    </rPh>
    <rPh sb="8" eb="9">
      <t>ジョ</t>
    </rPh>
    <rPh sb="10" eb="13">
      <t>ケンエキジョ</t>
    </rPh>
    <rPh sb="14" eb="16">
      <t>ケンサ</t>
    </rPh>
    <rPh sb="16" eb="17">
      <t>ギョウ</t>
    </rPh>
    <rPh sb="18" eb="20">
      <t>ショクニク</t>
    </rPh>
    <rPh sb="20" eb="22">
      <t>エイセイ</t>
    </rPh>
    <rPh sb="22" eb="24">
      <t>ケンサ</t>
    </rPh>
    <rPh sb="24" eb="25">
      <t>ジョ</t>
    </rPh>
    <rPh sb="26" eb="27">
      <t>イヌ</t>
    </rPh>
    <rPh sb="27" eb="29">
      <t>カンリ</t>
    </rPh>
    <rPh sb="29" eb="30">
      <t>ショ</t>
    </rPh>
    <rPh sb="31" eb="33">
      <t>ケンコウ</t>
    </rPh>
    <rPh sb="33" eb="35">
      <t>ソウダン</t>
    </rPh>
    <rPh sb="35" eb="37">
      <t>シセツ</t>
    </rPh>
    <rPh sb="38" eb="40">
      <t>ショウドク</t>
    </rPh>
    <rPh sb="40" eb="41">
      <t>ギョウ</t>
    </rPh>
    <rPh sb="42" eb="44">
      <t>ブッピン</t>
    </rPh>
    <rPh sb="45" eb="48">
      <t>デンワキ</t>
    </rPh>
    <phoneticPr fontId="1"/>
  </si>
  <si>
    <t>新聞広告、雑誌広告、インターネット広告、折り込み広告</t>
    <rPh sb="0" eb="2">
      <t>シンブン</t>
    </rPh>
    <rPh sb="2" eb="4">
      <t>コウコク</t>
    </rPh>
    <rPh sb="5" eb="7">
      <t>ザッシ</t>
    </rPh>
    <rPh sb="7" eb="9">
      <t>コウコク</t>
    </rPh>
    <rPh sb="17" eb="19">
      <t>コウコク</t>
    </rPh>
    <rPh sb="20" eb="21">
      <t>オ</t>
    </rPh>
    <rPh sb="22" eb="23">
      <t>コ</t>
    </rPh>
    <rPh sb="24" eb="26">
      <t>コウコク</t>
    </rPh>
    <phoneticPr fontId="1"/>
  </si>
  <si>
    <t>なお、最終需要の発生が想定されない部門は、品目例示を黒塗りとしています。</t>
    <rPh sb="3" eb="5">
      <t>サイシュウ</t>
    </rPh>
    <rPh sb="5" eb="7">
      <t>ジュヨウ</t>
    </rPh>
    <rPh sb="8" eb="10">
      <t>ハッセイ</t>
    </rPh>
    <rPh sb="11" eb="13">
      <t>ソウテイ</t>
    </rPh>
    <phoneticPr fontId="1"/>
  </si>
  <si>
    <t>（注）１　基本分類の部門名欄の★印は、生産活動主体を次のように示しています。　　　</t>
    <rPh sb="31" eb="32">
      <t>シメ</t>
    </rPh>
    <phoneticPr fontId="1"/>
  </si>
  <si>
    <t>★★・・・政府サービス生産者　　　　　　　　　　　　　　　　　　　　　</t>
    <phoneticPr fontId="1"/>
  </si>
  <si>
    <t>★・・・・対家計民間非営利サービス生産者　　　　　　　　　　　　　　　</t>
    <phoneticPr fontId="1"/>
  </si>
  <si>
    <t>　　２　品目例示のうち、注意したい品目を赤字で記載しています。　　　　　　　　　</t>
    <rPh sb="4" eb="6">
      <t>ヒンモク</t>
    </rPh>
    <rPh sb="6" eb="8">
      <t>レイジ</t>
    </rPh>
    <phoneticPr fontId="1"/>
  </si>
  <si>
    <t>産業連関表を用いた分析に時間的な概念はなく、経済波及効果がいつの時点で達成されるかまでは明確にされません。</t>
    <rPh sb="0" eb="2">
      <t>サンギョウ</t>
    </rPh>
    <rPh sb="2" eb="4">
      <t>レンカン</t>
    </rPh>
    <rPh sb="4" eb="5">
      <t>ヒョウ</t>
    </rPh>
    <rPh sb="6" eb="7">
      <t>モチ</t>
    </rPh>
    <rPh sb="9" eb="11">
      <t>ブンセキ</t>
    </rPh>
    <rPh sb="12" eb="15">
      <t>ジカンテキ</t>
    </rPh>
    <rPh sb="16" eb="18">
      <t>ガイネン</t>
    </rPh>
    <rPh sb="22" eb="24">
      <t>ケイザイ</t>
    </rPh>
    <rPh sb="24" eb="26">
      <t>ハキュウ</t>
    </rPh>
    <rPh sb="26" eb="28">
      <t>コウカ</t>
    </rPh>
    <rPh sb="32" eb="34">
      <t>ジテン</t>
    </rPh>
    <rPh sb="35" eb="37">
      <t>タッセイ</t>
    </rPh>
    <rPh sb="44" eb="46">
      <t>メイカク</t>
    </rPh>
    <phoneticPr fontId="1"/>
  </si>
  <si>
    <t>※２　運輸マージンのうち、オレンジ色のセルは全国の国内貨物運賃表における運輸部門の需要合計構成比を使用しています。</t>
    <rPh sb="3" eb="5">
      <t>ウンユ</t>
    </rPh>
    <rPh sb="17" eb="18">
      <t>イロ</t>
    </rPh>
    <rPh sb="22" eb="24">
      <t>ゼンコク</t>
    </rPh>
    <rPh sb="25" eb="27">
      <t>コクナイ</t>
    </rPh>
    <rPh sb="27" eb="29">
      <t>カモツ</t>
    </rPh>
    <rPh sb="29" eb="31">
      <t>ウンチン</t>
    </rPh>
    <rPh sb="31" eb="32">
      <t>ヒョウ</t>
    </rPh>
    <rPh sb="36" eb="38">
      <t>ウンユ</t>
    </rPh>
    <rPh sb="38" eb="40">
      <t>ブモン</t>
    </rPh>
    <rPh sb="41" eb="43">
      <t>ジュヨウ</t>
    </rPh>
    <rPh sb="43" eb="45">
      <t>ゴウケイ</t>
    </rPh>
    <rPh sb="45" eb="48">
      <t>コウセイヒ</t>
    </rPh>
    <rPh sb="49" eb="51">
      <t>シヨウ</t>
    </rPh>
    <phoneticPr fontId="1"/>
  </si>
  <si>
    <t>※３　移輸入率及び民間消費支出構成比のうち、屑・副産物の取り扱いの関係で異常値が発生している部門を補正しています（紫色のセル）。</t>
    <rPh sb="3" eb="4">
      <t>イ</t>
    </rPh>
    <rPh sb="4" eb="6">
      <t>ユニュウ</t>
    </rPh>
    <rPh sb="6" eb="7">
      <t>リツ</t>
    </rPh>
    <rPh sb="7" eb="8">
      <t>オヨ</t>
    </rPh>
    <rPh sb="9" eb="11">
      <t>ミンカン</t>
    </rPh>
    <rPh sb="11" eb="13">
      <t>ショウヒ</t>
    </rPh>
    <rPh sb="13" eb="15">
      <t>シシュツ</t>
    </rPh>
    <rPh sb="15" eb="18">
      <t>コウセイヒ</t>
    </rPh>
    <rPh sb="22" eb="23">
      <t>クズ</t>
    </rPh>
    <rPh sb="24" eb="27">
      <t>フクサンブツ</t>
    </rPh>
    <rPh sb="28" eb="29">
      <t>ト</t>
    </rPh>
    <rPh sb="30" eb="31">
      <t>アツカ</t>
    </rPh>
    <rPh sb="33" eb="35">
      <t>カンケイ</t>
    </rPh>
    <rPh sb="36" eb="39">
      <t>イジョウチ</t>
    </rPh>
    <rPh sb="40" eb="42">
      <t>ハッセイ</t>
    </rPh>
    <rPh sb="46" eb="48">
      <t>ブモン</t>
    </rPh>
    <rPh sb="49" eb="51">
      <t>ホセイ</t>
    </rPh>
    <rPh sb="57" eb="58">
      <t>ムラサキ</t>
    </rPh>
    <rPh sb="58" eb="59">
      <t>イロ</t>
    </rPh>
    <phoneticPr fontId="1"/>
  </si>
  <si>
    <t>※１　全ての比率は係数表示としています。</t>
    <rPh sb="3" eb="4">
      <t>スベ</t>
    </rPh>
    <rPh sb="6" eb="8">
      <t>ヒリツ</t>
    </rPh>
    <rPh sb="9" eb="11">
      <t>ケイスウ</t>
    </rPh>
    <rPh sb="11" eb="13">
      <t>ヒョウジ</t>
    </rPh>
    <phoneticPr fontId="1"/>
  </si>
  <si>
    <t>各産業部門が生産した財・サービスのうち、原材料等と異なり
最終的に消費される財・サービスとして産出（販売）された分に対応する需要</t>
    <rPh sb="0" eb="1">
      <t>カク</t>
    </rPh>
    <rPh sb="1" eb="3">
      <t>サンギョウ</t>
    </rPh>
    <rPh sb="3" eb="5">
      <t>ブモン</t>
    </rPh>
    <rPh sb="6" eb="8">
      <t>セイサン</t>
    </rPh>
    <rPh sb="10" eb="11">
      <t>ザイ</t>
    </rPh>
    <rPh sb="20" eb="23">
      <t>ゲンザイリョウ</t>
    </rPh>
    <rPh sb="23" eb="24">
      <t>トウ</t>
    </rPh>
    <rPh sb="25" eb="26">
      <t>コト</t>
    </rPh>
    <rPh sb="29" eb="31">
      <t>サイシュウ</t>
    </rPh>
    <rPh sb="31" eb="32">
      <t>テキ</t>
    </rPh>
    <rPh sb="33" eb="35">
      <t>ショウヒ</t>
    </rPh>
    <rPh sb="38" eb="39">
      <t>ザイ</t>
    </rPh>
    <rPh sb="47" eb="49">
      <t>サンシュツ</t>
    </rPh>
    <rPh sb="50" eb="52">
      <t>ハンバイ</t>
    </rPh>
    <rPh sb="56" eb="57">
      <t>ブン</t>
    </rPh>
    <rPh sb="58" eb="60">
      <t>タイオウ</t>
    </rPh>
    <rPh sb="62" eb="64">
      <t>ジュヨウ</t>
    </rPh>
    <phoneticPr fontId="1"/>
  </si>
  <si>
    <t>※　屑・副産物の取り扱いの関係で異常値が発生している部門を補正して逆行列係数表を算出しています。</t>
    <rPh sb="2" eb="3">
      <t>クズ</t>
    </rPh>
    <rPh sb="4" eb="7">
      <t>フクサンブツ</t>
    </rPh>
    <rPh sb="8" eb="9">
      <t>ト</t>
    </rPh>
    <rPh sb="10" eb="11">
      <t>アツカ</t>
    </rPh>
    <rPh sb="13" eb="15">
      <t>カンケイ</t>
    </rPh>
    <rPh sb="16" eb="19">
      <t>イジョウチ</t>
    </rPh>
    <rPh sb="20" eb="22">
      <t>ハッセイ</t>
    </rPh>
    <rPh sb="26" eb="28">
      <t>ブモン</t>
    </rPh>
    <rPh sb="29" eb="31">
      <t>ホセイ</t>
    </rPh>
    <rPh sb="33" eb="36">
      <t>ギャクギョウレツ</t>
    </rPh>
    <rPh sb="36" eb="38">
      <t>ケイスウ</t>
    </rPh>
    <rPh sb="38" eb="39">
      <t>ヒョウ</t>
    </rPh>
    <rPh sb="40" eb="42">
      <t>サンシュツ</t>
    </rPh>
    <phoneticPr fontId="1"/>
  </si>
  <si>
    <t>分析ツールを御利用の際には、必ず内容を御確認下さい。</t>
    <rPh sb="0" eb="2">
      <t>ブンセキ</t>
    </rPh>
    <rPh sb="6" eb="9">
      <t>ゴリヨウ</t>
    </rPh>
    <rPh sb="10" eb="11">
      <t>サイ</t>
    </rPh>
    <rPh sb="14" eb="15">
      <t>カナラ</t>
    </rPh>
    <rPh sb="16" eb="18">
      <t>ナイヨウ</t>
    </rPh>
    <rPh sb="19" eb="23">
      <t>ゴカクニンクダ</t>
    </rPh>
    <phoneticPr fontId="1"/>
  </si>
  <si>
    <t>計算準備</t>
    <rPh sb="0" eb="2">
      <t>ケイサン</t>
    </rPh>
    <rPh sb="2" eb="4">
      <t>ジュンビ</t>
    </rPh>
    <phoneticPr fontId="1"/>
  </si>
  <si>
    <r>
      <t>装身具・装飾品、首飾り、指輪、造花、クリップ、安全ピン、かつら、時計、ピアノ、ギター、管楽器、弦楽器、万年筆、シャープペンシル、スタンプ、定規、筆箱、畳、ござ、麦わら帽子、オーディオディスク、レコード、ビデオディスクレコード、ゲームソフト記録物、漆器、うちわ、扇子、歯ブラシ、たわし、モップ、たばこ用ライター、傘、看板、マネキン人形、眼鏡、煙火</t>
    </r>
    <r>
      <rPr>
        <sz val="10.5"/>
        <color theme="5"/>
        <rFont val="ＭＳ 明朝"/>
        <family val="1"/>
        <charset val="128"/>
      </rPr>
      <t xml:space="preserve">
※未記録の媒体（半導体メモリメディア、光テープ、磁気テープ等）は「3299 その他の電子部品」
　ゲームソフト、映像ソフト及び音楽ソフトは「5931 情報サービス」並びに「5951 映像・音声・文字情報制作」</t>
    </r>
    <rPh sb="0" eb="3">
      <t>ソウシング</t>
    </rPh>
    <rPh sb="4" eb="7">
      <t>ソウショクヒン</t>
    </rPh>
    <rPh sb="8" eb="10">
      <t>クビカザ</t>
    </rPh>
    <rPh sb="12" eb="14">
      <t>ユビワ</t>
    </rPh>
    <rPh sb="15" eb="17">
      <t>ゾウカ</t>
    </rPh>
    <rPh sb="23" eb="25">
      <t>アンゼン</t>
    </rPh>
    <rPh sb="32" eb="34">
      <t>トケイ</t>
    </rPh>
    <rPh sb="43" eb="46">
      <t>カンガッキ</t>
    </rPh>
    <rPh sb="47" eb="50">
      <t>ゲンガッキ</t>
    </rPh>
    <rPh sb="51" eb="54">
      <t>マンネンヒツ</t>
    </rPh>
    <rPh sb="69" eb="71">
      <t>ジョウギ</t>
    </rPh>
    <rPh sb="72" eb="74">
      <t>フデバコ</t>
    </rPh>
    <rPh sb="75" eb="76">
      <t>タタミ</t>
    </rPh>
    <rPh sb="80" eb="81">
      <t>ムギ</t>
    </rPh>
    <rPh sb="83" eb="85">
      <t>ボウシ</t>
    </rPh>
    <rPh sb="119" eb="121">
      <t>キロク</t>
    </rPh>
    <rPh sb="121" eb="122">
      <t>ブツ</t>
    </rPh>
    <rPh sb="123" eb="125">
      <t>シッキ</t>
    </rPh>
    <rPh sb="130" eb="132">
      <t>センス</t>
    </rPh>
    <rPh sb="133" eb="134">
      <t>ハ</t>
    </rPh>
    <rPh sb="149" eb="150">
      <t>ヨウ</t>
    </rPh>
    <rPh sb="155" eb="156">
      <t>カサ</t>
    </rPh>
    <rPh sb="157" eb="159">
      <t>カンバン</t>
    </rPh>
    <rPh sb="164" eb="166">
      <t>ニンギョウ</t>
    </rPh>
    <rPh sb="167" eb="169">
      <t>メガネ</t>
    </rPh>
    <rPh sb="170" eb="172">
      <t>エンカ</t>
    </rPh>
    <rPh sb="174" eb="175">
      <t>ミ</t>
    </rPh>
    <rPh sb="175" eb="177">
      <t>キロク</t>
    </rPh>
    <rPh sb="178" eb="180">
      <t>バイタイ</t>
    </rPh>
    <rPh sb="181" eb="184">
      <t>ハンドウタイ</t>
    </rPh>
    <rPh sb="192" eb="193">
      <t>ヒカリ</t>
    </rPh>
    <rPh sb="197" eb="199">
      <t>ジキ</t>
    </rPh>
    <rPh sb="202" eb="203">
      <t>トウ</t>
    </rPh>
    <rPh sb="229" eb="231">
      <t>エイゾウ</t>
    </rPh>
    <rPh sb="234" eb="235">
      <t>オヨ</t>
    </rPh>
    <rPh sb="236" eb="238">
      <t>オンガク</t>
    </rPh>
    <rPh sb="248" eb="250">
      <t>ジョウホウ</t>
    </rPh>
    <rPh sb="255" eb="256">
      <t>ナラ</t>
    </rPh>
    <phoneticPr fontId="1"/>
  </si>
  <si>
    <r>
      <t xml:space="preserve">写真撮影業、写真館、葬儀場、斎場、火葬場、墓地管理業、結婚式場、学習塾、音楽教授業、外国語会話教授業、スポーツ・健康教授業、表具業、家具修理業、時計修理業、楽器修理業、自転車修理業、造園業、家政婦、手荷物預り業、結婚相談業、観光案内業
</t>
    </r>
    <r>
      <rPr>
        <sz val="10.5"/>
        <color theme="5"/>
        <rFont val="ＭＳ 明朝"/>
        <family val="1"/>
        <charset val="128"/>
      </rPr>
      <t>※自動車修理業及び自動車タイヤ修理業は「6631 自動車整備」</t>
    </r>
    <rPh sb="0" eb="2">
      <t>シャシン</t>
    </rPh>
    <rPh sb="2" eb="4">
      <t>サツエイ</t>
    </rPh>
    <rPh sb="4" eb="5">
      <t>ギョウ</t>
    </rPh>
    <rPh sb="6" eb="9">
      <t>シャシンカン</t>
    </rPh>
    <rPh sb="10" eb="12">
      <t>ソウギ</t>
    </rPh>
    <rPh sb="12" eb="13">
      <t>ジョウ</t>
    </rPh>
    <rPh sb="14" eb="16">
      <t>サイジョウ</t>
    </rPh>
    <rPh sb="17" eb="19">
      <t>カソウ</t>
    </rPh>
    <rPh sb="19" eb="20">
      <t>ジョウ</t>
    </rPh>
    <rPh sb="21" eb="23">
      <t>ボチ</t>
    </rPh>
    <rPh sb="23" eb="25">
      <t>カンリ</t>
    </rPh>
    <rPh sb="25" eb="26">
      <t>ギョウ</t>
    </rPh>
    <rPh sb="27" eb="29">
      <t>ケッコン</t>
    </rPh>
    <rPh sb="29" eb="31">
      <t>シキジョウ</t>
    </rPh>
    <rPh sb="32" eb="35">
      <t>ガクシュウジュク</t>
    </rPh>
    <rPh sb="36" eb="38">
      <t>オンガク</t>
    </rPh>
    <rPh sb="38" eb="40">
      <t>キョウジュ</t>
    </rPh>
    <rPh sb="40" eb="41">
      <t>ギョウ</t>
    </rPh>
    <rPh sb="42" eb="45">
      <t>ガイコクゴ</t>
    </rPh>
    <rPh sb="45" eb="47">
      <t>カイワ</t>
    </rPh>
    <rPh sb="47" eb="49">
      <t>キョウジュ</t>
    </rPh>
    <rPh sb="49" eb="50">
      <t>ギョウ</t>
    </rPh>
    <rPh sb="56" eb="58">
      <t>ケンコウ</t>
    </rPh>
    <rPh sb="58" eb="60">
      <t>キョウジュ</t>
    </rPh>
    <rPh sb="60" eb="61">
      <t>ギョウ</t>
    </rPh>
    <rPh sb="62" eb="64">
      <t>ヒョウグ</t>
    </rPh>
    <rPh sb="64" eb="65">
      <t>ギョウ</t>
    </rPh>
    <rPh sb="66" eb="68">
      <t>カグ</t>
    </rPh>
    <rPh sb="68" eb="70">
      <t>シュウリ</t>
    </rPh>
    <rPh sb="70" eb="71">
      <t>ギョウ</t>
    </rPh>
    <rPh sb="72" eb="74">
      <t>トケイ</t>
    </rPh>
    <rPh sb="74" eb="76">
      <t>シュウリ</t>
    </rPh>
    <rPh sb="76" eb="77">
      <t>ギョウ</t>
    </rPh>
    <rPh sb="78" eb="80">
      <t>ガッキ</t>
    </rPh>
    <rPh sb="80" eb="82">
      <t>シュウリ</t>
    </rPh>
    <rPh sb="82" eb="83">
      <t>ギョウ</t>
    </rPh>
    <rPh sb="84" eb="87">
      <t>ジテンシャ</t>
    </rPh>
    <rPh sb="87" eb="89">
      <t>シュウリ</t>
    </rPh>
    <rPh sb="89" eb="90">
      <t>ギョウ</t>
    </rPh>
    <rPh sb="91" eb="94">
      <t>ゾウエンギョウ</t>
    </rPh>
    <rPh sb="95" eb="98">
      <t>カセイフ</t>
    </rPh>
    <rPh sb="99" eb="102">
      <t>テニモツ</t>
    </rPh>
    <rPh sb="102" eb="103">
      <t>アズ</t>
    </rPh>
    <rPh sb="104" eb="105">
      <t>ギョウ</t>
    </rPh>
    <rPh sb="106" eb="108">
      <t>ケッコン</t>
    </rPh>
    <rPh sb="108" eb="110">
      <t>ソウダン</t>
    </rPh>
    <rPh sb="110" eb="111">
      <t>ギョウ</t>
    </rPh>
    <rPh sb="112" eb="114">
      <t>カンコウ</t>
    </rPh>
    <rPh sb="114" eb="116">
      <t>アンナイ</t>
    </rPh>
    <rPh sb="116" eb="117">
      <t>ギョウ</t>
    </rPh>
    <rPh sb="119" eb="122">
      <t>ジドウシャ</t>
    </rPh>
    <rPh sb="122" eb="124">
      <t>シュウリ</t>
    </rPh>
    <rPh sb="124" eb="125">
      <t>ギョウ</t>
    </rPh>
    <rPh sb="125" eb="126">
      <t>オヨ</t>
    </rPh>
    <rPh sb="127" eb="130">
      <t>ジドウシャ</t>
    </rPh>
    <rPh sb="133" eb="135">
      <t>シュウリ</t>
    </rPh>
    <rPh sb="135" eb="136">
      <t>ギョウ</t>
    </rPh>
    <phoneticPr fontId="1"/>
  </si>
  <si>
    <t>とじひも、コピー用紙、伝票類、封筒、事務用紙、消しごむ、ハサミ、朱肉、穴あけ、クリップ</t>
    <rPh sb="8" eb="10">
      <t>ヨウシ</t>
    </rPh>
    <rPh sb="11" eb="13">
      <t>デンピョウ</t>
    </rPh>
    <rPh sb="13" eb="14">
      <t>ルイ</t>
    </rPh>
    <rPh sb="15" eb="17">
      <t>フウトウ</t>
    </rPh>
    <rPh sb="18" eb="20">
      <t>ジム</t>
    </rPh>
    <rPh sb="20" eb="22">
      <t>ヨウシ</t>
    </rPh>
    <rPh sb="23" eb="24">
      <t>ケ</t>
    </rPh>
    <rPh sb="32" eb="34">
      <t>シュニク</t>
    </rPh>
    <rPh sb="35" eb="36">
      <t>アナ</t>
    </rPh>
    <phoneticPr fontId="1"/>
  </si>
  <si>
    <t>自己の需要に応じて、自家用自動車を使用して貨物の輸送（マイカー輸送を除く。）を行う活動範囲</t>
    <rPh sb="0" eb="2">
      <t>ジコ</t>
    </rPh>
    <rPh sb="3" eb="5">
      <t>ジュヨウ</t>
    </rPh>
    <rPh sb="6" eb="7">
      <t>オウ</t>
    </rPh>
    <rPh sb="10" eb="13">
      <t>ジカヨウ</t>
    </rPh>
    <rPh sb="13" eb="16">
      <t>ジドウシャ</t>
    </rPh>
    <rPh sb="17" eb="19">
      <t>シヨウ</t>
    </rPh>
    <rPh sb="21" eb="23">
      <t>カモツ</t>
    </rPh>
    <rPh sb="24" eb="26">
      <t>ユソウ</t>
    </rPh>
    <rPh sb="31" eb="33">
      <t>ユソウ</t>
    </rPh>
    <rPh sb="34" eb="35">
      <t>ノゾ</t>
    </rPh>
    <rPh sb="39" eb="40">
      <t>オコナ</t>
    </rPh>
    <rPh sb="41" eb="43">
      <t>カツドウ</t>
    </rPh>
    <rPh sb="43" eb="45">
      <t>ハンイ</t>
    </rPh>
    <phoneticPr fontId="1"/>
  </si>
  <si>
    <r>
      <t xml:space="preserve">自己の需要に応じて、自家用自動車を使用して人の輸送（マイカー輸送を除く。）を行う活動範囲
</t>
    </r>
    <r>
      <rPr>
        <sz val="10.5"/>
        <color theme="5"/>
        <rFont val="ＭＳ 明朝"/>
        <family val="1"/>
        <charset val="128"/>
      </rPr>
      <t>※貨物車を使用した旅客輸送も本部門に含める</t>
    </r>
    <rPh sb="0" eb="2">
      <t>ジコ</t>
    </rPh>
    <rPh sb="3" eb="5">
      <t>ジュヨウ</t>
    </rPh>
    <rPh sb="6" eb="7">
      <t>オウ</t>
    </rPh>
    <rPh sb="10" eb="13">
      <t>ジカヨウ</t>
    </rPh>
    <rPh sb="13" eb="16">
      <t>ジドウシャ</t>
    </rPh>
    <rPh sb="17" eb="19">
      <t>シヨウ</t>
    </rPh>
    <rPh sb="21" eb="22">
      <t>ヒト</t>
    </rPh>
    <rPh sb="23" eb="25">
      <t>ユソウ</t>
    </rPh>
    <rPh sb="30" eb="32">
      <t>ユソウ</t>
    </rPh>
    <rPh sb="33" eb="34">
      <t>ノゾ</t>
    </rPh>
    <rPh sb="38" eb="39">
      <t>オコナ</t>
    </rPh>
    <rPh sb="40" eb="42">
      <t>カツドウ</t>
    </rPh>
    <rPh sb="42" eb="44">
      <t>ハンイ</t>
    </rPh>
    <rPh sb="46" eb="49">
      <t>カモツシャ</t>
    </rPh>
    <rPh sb="50" eb="52">
      <t>シヨウ</t>
    </rPh>
    <rPh sb="54" eb="56">
      <t>リョカク</t>
    </rPh>
    <rPh sb="56" eb="58">
      <t>ユソウ</t>
    </rPh>
    <rPh sb="59" eb="60">
      <t>ホン</t>
    </rPh>
    <rPh sb="60" eb="62">
      <t>ブモン</t>
    </rPh>
    <rPh sb="63" eb="64">
      <t>フク</t>
    </rPh>
    <phoneticPr fontId="1"/>
  </si>
  <si>
    <r>
      <t xml:space="preserve">他のいずれの部門にも属さない財・サービスの生産活動
</t>
    </r>
    <r>
      <rPr>
        <sz val="10.5"/>
        <color theme="5"/>
        <rFont val="ＭＳ 明朝"/>
        <family val="1"/>
        <charset val="128"/>
      </rPr>
      <t>※他部門の推計上の誤差の集積部分としての役割を担っているため、原則使用しない</t>
    </r>
    <rPh sb="0" eb="1">
      <t>ホカ</t>
    </rPh>
    <rPh sb="6" eb="8">
      <t>ブモン</t>
    </rPh>
    <rPh sb="10" eb="11">
      <t>ゾク</t>
    </rPh>
    <rPh sb="14" eb="15">
      <t>ザイ</t>
    </rPh>
    <rPh sb="21" eb="23">
      <t>セイサン</t>
    </rPh>
    <rPh sb="23" eb="25">
      <t>カツドウ</t>
    </rPh>
    <rPh sb="27" eb="28">
      <t>ホカ</t>
    </rPh>
    <rPh sb="28" eb="30">
      <t>ブモン</t>
    </rPh>
    <rPh sb="31" eb="33">
      <t>スイケイ</t>
    </rPh>
    <rPh sb="33" eb="34">
      <t>ジョウ</t>
    </rPh>
    <rPh sb="35" eb="37">
      <t>ゴサ</t>
    </rPh>
    <rPh sb="38" eb="40">
      <t>シュウセキ</t>
    </rPh>
    <rPh sb="40" eb="42">
      <t>ブブン</t>
    </rPh>
    <rPh sb="46" eb="48">
      <t>ヤクワリ</t>
    </rPh>
    <rPh sb="49" eb="50">
      <t>ニナ</t>
    </rPh>
    <rPh sb="57" eb="59">
      <t>ゲンソク</t>
    </rPh>
    <rPh sb="59" eb="61">
      <t>シヨウ</t>
    </rPh>
    <phoneticPr fontId="1"/>
  </si>
  <si>
    <t>※　持家の居住者が家賃を払ったと仮定した場合の活動のため、原則使用しない</t>
    <rPh sb="2" eb="4">
      <t>モチイエ</t>
    </rPh>
    <rPh sb="5" eb="8">
      <t>キョジュウシャ</t>
    </rPh>
    <rPh sb="9" eb="11">
      <t>ヤチン</t>
    </rPh>
    <rPh sb="12" eb="13">
      <t>ハラ</t>
    </rPh>
    <rPh sb="16" eb="18">
      <t>カテイ</t>
    </rPh>
    <rPh sb="20" eb="22">
      <t>バアイ</t>
    </rPh>
    <rPh sb="23" eb="25">
      <t>カツドウ</t>
    </rPh>
    <rPh sb="29" eb="31">
      <t>ゲンソク</t>
    </rPh>
    <rPh sb="31" eb="33">
      <t>シヨウ</t>
    </rPh>
    <phoneticPr fontId="1"/>
  </si>
  <si>
    <t>うち</t>
    <phoneticPr fontId="1"/>
  </si>
  <si>
    <t>うち粗付加価値誘発額</t>
    <phoneticPr fontId="1"/>
  </si>
  <si>
    <t>うち直接効果による誘発額</t>
    <rPh sb="2" eb="4">
      <t>チョクセツ</t>
    </rPh>
    <rPh sb="4" eb="6">
      <t>コウカ</t>
    </rPh>
    <rPh sb="9" eb="11">
      <t>ユウハツ</t>
    </rPh>
    <rPh sb="11" eb="12">
      <t>ガク</t>
    </rPh>
    <phoneticPr fontId="1"/>
  </si>
  <si>
    <t>うち第一次間接波及効果による誘発額</t>
    <rPh sb="2" eb="3">
      <t>ダイ</t>
    </rPh>
    <rPh sb="3" eb="5">
      <t>イチジ</t>
    </rPh>
    <rPh sb="5" eb="7">
      <t>カンセツ</t>
    </rPh>
    <rPh sb="7" eb="9">
      <t>ハキュウ</t>
    </rPh>
    <rPh sb="9" eb="11">
      <t>コウカ</t>
    </rPh>
    <rPh sb="14" eb="16">
      <t>ユウハツ</t>
    </rPh>
    <rPh sb="16" eb="17">
      <t>ガク</t>
    </rPh>
    <phoneticPr fontId="1"/>
  </si>
  <si>
    <t>うち粗付加価値誘発額</t>
    <phoneticPr fontId="1"/>
  </si>
  <si>
    <t>分析実施日記載</t>
    <rPh sb="0" eb="2">
      <t>ブンセキ</t>
    </rPh>
    <rPh sb="2" eb="5">
      <t>ジッシビ</t>
    </rPh>
    <rPh sb="5" eb="7">
      <t>キサイ</t>
    </rPh>
    <phoneticPr fontId="1"/>
  </si>
  <si>
    <t>うち中間投入</t>
    <rPh sb="2" eb="4">
      <t>チュウカン</t>
    </rPh>
    <rPh sb="4" eb="6">
      <t>トウニュウ</t>
    </rPh>
    <phoneticPr fontId="1"/>
  </si>
  <si>
    <t>（原材料等）</t>
    <rPh sb="1" eb="4">
      <t>ゲンザイリョウ</t>
    </rPh>
    <rPh sb="4" eb="5">
      <t>トウ</t>
    </rPh>
    <phoneticPr fontId="1"/>
  </si>
  <si>
    <t>中間投入
（原材料等）</t>
    <rPh sb="0" eb="2">
      <t>チュウカン</t>
    </rPh>
    <rPh sb="2" eb="4">
      <t>トウニュウ</t>
    </rPh>
    <rPh sb="6" eb="9">
      <t>ゲンザイリョウ</t>
    </rPh>
    <rPh sb="9" eb="10">
      <t>トウ</t>
    </rPh>
    <phoneticPr fontId="1"/>
  </si>
  <si>
    <r>
      <t>開放型（［Ｉ－（Ｉ－Ｍ）Ａ］</t>
    </r>
    <r>
      <rPr>
        <vertAlign val="superscript"/>
        <sz val="20"/>
        <rFont val="ＭＳ Ｐゴシック"/>
        <family val="3"/>
        <charset val="128"/>
      </rPr>
      <t>－１</t>
    </r>
    <r>
      <rPr>
        <sz val="20"/>
        <rFont val="ＭＳ Ｐゴシック"/>
        <family val="3"/>
        <charset val="128"/>
      </rPr>
      <t>型）逆行列係数表（統合中分類）</t>
    </r>
    <rPh sb="10" eb="11">
      <t>∧</t>
    </rPh>
    <phoneticPr fontId="50" alignment="center"/>
  </si>
  <si>
    <t>全ての生産は、最終需要を満たすために行われると仮定します。</t>
    <rPh sb="0" eb="1">
      <t>スベ</t>
    </rPh>
    <rPh sb="3" eb="5">
      <t>セイサン</t>
    </rPh>
    <rPh sb="7" eb="9">
      <t>サイシュウ</t>
    </rPh>
    <rPh sb="9" eb="11">
      <t>ジュヨウ</t>
    </rPh>
    <rPh sb="12" eb="13">
      <t>ミ</t>
    </rPh>
    <rPh sb="18" eb="19">
      <t>オコナ</t>
    </rPh>
    <rPh sb="23" eb="25">
      <t>カテイ</t>
    </rPh>
    <phoneticPr fontId="1"/>
  </si>
  <si>
    <t>ただし、生産増加ツールは最終需要と中間需要を区別しません。</t>
    <rPh sb="4" eb="6">
      <t>セイサン</t>
    </rPh>
    <rPh sb="6" eb="8">
      <t>ゾウカ</t>
    </rPh>
    <rPh sb="12" eb="14">
      <t>サイシュウ</t>
    </rPh>
    <rPh sb="14" eb="16">
      <t>ジュヨウ</t>
    </rPh>
    <rPh sb="17" eb="19">
      <t>チュウカン</t>
    </rPh>
    <rPh sb="19" eb="21">
      <t>ジュヨウ</t>
    </rPh>
    <rPh sb="22" eb="24">
      <t>クベツ</t>
    </rPh>
    <phoneticPr fontId="1"/>
  </si>
  <si>
    <t>個人業主等の所得や設備投資は産業連関表では営業余剰に含まれているため、</t>
    <rPh sb="0" eb="2">
      <t>コジン</t>
    </rPh>
    <rPh sb="2" eb="4">
      <t>ギョウシュ</t>
    </rPh>
    <rPh sb="4" eb="5">
      <t>ナド</t>
    </rPh>
    <rPh sb="6" eb="8">
      <t>ショトク</t>
    </rPh>
    <rPh sb="14" eb="16">
      <t>サンギョウ</t>
    </rPh>
    <rPh sb="16" eb="18">
      <t>レンカン</t>
    </rPh>
    <rPh sb="18" eb="19">
      <t>ヒョウ</t>
    </rPh>
    <rPh sb="21" eb="23">
      <t>エイギョウ</t>
    </rPh>
    <rPh sb="23" eb="25">
      <t>ヨジョウ</t>
    </rPh>
    <rPh sb="26" eb="27">
      <t>フク</t>
    </rPh>
    <phoneticPr fontId="1"/>
  </si>
  <si>
    <t>第２次間接波及効果の対象は雇用者所得のみとしています。</t>
    <rPh sb="0" eb="1">
      <t>ダイ</t>
    </rPh>
    <rPh sb="2" eb="3">
      <t>ジ</t>
    </rPh>
    <rPh sb="3" eb="5">
      <t>カンセツ</t>
    </rPh>
    <rPh sb="5" eb="7">
      <t>ハキュウ</t>
    </rPh>
    <rPh sb="7" eb="9">
      <t>コウカ</t>
    </rPh>
    <rPh sb="10" eb="12">
      <t>タイショウ</t>
    </rPh>
    <rPh sb="13" eb="16">
      <t>コヨウシャ</t>
    </rPh>
    <rPh sb="16" eb="18">
      <t>ショトク</t>
    </rPh>
    <phoneticPr fontId="1"/>
  </si>
  <si>
    <t>営業余剰については基礎資料の不足等によって転換比率がないため、分析ツールでは雇用者のみを対象としています。</t>
    <rPh sb="31" eb="33">
      <t>ブンセキ</t>
    </rPh>
    <rPh sb="38" eb="41">
      <t>コヨウシャ</t>
    </rPh>
    <rPh sb="44" eb="46">
      <t>タイショウ</t>
    </rPh>
    <phoneticPr fontId="1"/>
  </si>
  <si>
    <t>本来、これらも含めて波及効果の計算をすべきですが、</t>
    <phoneticPr fontId="1"/>
  </si>
  <si>
    <t>たとえば、果樹農家に養蜂家が隣接しており、ミツバチが果樹の受粉を促してくれる時、</t>
    <phoneticPr fontId="1"/>
  </si>
  <si>
    <t>果樹農家は無料で生産を増やすことができます。</t>
    <rPh sb="0" eb="2">
      <t>カジュ</t>
    </rPh>
    <rPh sb="2" eb="4">
      <t>ノウカ</t>
    </rPh>
    <rPh sb="5" eb="7">
      <t>ムリョウ</t>
    </rPh>
    <rPh sb="8" eb="10">
      <t>セイサン</t>
    </rPh>
    <rPh sb="11" eb="12">
      <t>フ</t>
    </rPh>
    <phoneticPr fontId="1"/>
  </si>
  <si>
    <t>経済波及効果分析ツールの留意点・用語一覧</t>
    <phoneticPr fontId="1"/>
  </si>
  <si>
    <t>分析結果が表示されます。A4サイズで印刷することができます。</t>
    <rPh sb="0" eb="2">
      <t>ブンセキ</t>
    </rPh>
    <rPh sb="2" eb="4">
      <t>ケッカ</t>
    </rPh>
    <rPh sb="5" eb="7">
      <t>ヒョウジ</t>
    </rPh>
    <rPh sb="18" eb="20">
      <t>インサツ</t>
    </rPh>
    <phoneticPr fontId="1"/>
  </si>
  <si>
    <t>生産誘発額の部門別内訳を波及効果の大きい順に表しています。
A4サイズで印刷することができます。</t>
    <rPh sb="0" eb="2">
      <t>セイサン</t>
    </rPh>
    <rPh sb="2" eb="4">
      <t>ユウハツ</t>
    </rPh>
    <rPh sb="4" eb="5">
      <t>ガク</t>
    </rPh>
    <rPh sb="6" eb="8">
      <t>ブモン</t>
    </rPh>
    <rPh sb="8" eb="9">
      <t>ベツ</t>
    </rPh>
    <rPh sb="9" eb="11">
      <t>ウチワケ</t>
    </rPh>
    <rPh sb="12" eb="14">
      <t>ハキュウ</t>
    </rPh>
    <rPh sb="14" eb="16">
      <t>コウカ</t>
    </rPh>
    <rPh sb="17" eb="18">
      <t>オオ</t>
    </rPh>
    <rPh sb="20" eb="21">
      <t>ジュン</t>
    </rPh>
    <rPh sb="22" eb="23">
      <t>アラワ</t>
    </rPh>
    <rPh sb="23" eb="24">
      <t>ジョウヒョウ</t>
    </rPh>
    <rPh sb="36" eb="38">
      <t>インサツ</t>
    </rPh>
    <phoneticPr fontId="1"/>
  </si>
  <si>
    <t>経済波及効果の計算の流れをフローチャート形式で表示しています。
A4サイズで印刷することができます。</t>
    <rPh sb="0" eb="2">
      <t>ケイザイ</t>
    </rPh>
    <rPh sb="2" eb="4">
      <t>ハキュウ</t>
    </rPh>
    <rPh sb="4" eb="6">
      <t>コウカ</t>
    </rPh>
    <rPh sb="7" eb="9">
      <t>ケイサン</t>
    </rPh>
    <rPh sb="10" eb="11">
      <t>ナガ</t>
    </rPh>
    <rPh sb="20" eb="22">
      <t>ケイシキ</t>
    </rPh>
    <rPh sb="23" eb="25">
      <t>ヒョウジ</t>
    </rPh>
    <phoneticPr fontId="1"/>
  </si>
  <si>
    <t>分析の結果は「結果」シートに出力されます。</t>
    <rPh sb="0" eb="2">
      <t>ブンセキ</t>
    </rPh>
    <rPh sb="3" eb="5">
      <t>ケッカ</t>
    </rPh>
    <rPh sb="7" eb="9">
      <t>ケッカ</t>
    </rPh>
    <rPh sb="14" eb="16">
      <t>シュツリョク</t>
    </rPh>
    <phoneticPr fontId="1"/>
  </si>
  <si>
    <t>お手数ですが、公表資料等を下記担当まで御提供下されば幸いです。</t>
    <rPh sb="1" eb="3">
      <t>テスウ</t>
    </rPh>
    <rPh sb="7" eb="9">
      <t>コウヒョウ</t>
    </rPh>
    <rPh sb="9" eb="11">
      <t>シリョウ</t>
    </rPh>
    <rPh sb="11" eb="12">
      <t>トウ</t>
    </rPh>
    <rPh sb="13" eb="15">
      <t>カキ</t>
    </rPh>
    <rPh sb="15" eb="17">
      <t>タントウ</t>
    </rPh>
    <rPh sb="19" eb="22">
      <t>ゴテイキョウ</t>
    </rPh>
    <rPh sb="22" eb="23">
      <t>クダ</t>
    </rPh>
    <rPh sb="26" eb="27">
      <t>サイワ</t>
    </rPh>
    <phoneticPr fontId="1"/>
  </si>
  <si>
    <t>利活用状況の把握のため、分析結果を公表された場合は、</t>
    <rPh sb="0" eb="3">
      <t>リカツヨウ</t>
    </rPh>
    <rPh sb="3" eb="5">
      <t>ジョウキョウ</t>
    </rPh>
    <rPh sb="6" eb="8">
      <t>ハアク</t>
    </rPh>
    <rPh sb="12" eb="14">
      <t>ブンセキ</t>
    </rPh>
    <rPh sb="14" eb="16">
      <t>ケッカ</t>
    </rPh>
    <rPh sb="17" eb="19">
      <t>コウヒョウ</t>
    </rPh>
    <rPh sb="22" eb="24">
      <t>バアイ</t>
    </rPh>
    <phoneticPr fontId="1"/>
  </si>
  <si>
    <t>分析ツール上の「はじめに」シートと「前提」シートには、分析における留意点や免責事項を記載しています。</t>
    <rPh sb="0" eb="2">
      <t>ブンセキ</t>
    </rPh>
    <rPh sb="5" eb="6">
      <t>ジョウ</t>
    </rPh>
    <rPh sb="18" eb="20">
      <t>ゼンテイ</t>
    </rPh>
    <rPh sb="27" eb="29">
      <t>ブンセキ</t>
    </rPh>
    <rPh sb="33" eb="36">
      <t>リュウイテン</t>
    </rPh>
    <rPh sb="42" eb="44">
      <t>キサイ</t>
    </rPh>
    <phoneticPr fontId="1"/>
  </si>
  <si>
    <t>分析ツールでは、入力を行うセルをオレンジ色としています。それ以外のセルへの入力は行わないようお願いします。</t>
    <rPh sb="0" eb="2">
      <t>ブンセキ</t>
    </rPh>
    <rPh sb="8" eb="10">
      <t>ニュウリョク</t>
    </rPh>
    <rPh sb="11" eb="12">
      <t>オコナ</t>
    </rPh>
    <rPh sb="20" eb="21">
      <t>イロ</t>
    </rPh>
    <rPh sb="30" eb="32">
      <t>イガイ</t>
    </rPh>
    <rPh sb="37" eb="39">
      <t>ニュウリョク</t>
    </rPh>
    <rPh sb="40" eb="41">
      <t>オコナ</t>
    </rPh>
    <rPh sb="47" eb="48">
      <t>ネガ</t>
    </rPh>
    <phoneticPr fontId="1"/>
  </si>
  <si>
    <t>得られる結果はこうした前提条件に基づく推計値となります。</t>
    <rPh sb="11" eb="13">
      <t>ゼンテイ</t>
    </rPh>
    <rPh sb="13" eb="15">
      <t>ジョウケン</t>
    </rPh>
    <rPh sb="16" eb="17">
      <t>モト</t>
    </rPh>
    <rPh sb="19" eb="22">
      <t>スイケイチ</t>
    </rPh>
    <phoneticPr fontId="1"/>
  </si>
  <si>
    <t>「基本設定」シートで選択したシートのみ結果に反映されます。どちらかのシートを御利用下さい。</t>
    <rPh sb="1" eb="3">
      <t>キホン</t>
    </rPh>
    <rPh sb="3" eb="5">
      <t>セッテイ</t>
    </rPh>
    <rPh sb="10" eb="12">
      <t>センタク</t>
    </rPh>
    <rPh sb="19" eb="21">
      <t>ケッカ</t>
    </rPh>
    <rPh sb="22" eb="24">
      <t>ハンエイ</t>
    </rPh>
    <rPh sb="38" eb="42">
      <t>ゴリヨウクダ</t>
    </rPh>
    <phoneticPr fontId="1"/>
  </si>
  <si>
    <t>　　また、分析実施日記載「する」を選択した場合、「結果」シートに作業当日の日付が入力されます。</t>
    <rPh sb="5" eb="7">
      <t>ブンセキ</t>
    </rPh>
    <rPh sb="7" eb="10">
      <t>ジッシビ</t>
    </rPh>
    <rPh sb="10" eb="12">
      <t>キサイ</t>
    </rPh>
    <rPh sb="17" eb="19">
      <t>センタク</t>
    </rPh>
    <rPh sb="21" eb="23">
      <t>バアイ</t>
    </rPh>
    <rPh sb="25" eb="27">
      <t>ケッカ</t>
    </rPh>
    <rPh sb="32" eb="34">
      <t>サギョウ</t>
    </rPh>
    <rPh sb="34" eb="36">
      <t>トウジツ</t>
    </rPh>
    <rPh sb="37" eb="39">
      <t>ヒヅケ</t>
    </rPh>
    <rPh sb="40" eb="42">
      <t>ニュウリョク</t>
    </rPh>
    <phoneticPr fontId="1"/>
  </si>
  <si>
    <t>産業ごとの、生産額を１単位とした場合の原材料等の割合を表す係数</t>
    <rPh sb="0" eb="2">
      <t>サンギョウ</t>
    </rPh>
    <rPh sb="6" eb="9">
      <t>セイサンガク</t>
    </rPh>
    <rPh sb="11" eb="13">
      <t>タンイ</t>
    </rPh>
    <rPh sb="16" eb="18">
      <t>バアイ</t>
    </rPh>
    <rPh sb="19" eb="22">
      <t>ゲンザイリョウ</t>
    </rPh>
    <rPh sb="22" eb="23">
      <t>ナド</t>
    </rPh>
    <rPh sb="24" eb="26">
      <t>ワリアイ</t>
    </rPh>
    <rPh sb="27" eb="28">
      <t>アラワ</t>
    </rPh>
    <rPh sb="29" eb="31">
      <t>ケイスウ</t>
    </rPh>
    <phoneticPr fontId="1"/>
  </si>
  <si>
    <t>工場からの出荷額等、財・サービスの生産者が出荷する時点の価格</t>
    <rPh sb="0" eb="2">
      <t>コウジョウ</t>
    </rPh>
    <rPh sb="5" eb="7">
      <t>シュッカ</t>
    </rPh>
    <rPh sb="7" eb="8">
      <t>ガク</t>
    </rPh>
    <rPh sb="8" eb="9">
      <t>ナド</t>
    </rPh>
    <rPh sb="10" eb="11">
      <t>ザイ</t>
    </rPh>
    <rPh sb="17" eb="20">
      <t>セイサンシャ</t>
    </rPh>
    <rPh sb="21" eb="23">
      <t>シュッカ</t>
    </rPh>
    <rPh sb="25" eb="27">
      <t>ジテン</t>
    </rPh>
    <rPh sb="28" eb="30">
      <t>カカク</t>
    </rPh>
    <phoneticPr fontId="1"/>
  </si>
  <si>
    <t>給料・儲け等、産業ごとの生産活動によって新たに生み出された額</t>
    <rPh sb="0" eb="2">
      <t>キュウリョウ</t>
    </rPh>
    <rPh sb="3" eb="4">
      <t>モウ</t>
    </rPh>
    <rPh sb="5" eb="6">
      <t>ナド</t>
    </rPh>
    <rPh sb="7" eb="9">
      <t>サンギョウ</t>
    </rPh>
    <rPh sb="12" eb="14">
      <t>セイサン</t>
    </rPh>
    <rPh sb="14" eb="16">
      <t>カツドウ</t>
    </rPh>
    <rPh sb="20" eb="21">
      <t>アラ</t>
    </rPh>
    <rPh sb="23" eb="24">
      <t>ウ</t>
    </rPh>
    <rPh sb="25" eb="26">
      <t>ダ</t>
    </rPh>
    <rPh sb="29" eb="30">
      <t>カガク</t>
    </rPh>
    <phoneticPr fontId="1"/>
  </si>
  <si>
    <t>直接効果に伴う原材料や燃料等の中間投入によって誘発される生産額</t>
    <rPh sb="0" eb="2">
      <t>チョクセツ</t>
    </rPh>
    <rPh sb="2" eb="4">
      <t>コウカ</t>
    </rPh>
    <rPh sb="5" eb="6">
      <t>トモナ</t>
    </rPh>
    <rPh sb="7" eb="10">
      <t>ゲンザイリョウ</t>
    </rPh>
    <rPh sb="11" eb="13">
      <t>ネンリョウ</t>
    </rPh>
    <rPh sb="13" eb="14">
      <t>トウ</t>
    </rPh>
    <rPh sb="15" eb="17">
      <t>チュウカン</t>
    </rPh>
    <rPh sb="17" eb="19">
      <t>トウニュウ</t>
    </rPh>
    <rPh sb="23" eb="25">
      <t>ユウハツ</t>
    </rPh>
    <rPh sb="28" eb="31">
      <t>セイサンガク</t>
    </rPh>
    <phoneticPr fontId="1"/>
  </si>
  <si>
    <t>分析には、いくつかの基本的仮定・前提条件等の留意点があります。</t>
    <rPh sb="0" eb="2">
      <t>ブンセキ</t>
    </rPh>
    <rPh sb="20" eb="21">
      <t>トウ</t>
    </rPh>
    <phoneticPr fontId="1"/>
  </si>
  <si>
    <t>トラック運送業、軽車両等による貨物輸送</t>
    <rPh sb="4" eb="6">
      <t>ウンソウ</t>
    </rPh>
    <rPh sb="6" eb="7">
      <t>ギョウ</t>
    </rPh>
    <rPh sb="8" eb="9">
      <t>ケイ</t>
    </rPh>
    <rPh sb="9" eb="11">
      <t>シャリョウ</t>
    </rPh>
    <rPh sb="11" eb="12">
      <t>ナド</t>
    </rPh>
    <rPh sb="15" eb="17">
      <t>カモツ</t>
    </rPh>
    <rPh sb="17" eb="19">
      <t>ユソウ</t>
    </rPh>
    <phoneticPr fontId="1"/>
  </si>
  <si>
    <t>①</t>
  </si>
  <si>
    <t>経済波及効果分析ツール（生産増加）</t>
    <rPh sb="0" eb="2">
      <t>ケイザイ</t>
    </rPh>
    <rPh sb="2" eb="4">
      <t>ハキュウ</t>
    </rPh>
    <rPh sb="4" eb="6">
      <t>コウカ</t>
    </rPh>
    <rPh sb="6" eb="8">
      <t>ブンセキ</t>
    </rPh>
    <rPh sb="14" eb="16">
      <t>ゾウカ</t>
    </rPh>
    <phoneticPr fontId="1"/>
  </si>
  <si>
    <t>【利用方法：生産増加ツール】</t>
    <rPh sb="1" eb="3">
      <t>リヨウ</t>
    </rPh>
    <rPh sb="3" eb="5">
      <t>ホウホウ</t>
    </rPh>
    <rPh sb="8" eb="10">
      <t>ゾウカ</t>
    </rPh>
    <phoneticPr fontId="1"/>
  </si>
  <si>
    <t>●　生産増加費目を一覧として入力する場合は「入力①」シートを、</t>
    <rPh sb="4" eb="6">
      <t>ゾウカ</t>
    </rPh>
    <rPh sb="6" eb="8">
      <t>ヒモク</t>
    </rPh>
    <rPh sb="9" eb="11">
      <t>イチラン</t>
    </rPh>
    <rPh sb="14" eb="16">
      <t>ニュウリョク</t>
    </rPh>
    <rPh sb="18" eb="20">
      <t>バアイ</t>
    </rPh>
    <rPh sb="22" eb="24">
      <t>ニュウリョク</t>
    </rPh>
    <phoneticPr fontId="1"/>
  </si>
  <si>
    <t>●　生産増加額に対する部門分類の設定を行う際には、「部門分類」シートを参考にしてください。</t>
    <rPh sb="4" eb="6">
      <t>ゾウカ</t>
    </rPh>
    <rPh sb="6" eb="7">
      <t>ガク</t>
    </rPh>
    <rPh sb="8" eb="9">
      <t>タイ</t>
    </rPh>
    <rPh sb="11" eb="13">
      <t>ブモン</t>
    </rPh>
    <rPh sb="13" eb="15">
      <t>ブンルイ</t>
    </rPh>
    <rPh sb="16" eb="18">
      <t>セッテイ</t>
    </rPh>
    <rPh sb="19" eb="20">
      <t>オコナ</t>
    </rPh>
    <rPh sb="21" eb="22">
      <t>サイ</t>
    </rPh>
    <rPh sb="26" eb="28">
      <t>ブモン</t>
    </rPh>
    <rPh sb="28" eb="30">
      <t>ブンルイ</t>
    </rPh>
    <rPh sb="35" eb="37">
      <t>サンコウ</t>
    </rPh>
    <phoneticPr fontId="1"/>
  </si>
  <si>
    <t>　　生産増加の費目を一覧として各部門に振り分けたい場合は①を、</t>
    <rPh sb="4" eb="6">
      <t>ゾウカ</t>
    </rPh>
    <rPh sb="7" eb="9">
      <t>ヒモク</t>
    </rPh>
    <rPh sb="10" eb="12">
      <t>イチラン</t>
    </rPh>
    <rPh sb="15" eb="16">
      <t>カク</t>
    </rPh>
    <rPh sb="16" eb="18">
      <t>ブモン</t>
    </rPh>
    <rPh sb="19" eb="20">
      <t>フ</t>
    </rPh>
    <rPh sb="21" eb="22">
      <t>ワ</t>
    </rPh>
    <rPh sb="25" eb="27">
      <t>バアイ</t>
    </rPh>
    <phoneticPr fontId="1"/>
  </si>
  <si>
    <t>・「入力①」シート又は「入力②」シートを用いて生産増加額を入力してください。</t>
    <rPh sb="2" eb="4">
      <t>ニュウリョク</t>
    </rPh>
    <rPh sb="9" eb="10">
      <t>マタ</t>
    </rPh>
    <rPh sb="12" eb="14">
      <t>ニュウリョク</t>
    </rPh>
    <rPh sb="20" eb="21">
      <t>モチ</t>
    </rPh>
    <rPh sb="25" eb="27">
      <t>ゾウカ</t>
    </rPh>
    <rPh sb="27" eb="28">
      <t>ガク</t>
    </rPh>
    <rPh sb="29" eb="31">
      <t>ニュウリョク</t>
    </rPh>
    <phoneticPr fontId="1"/>
  </si>
  <si>
    <t>生産増加額一覧</t>
    <rPh sb="2" eb="4">
      <t>ゾウカ</t>
    </rPh>
    <rPh sb="4" eb="5">
      <t>ガク</t>
    </rPh>
    <rPh sb="5" eb="7">
      <t>イチラン</t>
    </rPh>
    <phoneticPr fontId="1"/>
  </si>
  <si>
    <t>生産増加</t>
    <rPh sb="2" eb="4">
      <t>ゾウカ</t>
    </rPh>
    <phoneticPr fontId="1"/>
  </si>
  <si>
    <t>生産増加額
（価格変換後）</t>
    <rPh sb="2" eb="4">
      <t>ゾウカ</t>
    </rPh>
    <rPh sb="4" eb="5">
      <t>ガク</t>
    </rPh>
    <rPh sb="7" eb="9">
      <t>カカク</t>
    </rPh>
    <rPh sb="9" eb="11">
      <t>ヘンカン</t>
    </rPh>
    <rPh sb="11" eb="12">
      <t>ゴ</t>
    </rPh>
    <phoneticPr fontId="11"/>
  </si>
  <si>
    <t>・生産増加費目を利用しない場合、こちらのシートを御利用下さい。</t>
    <rPh sb="3" eb="5">
      <t>ゾウカ</t>
    </rPh>
    <rPh sb="5" eb="7">
      <t>ヒモク</t>
    </rPh>
    <rPh sb="8" eb="10">
      <t>リヨウ</t>
    </rPh>
    <rPh sb="13" eb="15">
      <t>バアイ</t>
    </rPh>
    <rPh sb="24" eb="27">
      <t>ゴリヨウ</t>
    </rPh>
    <rPh sb="27" eb="28">
      <t>クダ</t>
    </rPh>
    <phoneticPr fontId="1"/>
  </si>
  <si>
    <t>生産増加額</t>
    <rPh sb="2" eb="4">
      <t>ゾウカ</t>
    </rPh>
    <rPh sb="4" eb="5">
      <t>ガク</t>
    </rPh>
    <phoneticPr fontId="1"/>
  </si>
  <si>
    <t>波及効果倍率（生産誘発額÷生産増加額）</t>
    <rPh sb="0" eb="2">
      <t>ハキュウ</t>
    </rPh>
    <rPh sb="2" eb="4">
      <t>コウカ</t>
    </rPh>
    <rPh sb="4" eb="6">
      <t>バイリツ</t>
    </rPh>
    <rPh sb="7" eb="9">
      <t>セイサン</t>
    </rPh>
    <rPh sb="9" eb="11">
      <t>ユウハツ</t>
    </rPh>
    <rPh sb="11" eb="12">
      <t>ガク</t>
    </rPh>
    <rPh sb="15" eb="17">
      <t>ゾウカ</t>
    </rPh>
    <rPh sb="17" eb="18">
      <t>ガク</t>
    </rPh>
    <phoneticPr fontId="1"/>
  </si>
  <si>
    <t>「需要増加ツール」では、分析対象が最終需要であることを前提として分析しておりますが、</t>
    <rPh sb="1" eb="3">
      <t>ジュヨウ</t>
    </rPh>
    <rPh sb="3" eb="5">
      <t>ゾウカ</t>
    </rPh>
    <rPh sb="12" eb="14">
      <t>ブンセキ</t>
    </rPh>
    <rPh sb="14" eb="16">
      <t>タイショウ</t>
    </rPh>
    <rPh sb="17" eb="19">
      <t>サイシュウ</t>
    </rPh>
    <rPh sb="19" eb="21">
      <t>ジュヨウ</t>
    </rPh>
    <rPh sb="27" eb="29">
      <t>ゼンテイ</t>
    </rPh>
    <rPh sb="32" eb="34">
      <t>ブンセキ</t>
    </rPh>
    <phoneticPr fontId="1"/>
  </si>
  <si>
    <t>中間需要と最終需要の区別を行わない場合、生産増加ツールを用いることで分析が可能です。</t>
    <phoneticPr fontId="1"/>
  </si>
  <si>
    <t>分析手順は、「需要増加ツール」と概ね同様ですが、異なる部分は☆で表しています。</t>
    <rPh sb="0" eb="2">
      <t>ブンセキ</t>
    </rPh>
    <rPh sb="2" eb="4">
      <t>テジュン</t>
    </rPh>
    <rPh sb="7" eb="9">
      <t>ジュヨウ</t>
    </rPh>
    <rPh sb="9" eb="11">
      <t>ゾウカ</t>
    </rPh>
    <rPh sb="16" eb="17">
      <t>オオム</t>
    </rPh>
    <rPh sb="18" eb="20">
      <t>ドウヨウ</t>
    </rPh>
    <rPh sb="24" eb="25">
      <t>コト</t>
    </rPh>
    <rPh sb="27" eb="29">
      <t>ブブン</t>
    </rPh>
    <rPh sb="32" eb="33">
      <t>アラワ</t>
    </rPh>
    <phoneticPr fontId="1"/>
  </si>
  <si>
    <t>☆　生産増加ツールでは、価格評価（生産者価格・購入者価格）の入力欄を除いています。全て生産者価格で入力してください。</t>
    <rPh sb="2" eb="4">
      <t>セイサン</t>
    </rPh>
    <rPh sb="4" eb="6">
      <t>ゾウカ</t>
    </rPh>
    <rPh sb="12" eb="14">
      <t>カカク</t>
    </rPh>
    <rPh sb="14" eb="16">
      <t>ヒョウカ</t>
    </rPh>
    <rPh sb="17" eb="20">
      <t>セイサンシャ</t>
    </rPh>
    <rPh sb="20" eb="22">
      <t>カカク</t>
    </rPh>
    <rPh sb="23" eb="26">
      <t>コウニュウシャ</t>
    </rPh>
    <rPh sb="26" eb="28">
      <t>カカク</t>
    </rPh>
    <rPh sb="30" eb="32">
      <t>ニュウリョク</t>
    </rPh>
    <rPh sb="32" eb="33">
      <t>ラン</t>
    </rPh>
    <rPh sb="34" eb="35">
      <t>ノゾ</t>
    </rPh>
    <rPh sb="41" eb="42">
      <t>スベ</t>
    </rPh>
    <rPh sb="43" eb="46">
      <t>セイサンシャ</t>
    </rPh>
    <rPh sb="46" eb="48">
      <t>カカク</t>
    </rPh>
    <rPh sb="49" eb="51">
      <t>ニュウリョク</t>
    </rPh>
    <phoneticPr fontId="1"/>
  </si>
  <si>
    <t>☆　生産増加ツールでは、県内自給率の入力欄を除いています。初期生産増加（直接効果）は全て県内の生産と想定しています。</t>
    <rPh sb="2" eb="4">
      <t>セイサン</t>
    </rPh>
    <rPh sb="4" eb="6">
      <t>ゾウカ</t>
    </rPh>
    <rPh sb="12" eb="14">
      <t>ケンナイ</t>
    </rPh>
    <rPh sb="14" eb="17">
      <t>ジキュウリツ</t>
    </rPh>
    <rPh sb="18" eb="20">
      <t>ニュウリョク</t>
    </rPh>
    <rPh sb="20" eb="21">
      <t>ラン</t>
    </rPh>
    <rPh sb="22" eb="23">
      <t>ノゾ</t>
    </rPh>
    <rPh sb="29" eb="31">
      <t>ショキ</t>
    </rPh>
    <rPh sb="31" eb="33">
      <t>セイサン</t>
    </rPh>
    <rPh sb="33" eb="35">
      <t>ゾウカ</t>
    </rPh>
    <rPh sb="36" eb="38">
      <t>チョクセツ</t>
    </rPh>
    <rPh sb="38" eb="40">
      <t>コウカ</t>
    </rPh>
    <rPh sb="42" eb="43">
      <t>スベ</t>
    </rPh>
    <rPh sb="44" eb="46">
      <t>ケンナイ</t>
    </rPh>
    <rPh sb="47" eb="49">
      <t>セイサン</t>
    </rPh>
    <rPh sb="50" eb="52">
      <t>ソウテイ</t>
    </rPh>
    <phoneticPr fontId="1"/>
  </si>
  <si>
    <t>☆　第１次間接波及効果を算出する際に、外生化逆行列を乗じています。</t>
    <rPh sb="2" eb="3">
      <t>ダイ</t>
    </rPh>
    <rPh sb="4" eb="5">
      <t>ジ</t>
    </rPh>
    <rPh sb="5" eb="7">
      <t>カンセツ</t>
    </rPh>
    <rPh sb="7" eb="9">
      <t>ハキュウ</t>
    </rPh>
    <rPh sb="9" eb="11">
      <t>コウカ</t>
    </rPh>
    <rPh sb="12" eb="14">
      <t>サンシュツ</t>
    </rPh>
    <rPh sb="16" eb="17">
      <t>サイ</t>
    </rPh>
    <rPh sb="19" eb="21">
      <t>ガイセイ</t>
    </rPh>
    <rPh sb="21" eb="22">
      <t>カ</t>
    </rPh>
    <rPh sb="22" eb="25">
      <t>ギャクギョウレツ</t>
    </rPh>
    <rPh sb="26" eb="27">
      <t>ジョウ</t>
    </rPh>
    <phoneticPr fontId="1"/>
  </si>
  <si>
    <t>逆行列係数（外生化）</t>
    <rPh sb="0" eb="3">
      <t>ギャクギョウレツ</t>
    </rPh>
    <rPh sb="3" eb="5">
      <t>ケイスウ</t>
    </rPh>
    <rPh sb="6" eb="8">
      <t>ガイセイ</t>
    </rPh>
    <rPh sb="8" eb="9">
      <t>カ</t>
    </rPh>
    <phoneticPr fontId="1"/>
  </si>
  <si>
    <t>経済波及効果算出のための係数表です。生産増加ツールのみ使用しています。
逆行列係数を外生化した係数で、第１次間接波及効果算出に使用します。</t>
    <rPh sb="36" eb="39">
      <t>ギャクギョウレツ</t>
    </rPh>
    <rPh sb="39" eb="41">
      <t>ケイスウ</t>
    </rPh>
    <rPh sb="42" eb="44">
      <t>ガイセイ</t>
    </rPh>
    <rPh sb="44" eb="45">
      <t>カ</t>
    </rPh>
    <rPh sb="47" eb="49">
      <t>ケイスウ</t>
    </rPh>
    <rPh sb="51" eb="52">
      <t>ダイ</t>
    </rPh>
    <rPh sb="53" eb="54">
      <t>ジ</t>
    </rPh>
    <rPh sb="54" eb="56">
      <t>カンセツ</t>
    </rPh>
    <rPh sb="56" eb="58">
      <t>ハキュウ</t>
    </rPh>
    <rPh sb="58" eb="60">
      <t>コウカ</t>
    </rPh>
    <rPh sb="60" eb="62">
      <t>サンシュツ</t>
    </rPh>
    <rPh sb="63" eb="65">
      <t>シヨウ</t>
    </rPh>
    <phoneticPr fontId="1"/>
  </si>
  <si>
    <t>生産増加額</t>
    <rPh sb="2" eb="4">
      <t>ゾウカ</t>
    </rPh>
    <rPh sb="4" eb="5">
      <t>ガク</t>
    </rPh>
    <phoneticPr fontId="11"/>
  </si>
  <si>
    <t>生産増加額</t>
    <rPh sb="0" eb="2">
      <t>セイサン</t>
    </rPh>
    <rPh sb="2" eb="4">
      <t>ゾウカ</t>
    </rPh>
    <rPh sb="4" eb="5">
      <t>ガク</t>
    </rPh>
    <phoneticPr fontId="1"/>
  </si>
  <si>
    <t>生産増加額入力欄</t>
    <rPh sb="2" eb="4">
      <t>ゾウカ</t>
    </rPh>
    <rPh sb="4" eb="5">
      <t>ガク</t>
    </rPh>
    <rPh sb="5" eb="7">
      <t>ニュウリョク</t>
    </rPh>
    <rPh sb="7" eb="8">
      <t>ラン</t>
    </rPh>
    <phoneticPr fontId="1"/>
  </si>
  <si>
    <t>②</t>
    <phoneticPr fontId="1"/>
  </si>
  <si>
    <t>②＝①</t>
    <phoneticPr fontId="1"/>
  </si>
  <si>
    <t>③</t>
    <phoneticPr fontId="1"/>
  </si>
  <si>
    <t>投入係数×②</t>
    <rPh sb="0" eb="2">
      <t>トウニュウ</t>
    </rPh>
    <rPh sb="2" eb="4">
      <t>ケイスウ</t>
    </rPh>
    <phoneticPr fontId="1"/>
  </si>
  <si>
    <t>④</t>
    <phoneticPr fontId="1"/>
  </si>
  <si>
    <t>②×粗付加価値率</t>
    <rPh sb="2" eb="3">
      <t>ソ</t>
    </rPh>
    <rPh sb="3" eb="5">
      <t>フカ</t>
    </rPh>
    <rPh sb="5" eb="7">
      <t>カチ</t>
    </rPh>
    <rPh sb="7" eb="8">
      <t>リツ</t>
    </rPh>
    <phoneticPr fontId="1"/>
  </si>
  <si>
    <t>②×雇用者所得率</t>
    <rPh sb="2" eb="5">
      <t>コヨウシャ</t>
    </rPh>
    <rPh sb="5" eb="7">
      <t>ショトク</t>
    </rPh>
    <rPh sb="7" eb="8">
      <t>リツ</t>
    </rPh>
    <phoneticPr fontId="1"/>
  </si>
  <si>
    <t>②×就業係数</t>
    <rPh sb="2" eb="4">
      <t>シュウギョウ</t>
    </rPh>
    <rPh sb="4" eb="6">
      <t>ケイスウ</t>
    </rPh>
    <phoneticPr fontId="1"/>
  </si>
  <si>
    <t>②×雇用係数</t>
    <rPh sb="2" eb="4">
      <t>コヨウ</t>
    </rPh>
    <rPh sb="4" eb="6">
      <t>ケイスウ</t>
    </rPh>
    <phoneticPr fontId="1"/>
  </si>
  <si>
    <t>⑦</t>
    <phoneticPr fontId="1"/>
  </si>
  <si>
    <t>⑧</t>
    <phoneticPr fontId="1"/>
  </si>
  <si>
    <t>直接効果＋第１次間接波及効果</t>
    <rPh sb="0" eb="2">
      <t>チョクセツ</t>
    </rPh>
    <rPh sb="2" eb="4">
      <t>コウカ</t>
    </rPh>
    <rPh sb="5" eb="6">
      <t>ダイ</t>
    </rPh>
    <rPh sb="7" eb="8">
      <t>ジ</t>
    </rPh>
    <rPh sb="8" eb="10">
      <t>カンセツ</t>
    </rPh>
    <rPh sb="10" eb="12">
      <t>ハキュウ</t>
    </rPh>
    <rPh sb="12" eb="14">
      <t>コウカ</t>
    </rPh>
    <phoneticPr fontId="1"/>
  </si>
  <si>
    <t>直接効果＋
第１次間接波及効果</t>
    <rPh sb="0" eb="2">
      <t>チョクセツ</t>
    </rPh>
    <rPh sb="2" eb="4">
      <t>コウカ</t>
    </rPh>
    <rPh sb="6" eb="7">
      <t>ダイ</t>
    </rPh>
    <rPh sb="8" eb="9">
      <t>ジ</t>
    </rPh>
    <rPh sb="9" eb="11">
      <t>カンセツ</t>
    </rPh>
    <rPh sb="11" eb="13">
      <t>ハキュウ</t>
    </rPh>
    <rPh sb="13" eb="15">
      <t>コウカ</t>
    </rPh>
    <phoneticPr fontId="1"/>
  </si>
  <si>
    <t>外生化逆行列係数×②</t>
    <rPh sb="0" eb="2">
      <t>ガイセイ</t>
    </rPh>
    <rPh sb="2" eb="3">
      <t>カ</t>
    </rPh>
    <rPh sb="3" eb="4">
      <t>ギャク</t>
    </rPh>
    <rPh sb="4" eb="6">
      <t>ギョウレツ</t>
    </rPh>
    <rPh sb="6" eb="8">
      <t>ケイスウ</t>
    </rPh>
    <phoneticPr fontId="1"/>
  </si>
  <si>
    <t>⑨</t>
    <phoneticPr fontId="1"/>
  </si>
  <si>
    <t>⑧－②</t>
    <phoneticPr fontId="1"/>
  </si>
  <si>
    <t>投入係数×⑨</t>
    <rPh sb="0" eb="2">
      <t>トウニュウ</t>
    </rPh>
    <rPh sb="2" eb="4">
      <t>ケイスウ</t>
    </rPh>
    <phoneticPr fontId="1"/>
  </si>
  <si>
    <t>⑨×粗付加価値率</t>
    <rPh sb="2" eb="3">
      <t>ソ</t>
    </rPh>
    <rPh sb="3" eb="5">
      <t>フカ</t>
    </rPh>
    <rPh sb="5" eb="7">
      <t>カチ</t>
    </rPh>
    <rPh sb="7" eb="8">
      <t>リツ</t>
    </rPh>
    <phoneticPr fontId="1"/>
  </si>
  <si>
    <t>⑫</t>
    <phoneticPr fontId="1"/>
  </si>
  <si>
    <t>⑨×雇用者所得率</t>
    <rPh sb="2" eb="5">
      <t>コヨウシャ</t>
    </rPh>
    <rPh sb="5" eb="7">
      <t>ショトク</t>
    </rPh>
    <rPh sb="7" eb="8">
      <t>リツ</t>
    </rPh>
    <phoneticPr fontId="1"/>
  </si>
  <si>
    <t>⑬</t>
    <phoneticPr fontId="1"/>
  </si>
  <si>
    <t>⑨×就業係数</t>
    <rPh sb="2" eb="4">
      <t>シュウギョウ</t>
    </rPh>
    <rPh sb="4" eb="6">
      <t>ケイスウ</t>
    </rPh>
    <phoneticPr fontId="1"/>
  </si>
  <si>
    <t>⑨×雇用係数</t>
    <rPh sb="2" eb="4">
      <t>コヨウ</t>
    </rPh>
    <rPh sb="4" eb="6">
      <t>ケイスウ</t>
    </rPh>
    <phoneticPr fontId="1"/>
  </si>
  <si>
    <t>⑮</t>
    <phoneticPr fontId="1"/>
  </si>
  <si>
    <t>（⑤＋⑫）×消費転換係数</t>
    <rPh sb="6" eb="8">
      <t>ショウヒ</t>
    </rPh>
    <rPh sb="8" eb="10">
      <t>テンカン</t>
    </rPh>
    <rPh sb="10" eb="12">
      <t>ケイスウ</t>
    </rPh>
    <phoneticPr fontId="1"/>
  </si>
  <si>
    <t>⑮×民間消費支出構成比</t>
    <rPh sb="2" eb="4">
      <t>ミンカン</t>
    </rPh>
    <rPh sb="4" eb="6">
      <t>ショウヒ</t>
    </rPh>
    <rPh sb="6" eb="8">
      <t>シシュツ</t>
    </rPh>
    <rPh sb="8" eb="11">
      <t>コウセイヒ</t>
    </rPh>
    <phoneticPr fontId="1"/>
  </si>
  <si>
    <t>⑰</t>
    <phoneticPr fontId="1"/>
  </si>
  <si>
    <t>⑯×県内自給率</t>
    <phoneticPr fontId="1"/>
  </si>
  <si>
    <t>⑱</t>
    <phoneticPr fontId="1"/>
  </si>
  <si>
    <t>逆行列係数×⑰</t>
    <rPh sb="0" eb="3">
      <t>ギャクギョウレツ</t>
    </rPh>
    <rPh sb="3" eb="5">
      <t>ケイスウ</t>
    </rPh>
    <phoneticPr fontId="1"/>
  </si>
  <si>
    <t>投入係数×⑱</t>
    <rPh sb="0" eb="2">
      <t>トウニュウ</t>
    </rPh>
    <rPh sb="2" eb="4">
      <t>ケイスウ</t>
    </rPh>
    <phoneticPr fontId="1"/>
  </si>
  <si>
    <t>⑱×粗付加価値率</t>
    <rPh sb="2" eb="3">
      <t>ソ</t>
    </rPh>
    <rPh sb="3" eb="5">
      <t>フカ</t>
    </rPh>
    <rPh sb="5" eb="7">
      <t>カチ</t>
    </rPh>
    <rPh sb="7" eb="8">
      <t>リツ</t>
    </rPh>
    <phoneticPr fontId="1"/>
  </si>
  <si>
    <t>⑱×雇用者所得率</t>
    <rPh sb="2" eb="5">
      <t>コヨウシャ</t>
    </rPh>
    <rPh sb="5" eb="7">
      <t>ショトク</t>
    </rPh>
    <rPh sb="7" eb="8">
      <t>リツ</t>
    </rPh>
    <phoneticPr fontId="1"/>
  </si>
  <si>
    <t>⑱×就業係数</t>
    <rPh sb="2" eb="4">
      <t>シュウギョウ</t>
    </rPh>
    <rPh sb="4" eb="6">
      <t>ケイスウ</t>
    </rPh>
    <phoneticPr fontId="1"/>
  </si>
  <si>
    <t>⑱×雇用係数</t>
    <rPh sb="2" eb="4">
      <t>コヨウ</t>
    </rPh>
    <rPh sb="4" eb="6">
      <t>ケイスウ</t>
    </rPh>
    <phoneticPr fontId="1"/>
  </si>
  <si>
    <t>㉗</t>
    <phoneticPr fontId="1"/>
  </si>
  <si>
    <t>②＋⑨＋⑱</t>
    <phoneticPr fontId="1"/>
  </si>
  <si>
    <t>③＋⑩＋⑲</t>
    <phoneticPr fontId="1"/>
  </si>
  <si>
    <t>④＋⑪＋⑲</t>
    <phoneticPr fontId="1"/>
  </si>
  <si>
    <t>⑤＋⑫＋㉑</t>
    <phoneticPr fontId="1"/>
  </si>
  <si>
    <t>㉔順位</t>
    <rPh sb="1" eb="3">
      <t>ジュンイ</t>
    </rPh>
    <phoneticPr fontId="1"/>
  </si>
  <si>
    <t>　×　逆行列係数（外生化）</t>
    <rPh sb="3" eb="6">
      <t>ギャクギョウレツ</t>
    </rPh>
    <rPh sb="6" eb="8">
      <t>ケイスウ</t>
    </rPh>
    <rPh sb="9" eb="11">
      <t>ガイセイ</t>
    </rPh>
    <rPh sb="11" eb="12">
      <t>カ</t>
    </rPh>
    <phoneticPr fontId="1"/>
  </si>
  <si>
    <t>　－　直接効果</t>
    <rPh sb="3" eb="5">
      <t>チョクセツ</t>
    </rPh>
    <rPh sb="5" eb="7">
      <t>コウカ</t>
    </rPh>
    <phoneticPr fontId="1"/>
  </si>
  <si>
    <t>　　　 ×　逆行列係数</t>
    <rPh sb="6" eb="9">
      <t>ギャクギョウレツ</t>
    </rPh>
    <rPh sb="9" eb="11">
      <t>ケイスウ</t>
    </rPh>
    <phoneticPr fontId="1"/>
  </si>
  <si>
    <t>タイヤ</t>
    <phoneticPr fontId="1"/>
  </si>
  <si>
    <t>事前確認</t>
    <rPh sb="0" eb="2">
      <t>ジゼン</t>
    </rPh>
    <rPh sb="2" eb="4">
      <t>カクニン</t>
    </rPh>
    <phoneticPr fontId="1"/>
  </si>
  <si>
    <t>利用方法や免責事項等を記載しています。
分析ツール使用前に必ず確認してください。</t>
    <rPh sb="0" eb="2">
      <t>リヨウ</t>
    </rPh>
    <rPh sb="2" eb="4">
      <t>ホウホウ</t>
    </rPh>
    <rPh sb="5" eb="9">
      <t>メンセキジコウ</t>
    </rPh>
    <rPh sb="9" eb="10">
      <t>ナド</t>
    </rPh>
    <rPh sb="11" eb="13">
      <t>キサイ</t>
    </rPh>
    <rPh sb="20" eb="22">
      <t>ブンセキ</t>
    </rPh>
    <rPh sb="25" eb="27">
      <t>シヨウ</t>
    </rPh>
    <rPh sb="27" eb="28">
      <t>マエ</t>
    </rPh>
    <rPh sb="29" eb="30">
      <t>カナラ</t>
    </rPh>
    <rPh sb="31" eb="33">
      <t>カクニン</t>
    </rPh>
    <phoneticPr fontId="1"/>
  </si>
  <si>
    <t>作業用</t>
    <rPh sb="0" eb="3">
      <t>サギョウヨウ</t>
    </rPh>
    <phoneticPr fontId="1"/>
  </si>
  <si>
    <t>フローチャート</t>
    <phoneticPr fontId="1"/>
  </si>
  <si>
    <t>部門分類の確認用シートです。
発生した生産がどの部門に該当するか確認する際に御使用ください。
注意したい品目を赤字で記載しています。</t>
    <rPh sb="0" eb="2">
      <t>ブモン</t>
    </rPh>
    <rPh sb="2" eb="4">
      <t>ブンルイ</t>
    </rPh>
    <rPh sb="5" eb="8">
      <t>カクニンヨウ</t>
    </rPh>
    <rPh sb="15" eb="17">
      <t>ハッセイ</t>
    </rPh>
    <rPh sb="19" eb="21">
      <t>セイサン</t>
    </rPh>
    <rPh sb="24" eb="26">
      <t>ブモン</t>
    </rPh>
    <rPh sb="27" eb="29">
      <t>ガイトウ</t>
    </rPh>
    <rPh sb="32" eb="34">
      <t>カクニン</t>
    </rPh>
    <rPh sb="36" eb="37">
      <t>サイ</t>
    </rPh>
    <rPh sb="38" eb="41">
      <t>ゴシヨウ</t>
    </rPh>
    <rPh sb="47" eb="49">
      <t>チュウイ</t>
    </rPh>
    <rPh sb="52" eb="54">
      <t>ヒンモク</t>
    </rPh>
    <rPh sb="55" eb="57">
      <t>アカジ</t>
    </rPh>
    <rPh sb="58" eb="60">
      <t>キサイ</t>
    </rPh>
    <phoneticPr fontId="1"/>
  </si>
  <si>
    <t>分析者の入力用シートです。オレンジ色のセルが入力範囲となっています。
「入力①」シートと「入力②」シートのうち、どちらかのシートを御入力ください。「入力①」シートは、生産増加額を費目ごとに一覧にできます。</t>
    <rPh sb="0" eb="2">
      <t>ブンセキ</t>
    </rPh>
    <rPh sb="2" eb="3">
      <t>シャ</t>
    </rPh>
    <rPh sb="4" eb="6">
      <t>ニュウリョク</t>
    </rPh>
    <rPh sb="6" eb="7">
      <t>ヨウ</t>
    </rPh>
    <rPh sb="17" eb="18">
      <t>イロ</t>
    </rPh>
    <rPh sb="22" eb="24">
      <t>ニュウリョク</t>
    </rPh>
    <rPh sb="24" eb="26">
      <t>ハンイ</t>
    </rPh>
    <rPh sb="36" eb="38">
      <t>ニュウリョク</t>
    </rPh>
    <rPh sb="45" eb="47">
      <t>ニュウリョク</t>
    </rPh>
    <rPh sb="65" eb="68">
      <t>ゴニュウリョク</t>
    </rPh>
    <rPh sb="74" eb="76">
      <t>ニュウリョク</t>
    </rPh>
    <rPh sb="83" eb="85">
      <t>セイサン</t>
    </rPh>
    <rPh sb="89" eb="91">
      <t>ヒモク</t>
    </rPh>
    <rPh sb="94" eb="96">
      <t>イチラン</t>
    </rPh>
    <phoneticPr fontId="1"/>
  </si>
  <si>
    <t>経済波及効果等を分析するツール（以下、「分析ツール」という。）です。</t>
    <phoneticPr fontId="1"/>
  </si>
  <si>
    <t>生産の増加額から、経済波及効果（生産誘発額）や雇用創出効果を算出できます。</t>
    <rPh sb="0" eb="2">
      <t>セイサン</t>
    </rPh>
    <rPh sb="3" eb="5">
      <t>ゾウカ</t>
    </rPh>
    <rPh sb="5" eb="6">
      <t>ガク</t>
    </rPh>
    <rPh sb="9" eb="11">
      <t>ケイザイ</t>
    </rPh>
    <rPh sb="11" eb="13">
      <t>ハキュウ</t>
    </rPh>
    <rPh sb="13" eb="15">
      <t>コウカ</t>
    </rPh>
    <rPh sb="16" eb="18">
      <t>セイサン</t>
    </rPh>
    <rPh sb="18" eb="20">
      <t>ユウハツ</t>
    </rPh>
    <rPh sb="20" eb="21">
      <t>ガク</t>
    </rPh>
    <rPh sb="23" eb="25">
      <t>コヨウ</t>
    </rPh>
    <rPh sb="25" eb="27">
      <t>ソウシュツ</t>
    </rPh>
    <rPh sb="27" eb="29">
      <t>コウカ</t>
    </rPh>
    <rPh sb="30" eb="32">
      <t>サンシュツ</t>
    </rPh>
    <phoneticPr fontId="1"/>
  </si>
  <si>
    <t>本ツールへの理解が深まります。分析ツールの利用前に御確認いただくことを推奨します。</t>
    <rPh sb="0" eb="1">
      <t>ホン</t>
    </rPh>
    <rPh sb="6" eb="8">
      <t>リカイ</t>
    </rPh>
    <rPh sb="9" eb="10">
      <t>フカ</t>
    </rPh>
    <rPh sb="15" eb="17">
      <t>ブンセキ</t>
    </rPh>
    <rPh sb="21" eb="23">
      <t>リヨウ</t>
    </rPh>
    <rPh sb="23" eb="24">
      <t>マエ</t>
    </rPh>
    <rPh sb="25" eb="28">
      <t>ゴカクニン</t>
    </rPh>
    <rPh sb="35" eb="37">
      <t>スイショウ</t>
    </rPh>
    <phoneticPr fontId="1"/>
  </si>
  <si>
    <t>【手引き】</t>
    <rPh sb="1" eb="3">
      <t>テビ</t>
    </rPh>
    <phoneticPr fontId="1"/>
  </si>
  <si>
    <t>神奈川県経済波及効果分析ツール　利用の手引き</t>
    <rPh sb="0" eb="4">
      <t>カナガワケン</t>
    </rPh>
    <rPh sb="4" eb="6">
      <t>ケイザイ</t>
    </rPh>
    <rPh sb="6" eb="8">
      <t>ハキュウ</t>
    </rPh>
    <rPh sb="8" eb="10">
      <t>コウカ</t>
    </rPh>
    <rPh sb="10" eb="12">
      <t>ブンセキ</t>
    </rPh>
    <rPh sb="16" eb="18">
      <t>リヨウ</t>
    </rPh>
    <rPh sb="19" eb="21">
      <t>テビ</t>
    </rPh>
    <phoneticPr fontId="1"/>
  </si>
  <si>
    <r>
      <t>　なお、部門分類は大分類を選択後、中分類が選択可能になります。</t>
    </r>
    <r>
      <rPr>
        <u/>
        <sz val="12"/>
        <color theme="1"/>
        <rFont val="ＭＳ Ｐゴシック"/>
        <family val="3"/>
        <charset val="128"/>
        <scheme val="minor"/>
      </rPr>
      <t>必ず中分類まで選択してください。</t>
    </r>
    <rPh sb="4" eb="6">
      <t>ブモン</t>
    </rPh>
    <rPh sb="6" eb="8">
      <t>ブンルイ</t>
    </rPh>
    <rPh sb="9" eb="12">
      <t>ダイブンルイ</t>
    </rPh>
    <rPh sb="13" eb="15">
      <t>センタク</t>
    </rPh>
    <rPh sb="15" eb="16">
      <t>ゴ</t>
    </rPh>
    <rPh sb="17" eb="20">
      <t>チュウブンルイ</t>
    </rPh>
    <rPh sb="21" eb="23">
      <t>センタク</t>
    </rPh>
    <rPh sb="23" eb="25">
      <t>カノウ</t>
    </rPh>
    <rPh sb="31" eb="32">
      <t>カナラ</t>
    </rPh>
    <rPh sb="33" eb="36">
      <t>チュウブンルイ</t>
    </rPh>
    <rPh sb="38" eb="40">
      <t>センタク</t>
    </rPh>
    <phoneticPr fontId="1"/>
  </si>
  <si>
    <t>・「生産増加額一覧」に、生産の費目と金額、費目に対応する部門分類を入力してください。</t>
    <rPh sb="2" eb="4">
      <t>セイサン</t>
    </rPh>
    <rPh sb="4" eb="6">
      <t>ゾウカ</t>
    </rPh>
    <rPh sb="6" eb="7">
      <t>ガク</t>
    </rPh>
    <rPh sb="7" eb="9">
      <t>イチラン</t>
    </rPh>
    <rPh sb="12" eb="14">
      <t>セイサン</t>
    </rPh>
    <rPh sb="15" eb="17">
      <t>ヒモク</t>
    </rPh>
    <rPh sb="18" eb="20">
      <t>キンガク</t>
    </rPh>
    <rPh sb="21" eb="23">
      <t>ヒモク</t>
    </rPh>
    <rPh sb="24" eb="26">
      <t>タイオウ</t>
    </rPh>
    <rPh sb="28" eb="30">
      <t>ブモン</t>
    </rPh>
    <rPh sb="30" eb="32">
      <t>ブンルイ</t>
    </rPh>
    <rPh sb="33" eb="35">
      <t>ニュウリョク</t>
    </rPh>
    <phoneticPr fontId="1"/>
  </si>
  <si>
    <r>
      <t>・</t>
    </r>
    <r>
      <rPr>
        <u/>
        <sz val="12"/>
        <rFont val="ＭＳ Ｐゴシック"/>
        <family val="3"/>
        <charset val="128"/>
      </rPr>
      <t>オレンジ色のセルが入力範囲です。それ以外のセルには入力しないでください。</t>
    </r>
    <rPh sb="5" eb="6">
      <t>イロ</t>
    </rPh>
    <rPh sb="10" eb="12">
      <t>ニュウリョク</t>
    </rPh>
    <rPh sb="12" eb="14">
      <t>ハンイ</t>
    </rPh>
    <rPh sb="19" eb="21">
      <t>イガイ</t>
    </rPh>
    <rPh sb="26" eb="28">
      <t>ニュウリョク</t>
    </rPh>
    <phoneticPr fontId="1"/>
  </si>
  <si>
    <t>鉱業</t>
    <phoneticPr fontId="1"/>
  </si>
  <si>
    <t>飲食料品</t>
    <phoneticPr fontId="1"/>
  </si>
  <si>
    <t>繊維製品</t>
    <phoneticPr fontId="1"/>
  </si>
  <si>
    <t>パルプ・紙・木製品</t>
    <phoneticPr fontId="1"/>
  </si>
  <si>
    <t>化学製品</t>
    <phoneticPr fontId="1"/>
  </si>
  <si>
    <t>石油・石炭製品</t>
    <phoneticPr fontId="1"/>
  </si>
  <si>
    <t>プラスチック・ゴム製品</t>
    <phoneticPr fontId="1"/>
  </si>
  <si>
    <t>窯業・土石製品</t>
    <phoneticPr fontId="1"/>
  </si>
  <si>
    <t>鉄鋼</t>
    <phoneticPr fontId="1"/>
  </si>
  <si>
    <t>非鉄金属</t>
    <phoneticPr fontId="1"/>
  </si>
  <si>
    <t>金属製品</t>
    <phoneticPr fontId="1"/>
  </si>
  <si>
    <t>はん用機械</t>
    <phoneticPr fontId="1"/>
  </si>
  <si>
    <t>生産用機械</t>
    <phoneticPr fontId="1"/>
  </si>
  <si>
    <t>業務用機械</t>
    <phoneticPr fontId="1"/>
  </si>
  <si>
    <t>電子部品</t>
    <phoneticPr fontId="1"/>
  </si>
  <si>
    <t>電気機械</t>
    <phoneticPr fontId="1"/>
  </si>
  <si>
    <t>情報通信機器</t>
    <phoneticPr fontId="1"/>
  </si>
  <si>
    <t>輸送機械</t>
    <phoneticPr fontId="1"/>
  </si>
  <si>
    <t>その他の製造工業製品</t>
    <phoneticPr fontId="1"/>
  </si>
  <si>
    <t>建設</t>
    <phoneticPr fontId="1"/>
  </si>
  <si>
    <t>電力・ガス・熱供給</t>
    <phoneticPr fontId="1"/>
  </si>
  <si>
    <t>水道</t>
    <phoneticPr fontId="1"/>
  </si>
  <si>
    <t>廃棄物処理</t>
    <phoneticPr fontId="1"/>
  </si>
  <si>
    <t>商業</t>
    <phoneticPr fontId="1"/>
  </si>
  <si>
    <t>不動産</t>
    <phoneticPr fontId="1"/>
  </si>
  <si>
    <t>運輸・郵便</t>
    <phoneticPr fontId="1"/>
  </si>
  <si>
    <t>情報通信</t>
    <phoneticPr fontId="1"/>
  </si>
  <si>
    <t>公務</t>
    <phoneticPr fontId="1"/>
  </si>
  <si>
    <t>教育・研究</t>
    <phoneticPr fontId="1"/>
  </si>
  <si>
    <t>医療・福祉</t>
    <phoneticPr fontId="1"/>
  </si>
  <si>
    <t>他に分類されない会員制団体</t>
    <phoneticPr fontId="1"/>
  </si>
  <si>
    <t>対事業所サービス</t>
    <phoneticPr fontId="1"/>
  </si>
  <si>
    <t>対個人サービス</t>
    <phoneticPr fontId="1"/>
  </si>
  <si>
    <t>ガラス・ガラス製品</t>
    <phoneticPr fontId="1"/>
  </si>
  <si>
    <t>金融・保険</t>
    <phoneticPr fontId="1"/>
  </si>
  <si>
    <t>①　大分類の行を「大分類」として名前の定義を行う</t>
    <rPh sb="2" eb="5">
      <t>ダイブンルイ</t>
    </rPh>
    <rPh sb="6" eb="7">
      <t>ギョウ</t>
    </rPh>
    <rPh sb="9" eb="12">
      <t>ダイブンルイ</t>
    </rPh>
    <rPh sb="16" eb="18">
      <t>ナマエ</t>
    </rPh>
    <rPh sb="19" eb="21">
      <t>テイギ</t>
    </rPh>
    <rPh sb="22" eb="23">
      <t>オコナ</t>
    </rPh>
    <phoneticPr fontId="1"/>
  </si>
  <si>
    <t>「数式」→「定義された名前」→「名前の定義」</t>
    <rPh sb="1" eb="3">
      <t>スウシキ</t>
    </rPh>
    <rPh sb="6" eb="8">
      <t>テイギ</t>
    </rPh>
    <rPh sb="11" eb="13">
      <t>ナマエ</t>
    </rPh>
    <rPh sb="16" eb="18">
      <t>ナマエ</t>
    </rPh>
    <rPh sb="19" eb="21">
      <t>テイギ</t>
    </rPh>
    <phoneticPr fontId="1"/>
  </si>
  <si>
    <t>②「入力①」シートの産業大分類（E列）のプルダウンを「大分類」とする</t>
    <rPh sb="2" eb="4">
      <t>ニュウリョク</t>
    </rPh>
    <rPh sb="10" eb="12">
      <t>サンギョウ</t>
    </rPh>
    <rPh sb="12" eb="15">
      <t>ダイブンルイ</t>
    </rPh>
    <rPh sb="17" eb="18">
      <t>レツ</t>
    </rPh>
    <rPh sb="27" eb="30">
      <t>ダイブンルイ</t>
    </rPh>
    <phoneticPr fontId="1"/>
  </si>
  <si>
    <t>「データ」→「データツール」→「データの入力規則」→「＝大分類」</t>
    <rPh sb="20" eb="22">
      <t>ニュウリョク</t>
    </rPh>
    <rPh sb="22" eb="24">
      <t>キソク</t>
    </rPh>
    <rPh sb="28" eb="31">
      <t>ダイブンルイ</t>
    </rPh>
    <phoneticPr fontId="1"/>
  </si>
  <si>
    <t>③中分類の列ごとに「大分類の名称」で名前の定義を行う</t>
    <rPh sb="1" eb="4">
      <t>チュウブンルイ</t>
    </rPh>
    <rPh sb="5" eb="6">
      <t>レツ</t>
    </rPh>
    <rPh sb="10" eb="13">
      <t>ダイブンルイ</t>
    </rPh>
    <rPh sb="14" eb="16">
      <t>メイショウ</t>
    </rPh>
    <rPh sb="18" eb="20">
      <t>ナマエ</t>
    </rPh>
    <rPh sb="21" eb="23">
      <t>テイギ</t>
    </rPh>
    <rPh sb="24" eb="25">
      <t>オコナ</t>
    </rPh>
    <phoneticPr fontId="1"/>
  </si>
  <si>
    <t>例）B２：B６セル選択→名前の定義→「農林漁業」とする</t>
    <rPh sb="0" eb="1">
      <t>レイ</t>
    </rPh>
    <rPh sb="9" eb="11">
      <t>センタク</t>
    </rPh>
    <rPh sb="12" eb="14">
      <t>ナマエ</t>
    </rPh>
    <rPh sb="15" eb="17">
      <t>テイギ</t>
    </rPh>
    <rPh sb="19" eb="23">
      <t>ノウリンギョギョウ</t>
    </rPh>
    <phoneticPr fontId="1"/>
  </si>
  <si>
    <t>④「入力①」シートの産業中分類（F列）のプルダウンを「=INDIRECT(E*)」とする</t>
    <rPh sb="2" eb="4">
      <t>ニュウリョク</t>
    </rPh>
    <rPh sb="10" eb="12">
      <t>サンギョウ</t>
    </rPh>
    <rPh sb="12" eb="15">
      <t>チュウブンルイ</t>
    </rPh>
    <rPh sb="17" eb="18">
      <t>レツ</t>
    </rPh>
    <phoneticPr fontId="1"/>
  </si>
  <si>
    <t>例）23行→「=INDIRECT(E23)」</t>
    <rPh sb="0" eb="1">
      <t>レイ</t>
    </rPh>
    <rPh sb="4" eb="5">
      <t>ギョウ</t>
    </rPh>
    <phoneticPr fontId="1"/>
  </si>
  <si>
    <t>部門分類（中分類）</t>
    <rPh sb="0" eb="2">
      <t>ブモン</t>
    </rPh>
    <rPh sb="2" eb="4">
      <t>ブンルイ</t>
    </rPh>
    <rPh sb="3" eb="4">
      <t>ブブン</t>
    </rPh>
    <rPh sb="5" eb="6">
      <t>チュウ</t>
    </rPh>
    <phoneticPr fontId="11"/>
  </si>
  <si>
    <t>入力①（費目ごとに生産増加額を入力）</t>
    <rPh sb="0" eb="2">
      <t>ニュウリョク</t>
    </rPh>
    <rPh sb="4" eb="6">
      <t>ヒモク</t>
    </rPh>
    <rPh sb="9" eb="11">
      <t>セイサン</t>
    </rPh>
    <rPh sb="11" eb="13">
      <t>ゾウカ</t>
    </rPh>
    <rPh sb="13" eb="14">
      <t>ガク</t>
    </rPh>
    <rPh sb="15" eb="17">
      <t>ニュウリョク</t>
    </rPh>
    <phoneticPr fontId="1"/>
  </si>
  <si>
    <t>消費転換率</t>
    <phoneticPr fontId="1"/>
  </si>
  <si>
    <t>「部門別内訳」シート及び「フローチャート」シートも併せて御確認下さい。</t>
    <rPh sb="1" eb="3">
      <t>ブモン</t>
    </rPh>
    <rPh sb="3" eb="4">
      <t>ベツ</t>
    </rPh>
    <rPh sb="4" eb="6">
      <t>ウチワケ</t>
    </rPh>
    <rPh sb="10" eb="11">
      <t>オヨ</t>
    </rPh>
    <rPh sb="25" eb="26">
      <t>アワ</t>
    </rPh>
    <rPh sb="28" eb="31">
      <t>ゴカクニン</t>
    </rPh>
    <rPh sb="31" eb="32">
      <t>クダ</t>
    </rPh>
    <phoneticPr fontId="1"/>
  </si>
  <si>
    <t>部門分類（統合中分類）</t>
    <rPh sb="0" eb="2">
      <t>ブモン</t>
    </rPh>
    <rPh sb="2" eb="4">
      <t>ブンルイ</t>
    </rPh>
    <rPh sb="5" eb="7">
      <t>トウゴウ</t>
    </rPh>
    <rPh sb="7" eb="10">
      <t>チュウブンルイ</t>
    </rPh>
    <phoneticPr fontId="1"/>
  </si>
  <si>
    <t>部門分類（中分類）</t>
    <rPh sb="0" eb="2">
      <t>ブモン</t>
    </rPh>
    <rPh sb="2" eb="4">
      <t>ブンルイ</t>
    </rPh>
    <rPh sb="5" eb="8">
      <t>チュウブンルイ</t>
    </rPh>
    <phoneticPr fontId="1"/>
  </si>
  <si>
    <r>
      <t>開放型（［Ｉ－（Ｉ－Ｍ）Ａ］</t>
    </r>
    <r>
      <rPr>
        <vertAlign val="superscript"/>
        <sz val="20"/>
        <rFont val="ＭＳ Ｐゴシック"/>
        <family val="3"/>
        <charset val="128"/>
      </rPr>
      <t>－１</t>
    </r>
    <r>
      <rPr>
        <sz val="20"/>
        <rFont val="ＭＳ Ｐゴシック"/>
        <family val="3"/>
        <charset val="128"/>
      </rPr>
      <t>型）逆行列係数表（統合中分類）（外生化）</t>
    </r>
    <rPh sb="10" eb="11">
      <t>∧</t>
    </rPh>
    <phoneticPr fontId="50" alignment="center"/>
  </si>
  <si>
    <t>変更した場合、Verナンバーを更新します。</t>
    <phoneticPr fontId="1"/>
  </si>
  <si>
    <t>部門分類別生産増加額</t>
    <rPh sb="0" eb="2">
      <t>ブモン</t>
    </rPh>
    <rPh sb="2" eb="4">
      <t>ブンルイ</t>
    </rPh>
    <rPh sb="4" eb="5">
      <t>ベツ</t>
    </rPh>
    <rPh sb="5" eb="7">
      <t>セイサン</t>
    </rPh>
    <rPh sb="7" eb="9">
      <t>ゾウカ</t>
    </rPh>
    <rPh sb="9" eb="10">
      <t>ガク</t>
    </rPh>
    <phoneticPr fontId="1"/>
  </si>
  <si>
    <t>　　　２　経済波及効果分析には、波及の中断がない等の仮定・前提条件がありますので御留意ください。</t>
    <rPh sb="5" eb="7">
      <t>ケイザイ</t>
    </rPh>
    <rPh sb="7" eb="9">
      <t>ハキュウ</t>
    </rPh>
    <rPh sb="9" eb="11">
      <t>コウカ</t>
    </rPh>
    <rPh sb="11" eb="13">
      <t>ブンセキ</t>
    </rPh>
    <rPh sb="16" eb="18">
      <t>ハキュウ</t>
    </rPh>
    <rPh sb="19" eb="21">
      <t>チュウダン</t>
    </rPh>
    <rPh sb="24" eb="25">
      <t>トウ</t>
    </rPh>
    <phoneticPr fontId="1"/>
  </si>
  <si>
    <t>　入力した生産増加額は、部門分類（中分類）ごとの生産増加額に変換されます。</t>
    <rPh sb="1" eb="3">
      <t>ニュウリョク</t>
    </rPh>
    <rPh sb="5" eb="7">
      <t>セイサン</t>
    </rPh>
    <rPh sb="7" eb="9">
      <t>ゾウカ</t>
    </rPh>
    <rPh sb="9" eb="10">
      <t>ガク</t>
    </rPh>
    <rPh sb="12" eb="14">
      <t>ブモン</t>
    </rPh>
    <rPh sb="14" eb="16">
      <t>ブンルイ</t>
    </rPh>
    <rPh sb="17" eb="20">
      <t>チュウブンルイ</t>
    </rPh>
    <rPh sb="24" eb="26">
      <t>セイサン</t>
    </rPh>
    <rPh sb="26" eb="28">
      <t>ゾウカ</t>
    </rPh>
    <rPh sb="28" eb="29">
      <t>ガク</t>
    </rPh>
    <rPh sb="30" eb="32">
      <t>ヘンカン</t>
    </rPh>
    <phoneticPr fontId="1"/>
  </si>
  <si>
    <t>・費目ごとに生産増加額を入力したい場合は、こちらのシートを御利用下さい。</t>
    <rPh sb="1" eb="3">
      <t>ヒモク</t>
    </rPh>
    <rPh sb="6" eb="8">
      <t>セイサン</t>
    </rPh>
    <rPh sb="8" eb="10">
      <t>ゾウカ</t>
    </rPh>
    <rPh sb="10" eb="11">
      <t>ガク</t>
    </rPh>
    <rPh sb="12" eb="14">
      <t>ニュウリョク</t>
    </rPh>
    <rPh sb="17" eb="19">
      <t>バアイ</t>
    </rPh>
    <rPh sb="29" eb="33">
      <t>ゴリヨウクダ</t>
    </rPh>
    <phoneticPr fontId="1"/>
  </si>
  <si>
    <t>・「生産増加額入力欄」のうち、生産増加額を入力してください。</t>
    <rPh sb="4" eb="6">
      <t>ゾウカ</t>
    </rPh>
    <rPh sb="6" eb="7">
      <t>ガク</t>
    </rPh>
    <rPh sb="7" eb="9">
      <t>ニュウリョク</t>
    </rPh>
    <rPh sb="9" eb="10">
      <t>ラン</t>
    </rPh>
    <phoneticPr fontId="1"/>
  </si>
  <si>
    <t>・第２次間接波及効果の算出には、神奈川県産業連関表の県内自給率が適用されます。</t>
    <rPh sb="1" eb="2">
      <t>ダイ</t>
    </rPh>
    <rPh sb="3" eb="4">
      <t>ジ</t>
    </rPh>
    <rPh sb="4" eb="10">
      <t>カンセツハキュウコウカ</t>
    </rPh>
    <rPh sb="11" eb="13">
      <t>サンシュツ</t>
    </rPh>
    <rPh sb="16" eb="20">
      <t>カナガワケン</t>
    </rPh>
    <rPh sb="20" eb="22">
      <t>サンギョウ</t>
    </rPh>
    <rPh sb="22" eb="24">
      <t>レンカン</t>
    </rPh>
    <rPh sb="24" eb="25">
      <t>ヒョウ</t>
    </rPh>
    <rPh sb="32" eb="34">
      <t>テキヨウ</t>
    </rPh>
    <phoneticPr fontId="1"/>
  </si>
  <si>
    <t>有機化学工業製品（石油化学系基礎製品・合成樹脂を除く。）</t>
    <phoneticPr fontId="1"/>
  </si>
  <si>
    <t>化学最終製品（医薬品を除く。）</t>
    <phoneticPr fontId="1"/>
  </si>
  <si>
    <t>飼料・有機質肥料（別掲を除く。）</t>
    <phoneticPr fontId="1"/>
  </si>
  <si>
    <t>道路輸送（自家輸送を除く。）</t>
    <phoneticPr fontId="1"/>
  </si>
  <si>
    <t>住宅賃貸料（帰属家賃）</t>
    <phoneticPr fontId="1"/>
  </si>
  <si>
    <t>分析ツールでは、「線形的な比例関係」を仮定しており、「規模の経済性」は考慮していません。</t>
    <rPh sb="0" eb="2">
      <t>ブンセキ</t>
    </rPh>
    <rPh sb="27" eb="29">
      <t>キボ</t>
    </rPh>
    <rPh sb="30" eb="33">
      <t>ケイザイセイ</t>
    </rPh>
    <rPh sb="35" eb="37">
      <t>コウリョ</t>
    </rPh>
    <phoneticPr fontId="1"/>
  </si>
  <si>
    <t>入力②（部門分類ごとに生産増加額を入力）</t>
    <rPh sb="0" eb="2">
      <t>ニュウリョク</t>
    </rPh>
    <rPh sb="4" eb="6">
      <t>ブモン</t>
    </rPh>
    <rPh sb="6" eb="8">
      <t>ブンルイ</t>
    </rPh>
    <rPh sb="11" eb="13">
      <t>セイサン</t>
    </rPh>
    <rPh sb="13" eb="15">
      <t>ゾウカ</t>
    </rPh>
    <rPh sb="15" eb="16">
      <t>ガク</t>
    </rPh>
    <rPh sb="17" eb="19">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</si>
</sst>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00000"/>
    <numFmt numFmtId="177" formatCode="0.000000_ ;[Red]\-0.000000\ "/>
    <numFmt numFmtId="178" formatCode="0.000000_);[Red]\(0.000000\)"/>
    <numFmt numFmtId="179" formatCode="#,##0.000000;[Red]\-#,##0.000000"/>
    <numFmt numFmtId="180" formatCode="0.000000"/>
    <numFmt numFmtId="181" formatCode="#,##0_ ;[Red]\-#,##0\ "/>
    <numFmt numFmtId="182" formatCode="0.0%"/>
    <numFmt numFmtId="183" formatCode="#,##0.00_ ;[Red]\-#,##0.00\ "/>
  </numFmts>
  <fonts count="57" x14ac:knownFonts="1">
    <font>
      <sz val="11"/>
      <color theme="1"/>
      <name val="ＭＳ Ｐゴシック"/>
      <family val="2"/>
      <scheme val="minor"/>
    </font>
    <font>
      <sz val="6"/>
      <name val="ＭＳ Ｐゴシック"/>
      <family val="3"/>
      <charset val="128"/>
      <scheme val="minor"/>
    </font>
    <font>
      <sz val="11"/>
      <color theme="1"/>
      <name val="ＭＳ 明朝"/>
      <family val="1"/>
      <charset val="128"/>
    </font>
    <font>
      <sz val="11"/>
      <color theme="1"/>
      <name val="ＭＳ Ｐゴシック"/>
      <family val="3"/>
      <charset val="128"/>
    </font>
    <font>
      <sz val="12"/>
      <color theme="1"/>
      <name val="ＭＳ Ｐゴシック"/>
      <family val="3"/>
      <charset val="128"/>
      <scheme val="minor"/>
    </font>
    <font>
      <b/>
      <sz val="18"/>
      <color theme="1"/>
      <name val="ＭＳ Ｐゴシック"/>
      <family val="3"/>
      <charset val="128"/>
    </font>
    <font>
      <sz val="9"/>
      <color theme="1"/>
      <name val="ＭＳ Ｐゴシック"/>
      <family val="3"/>
      <charset val="128"/>
      <scheme val="minor"/>
    </font>
    <font>
      <b/>
      <sz val="11"/>
      <color theme="1"/>
      <name val="ＭＳ 明朝"/>
      <family val="1"/>
      <charset val="128"/>
    </font>
    <font>
      <b/>
      <sz val="14"/>
      <color theme="1"/>
      <name val="ＭＳ 明朝"/>
      <family val="1"/>
      <charset val="128"/>
    </font>
    <font>
      <sz val="11"/>
      <name val="ＭＳ Ｐゴシック"/>
      <family val="3"/>
      <charset val="128"/>
    </font>
    <font>
      <sz val="20"/>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2"/>
      <charset val="128"/>
      <scheme val="minor"/>
    </font>
    <font>
      <sz val="9"/>
      <name val="ＭＳ Ｐゴシック"/>
      <family val="3"/>
      <charset val="128"/>
    </font>
    <font>
      <sz val="11"/>
      <name val="ＭＳ Ｐ明朝"/>
      <family val="1"/>
      <charset val="128"/>
    </font>
    <font>
      <sz val="10"/>
      <color rgb="FF000000"/>
      <name val="ＭＳ 明朝"/>
      <family val="1"/>
      <charset val="128"/>
    </font>
    <font>
      <sz val="10"/>
      <name val="ＭＳ Ｐ明朝"/>
      <family val="1"/>
      <charset val="128"/>
    </font>
    <font>
      <sz val="12"/>
      <name val="ＭＳ Ｐ明朝"/>
      <family val="1"/>
      <charset val="128"/>
    </font>
    <font>
      <sz val="11"/>
      <color theme="1"/>
      <name val="ＭＳ Ｐ明朝"/>
      <family val="1"/>
      <charset val="128"/>
    </font>
    <font>
      <b/>
      <sz val="11"/>
      <color theme="1"/>
      <name val="ＭＳ Ｐゴシック"/>
      <family val="3"/>
      <charset val="128"/>
      <scheme val="minor"/>
    </font>
    <font>
      <b/>
      <sz val="11"/>
      <color theme="1"/>
      <name val="ＭＳ Ｐ明朝"/>
      <family val="1"/>
      <charset val="128"/>
    </font>
    <font>
      <b/>
      <sz val="11"/>
      <name val="ＭＳ Ｐゴシック"/>
      <family val="3"/>
      <charset val="128"/>
    </font>
    <font>
      <sz val="14"/>
      <color theme="1"/>
      <name val="ＭＳ 明朝"/>
      <family val="1"/>
      <charset val="128"/>
    </font>
    <font>
      <sz val="16"/>
      <name val="ＭＳ Ｐゴシック"/>
      <family val="3"/>
      <charset val="128"/>
    </font>
    <font>
      <sz val="9"/>
      <name val="ＭＳ Ｐ明朝"/>
      <family val="1"/>
      <charset val="128"/>
    </font>
    <font>
      <sz val="10"/>
      <color theme="1"/>
      <name val="ＭＳ Ｐ明朝"/>
      <family val="1"/>
      <charset val="128"/>
    </font>
    <font>
      <sz val="12"/>
      <color theme="1"/>
      <name val="ＭＳ Ｐゴシック"/>
      <family val="2"/>
      <scheme val="minor"/>
    </font>
    <font>
      <b/>
      <sz val="20"/>
      <color theme="0"/>
      <name val="ＭＳ Ｐゴシック"/>
      <family val="3"/>
      <charset val="128"/>
    </font>
    <font>
      <b/>
      <sz val="18"/>
      <color theme="0"/>
      <name val="ＭＳ Ｐゴシック"/>
      <family val="3"/>
      <charset val="128"/>
    </font>
    <font>
      <sz val="22"/>
      <color theme="0"/>
      <name val="ＭＳ Ｐゴシック"/>
      <family val="3"/>
      <charset val="128"/>
    </font>
    <font>
      <sz val="11"/>
      <color theme="0"/>
      <name val="ＭＳ Ｐゴシック"/>
      <family val="2"/>
      <scheme val="minor"/>
    </font>
    <font>
      <b/>
      <sz val="18"/>
      <color theme="0"/>
      <name val="ＭＳ Ｐゴシック"/>
      <family val="2"/>
    </font>
    <font>
      <sz val="11"/>
      <color theme="0"/>
      <name val="ＭＳ Ｐゴシック"/>
      <family val="3"/>
      <charset val="128"/>
      <scheme val="minor"/>
    </font>
    <font>
      <sz val="11"/>
      <color theme="0"/>
      <name val="ＭＳ Ｐゴシック"/>
      <family val="3"/>
      <charset val="128"/>
    </font>
    <font>
      <b/>
      <sz val="11"/>
      <color theme="0"/>
      <name val="ＭＳ Ｐゴシック"/>
      <family val="3"/>
      <charset val="128"/>
    </font>
    <font>
      <vertAlign val="superscript"/>
      <sz val="20"/>
      <name val="ＭＳ Ｐゴシック"/>
      <family val="3"/>
      <charset val="128"/>
    </font>
    <font>
      <b/>
      <sz val="14"/>
      <color theme="0"/>
      <name val="ＭＳ Ｐゴシック"/>
      <family val="3"/>
      <charset val="128"/>
    </font>
    <font>
      <sz val="12"/>
      <color theme="0"/>
      <name val="ＭＳ Ｐゴシック"/>
      <family val="3"/>
      <charset val="128"/>
      <scheme val="minor"/>
    </font>
    <font>
      <sz val="10"/>
      <color theme="1"/>
      <name val="ＭＳ Ｐゴシック"/>
      <family val="2"/>
      <scheme val="minor"/>
    </font>
    <font>
      <sz val="10"/>
      <color theme="1"/>
      <name val="ＭＳ 明朝"/>
      <family val="1"/>
      <charset val="128"/>
    </font>
    <font>
      <sz val="10"/>
      <color theme="1"/>
      <name val="ＭＳ ゴシック"/>
      <family val="3"/>
      <charset val="128"/>
    </font>
    <font>
      <sz val="11"/>
      <color theme="0"/>
      <name val="ＭＳ ゴシック"/>
      <family val="3"/>
      <charset val="128"/>
    </font>
    <font>
      <sz val="10"/>
      <color theme="0"/>
      <name val="ＭＳ ゴシック"/>
      <family val="3"/>
      <charset val="128"/>
    </font>
    <font>
      <i/>
      <sz val="12"/>
      <color theme="0"/>
      <name val="ＭＳ ゴシック"/>
      <family val="3"/>
      <charset val="128"/>
    </font>
    <font>
      <sz val="12"/>
      <color theme="0"/>
      <name val="ＭＳ ゴシック"/>
      <family val="3"/>
      <charset val="128"/>
    </font>
    <font>
      <sz val="10.5"/>
      <color theme="1"/>
      <name val="ＭＳ 明朝"/>
      <family val="1"/>
      <charset val="128"/>
    </font>
    <font>
      <sz val="10.5"/>
      <color theme="5"/>
      <name val="ＭＳ 明朝"/>
      <family val="1"/>
      <charset val="128"/>
    </font>
    <font>
      <sz val="10.5"/>
      <color theme="5"/>
      <name val="ＭＳ Ｐ明朝"/>
      <family val="1"/>
      <charset val="128"/>
    </font>
    <font>
      <sz val="10.5"/>
      <color theme="1"/>
      <name val="ＭＳ Ｐ明朝"/>
      <family val="1"/>
      <charset val="128"/>
    </font>
    <font>
      <sz val="8"/>
      <name val="ＭＳ Ｐゴシック"/>
      <family val="3"/>
      <charset val="128"/>
      <scheme val="minor"/>
    </font>
    <font>
      <sz val="11"/>
      <color rgb="FFFF0000"/>
      <name val="ＭＳ Ｐ明朝"/>
      <family val="1"/>
      <charset val="128"/>
    </font>
    <font>
      <b/>
      <sz val="11"/>
      <color theme="0"/>
      <name val="ＭＳ ゴシック"/>
      <family val="3"/>
      <charset val="128"/>
    </font>
    <font>
      <u/>
      <sz val="11"/>
      <color theme="10"/>
      <name val="ＭＳ Ｐゴシック"/>
      <family val="2"/>
      <scheme val="minor"/>
    </font>
    <font>
      <u/>
      <sz val="12"/>
      <color theme="1"/>
      <name val="ＭＳ Ｐゴシック"/>
      <family val="3"/>
      <charset val="128"/>
      <scheme val="minor"/>
    </font>
    <font>
      <u/>
      <sz val="12"/>
      <name val="ＭＳ Ｐゴシック"/>
      <family val="3"/>
      <charset val="128"/>
    </font>
    <font>
      <sz val="11"/>
      <color rgb="FFFF0000"/>
      <name val="ＭＳ 明朝"/>
      <family val="1"/>
      <charset val="128"/>
    </font>
  </fonts>
  <fills count="19">
    <fill>
      <patternFill patternType="none"/>
    </fill>
    <fill>
      <patternFill patternType="gray125"/>
    </fill>
    <fill>
      <patternFill patternType="solid">
        <fgColor indexed="47"/>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FF00"/>
        <bgColor indexed="64"/>
      </patternFill>
    </fill>
    <fill>
      <patternFill patternType="solid">
        <fgColor rgb="FFFFCC99"/>
        <bgColor indexed="64"/>
      </patternFill>
    </fill>
    <fill>
      <patternFill patternType="solid">
        <fgColor rgb="FFFFC000"/>
        <bgColor indexed="64"/>
      </patternFill>
    </fill>
    <fill>
      <patternFill patternType="darkGray"/>
    </fill>
    <fill>
      <patternFill patternType="solid">
        <fgColor theme="3"/>
        <bgColor indexed="64"/>
      </patternFill>
    </fill>
    <fill>
      <patternFill patternType="darkTrellis">
        <fgColor theme="6" tint="0.59996337778862885"/>
        <bgColor theme="0"/>
      </patternFill>
    </fill>
    <fill>
      <patternFill patternType="darkUp">
        <fgColor theme="0"/>
        <bgColor theme="3" tint="0.79995117038483843"/>
      </patternFill>
    </fill>
    <fill>
      <patternFill patternType="darkUp">
        <fgColor theme="0"/>
        <bgColor theme="3" tint="0.79998168889431442"/>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79998168889431442"/>
        <bgColor indexed="64"/>
      </patternFill>
    </fill>
    <fill>
      <patternFill patternType="solid">
        <fgColor theme="7" tint="-0.249977111117893"/>
        <bgColor indexed="64"/>
      </patternFill>
    </fill>
    <fill>
      <patternFill patternType="solid">
        <fgColor theme="9" tint="0.79998168889431442"/>
        <bgColor indexed="64"/>
      </patternFill>
    </fill>
    <fill>
      <patternFill patternType="solid">
        <fgColor theme="9"/>
        <bgColor indexed="64"/>
      </patternFill>
    </fill>
  </fills>
  <borders count="1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top/>
      <bottom style="thin">
        <color rgb="FFFF0000"/>
      </bottom>
      <diagonal/>
    </border>
    <border>
      <left/>
      <right style="thin">
        <color rgb="FFFF0000"/>
      </right>
      <top/>
      <bottom style="thin">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rgb="FFFF0000"/>
      </left>
      <right/>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right style="thin">
        <color rgb="FF0070C0"/>
      </right>
      <top/>
      <bottom/>
      <diagonal/>
    </border>
    <border>
      <left/>
      <right/>
      <top style="thin">
        <color rgb="FF0070C0"/>
      </top>
      <bottom/>
      <diagonal/>
    </border>
    <border>
      <left/>
      <right style="thin">
        <color rgb="FF0070C0"/>
      </right>
      <top style="thin">
        <color rgb="FF0070C0"/>
      </top>
      <bottom/>
      <diagonal/>
    </border>
    <border>
      <left/>
      <right/>
      <top/>
      <bottom style="thin">
        <color rgb="FF0070C0"/>
      </bottom>
      <diagonal/>
    </border>
    <border>
      <left/>
      <right style="thin">
        <color rgb="FF0070C0"/>
      </right>
      <top/>
      <bottom style="thin">
        <color rgb="FF0070C0"/>
      </bottom>
      <diagonal/>
    </border>
    <border>
      <left style="medium">
        <color rgb="FF0070C0"/>
      </left>
      <right style="medium">
        <color rgb="FF0070C0"/>
      </right>
      <top/>
      <bottom/>
      <diagonal/>
    </border>
    <border>
      <left style="medium">
        <color rgb="FF0070C0"/>
      </left>
      <right style="medium">
        <color rgb="FF0070C0"/>
      </right>
      <top style="medium">
        <color rgb="FF0070C0"/>
      </top>
      <bottom/>
      <diagonal/>
    </border>
    <border>
      <left style="medium">
        <color rgb="FF0070C0"/>
      </left>
      <right style="medium">
        <color rgb="FF0070C0"/>
      </right>
      <top/>
      <bottom style="medium">
        <color rgb="FF0070C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style="thin">
        <color rgb="FF92D050"/>
      </top>
      <bottom/>
      <diagonal/>
    </border>
    <border>
      <left/>
      <right/>
      <top/>
      <bottom style="thin">
        <color rgb="FF92D050"/>
      </bottom>
      <diagonal/>
    </border>
    <border>
      <left style="medium">
        <color rgb="FF92D050"/>
      </left>
      <right style="medium">
        <color rgb="FF92D050"/>
      </right>
      <top style="medium">
        <color rgb="FF92D050"/>
      </top>
      <bottom/>
      <diagonal/>
    </border>
    <border>
      <left style="medium">
        <color rgb="FF92D050"/>
      </left>
      <right style="medium">
        <color rgb="FF92D050"/>
      </right>
      <top/>
      <bottom/>
      <diagonal/>
    </border>
    <border>
      <left style="medium">
        <color rgb="FF92D050"/>
      </left>
      <right style="medium">
        <color rgb="FF92D050"/>
      </right>
      <top/>
      <bottom style="medium">
        <color rgb="FF92D050"/>
      </bottom>
      <diagonal/>
    </border>
    <border>
      <left/>
      <right style="thin">
        <color rgb="FF92D050"/>
      </right>
      <top style="thin">
        <color rgb="FF92D050"/>
      </top>
      <bottom/>
      <diagonal/>
    </border>
    <border>
      <left/>
      <right style="thin">
        <color rgb="FF92D050"/>
      </right>
      <top/>
      <bottom/>
      <diagonal/>
    </border>
    <border>
      <left/>
      <right style="thin">
        <color rgb="FF92D050"/>
      </right>
      <top/>
      <bottom style="thin">
        <color rgb="FF92D05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style="dotted">
        <color indexed="64"/>
      </top>
      <bottom style="double">
        <color indexed="64"/>
      </bottom>
      <diagonal/>
    </border>
    <border>
      <left style="thin">
        <color indexed="64"/>
      </left>
      <right style="thin">
        <color indexed="64"/>
      </right>
      <top style="dotted">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right style="double">
        <color auto="1"/>
      </right>
      <top style="thin">
        <color auto="1"/>
      </top>
      <bottom style="double">
        <color auto="1"/>
      </bottom>
      <diagonal/>
    </border>
    <border>
      <left/>
      <right style="thin">
        <color indexed="64"/>
      </right>
      <top/>
      <bottom style="dotted">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ouble">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auto="1"/>
      </left>
      <right/>
      <top/>
      <bottom/>
      <diagonal/>
    </border>
    <border>
      <left style="double">
        <color auto="1"/>
      </left>
      <right/>
      <top style="thin">
        <color indexed="64"/>
      </top>
      <bottom/>
      <diagonal/>
    </border>
    <border>
      <left style="double">
        <color auto="1"/>
      </left>
      <right/>
      <top/>
      <bottom style="thin">
        <color auto="1"/>
      </bottom>
      <diagonal/>
    </border>
    <border>
      <left style="double">
        <color auto="1"/>
      </left>
      <right style="thin">
        <color auto="1"/>
      </right>
      <top style="thin">
        <color auto="1"/>
      </top>
      <bottom style="hair">
        <color auto="1"/>
      </bottom>
      <diagonal/>
    </border>
    <border>
      <left style="double">
        <color auto="1"/>
      </left>
      <right style="thin">
        <color auto="1"/>
      </right>
      <top style="hair">
        <color auto="1"/>
      </top>
      <bottom style="hair">
        <color auto="1"/>
      </bottom>
      <diagonal/>
    </border>
    <border>
      <left style="double">
        <color auto="1"/>
      </left>
      <right style="thin">
        <color indexed="64"/>
      </right>
      <top style="hair">
        <color auto="1"/>
      </top>
      <bottom style="double">
        <color auto="1"/>
      </bottom>
      <diagonal/>
    </border>
    <border>
      <left style="hair">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style="double">
        <color indexed="64"/>
      </left>
      <right style="thin">
        <color indexed="64"/>
      </right>
      <top/>
      <bottom style="double">
        <color indexed="64"/>
      </bottom>
      <diagonal/>
    </border>
    <border>
      <left style="double">
        <color indexed="64"/>
      </left>
      <right/>
      <top style="double">
        <color indexed="64"/>
      </top>
      <bottom style="thin">
        <color indexed="64"/>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top style="double">
        <color indexed="64"/>
      </top>
      <bottom/>
      <diagonal/>
    </border>
    <border>
      <left style="thin">
        <color auto="1"/>
      </left>
      <right style="double">
        <color auto="1"/>
      </right>
      <top style="double">
        <color auto="1"/>
      </top>
      <bottom/>
      <diagonal/>
    </border>
    <border>
      <left/>
      <right/>
      <top style="medium">
        <color indexed="64"/>
      </top>
      <bottom style="thin">
        <color indexed="64"/>
      </bottom>
      <diagonal/>
    </border>
    <border>
      <left/>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style="medium">
        <color rgb="FFFF0000"/>
      </left>
      <right/>
      <top style="thin">
        <color rgb="FFFF0000"/>
      </top>
      <bottom/>
      <diagonal/>
    </border>
    <border>
      <left style="medium">
        <color rgb="FFFF0000"/>
      </left>
      <right/>
      <top/>
      <bottom style="thin">
        <color rgb="FFFF0000"/>
      </bottom>
      <diagonal/>
    </border>
    <border>
      <left style="medium">
        <color rgb="FF0070C0"/>
      </left>
      <right/>
      <top style="thin">
        <color rgb="FF0070C0"/>
      </top>
      <bottom/>
      <diagonal/>
    </border>
    <border>
      <left style="medium">
        <color rgb="FF0070C0"/>
      </left>
      <right/>
      <top/>
      <bottom/>
      <diagonal/>
    </border>
    <border>
      <left style="medium">
        <color rgb="FF0070C0"/>
      </left>
      <right/>
      <top/>
      <bottom style="thin">
        <color rgb="FF0070C0"/>
      </bottom>
      <diagonal/>
    </border>
    <border>
      <left style="medium">
        <color rgb="FF92D050"/>
      </left>
      <right/>
      <top style="thin">
        <color rgb="FF92D050"/>
      </top>
      <bottom/>
      <diagonal/>
    </border>
    <border>
      <left style="medium">
        <color rgb="FF92D050"/>
      </left>
      <right/>
      <top/>
      <bottom/>
      <diagonal/>
    </border>
    <border>
      <left style="medium">
        <color rgb="FF92D050"/>
      </left>
      <right/>
      <top/>
      <bottom style="thin">
        <color rgb="FF92D050"/>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thin">
        <color indexed="64"/>
      </right>
      <top/>
      <bottom style="medium">
        <color indexed="64"/>
      </bottom>
      <diagonal/>
    </border>
  </borders>
  <cellStyleXfs count="8">
    <xf numFmtId="0" fontId="0" fillId="0" borderId="0"/>
    <xf numFmtId="0" fontId="6" fillId="0" borderId="0">
      <alignment vertical="center"/>
    </xf>
    <xf numFmtId="0" fontId="9" fillId="0" borderId="0"/>
    <xf numFmtId="38" fontId="9" fillId="0" borderId="0" applyFont="0" applyFill="0" applyBorder="0" applyAlignment="0" applyProtection="0"/>
    <xf numFmtId="0" fontId="9" fillId="0" borderId="0"/>
    <xf numFmtId="0" fontId="13" fillId="0" borderId="0">
      <alignment vertical="center"/>
    </xf>
    <xf numFmtId="0" fontId="9" fillId="0" borderId="0"/>
    <xf numFmtId="0" fontId="53" fillId="0" borderId="0" applyNumberFormat="0" applyFill="0" applyBorder="0" applyAlignment="0" applyProtection="0"/>
  </cellStyleXfs>
  <cellXfs count="665">
    <xf numFmtId="0" fontId="0" fillId="0" borderId="0" xfId="0"/>
    <xf numFmtId="0" fontId="2" fillId="0" borderId="0" xfId="0" applyFont="1"/>
    <xf numFmtId="0" fontId="2" fillId="0" borderId="0" xfId="0" applyFont="1" applyFill="1"/>
    <xf numFmtId="0" fontId="5" fillId="0" borderId="0" xfId="0" applyFont="1" applyFill="1" applyAlignment="1">
      <alignment vertical="center"/>
    </xf>
    <xf numFmtId="0" fontId="2" fillId="0" borderId="0" xfId="0" applyFont="1" applyFill="1" applyAlignment="1">
      <alignment vertical="center"/>
    </xf>
    <xf numFmtId="0" fontId="2" fillId="0" borderId="3"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Alignment="1">
      <alignment vertical="top"/>
    </xf>
    <xf numFmtId="0" fontId="2" fillId="0" borderId="0" xfId="0" applyFont="1" applyFill="1" applyAlignment="1"/>
    <xf numFmtId="0" fontId="2" fillId="0" borderId="40" xfId="0" applyFont="1" applyFill="1" applyBorder="1" applyAlignment="1">
      <alignment vertical="center"/>
    </xf>
    <xf numFmtId="0" fontId="2" fillId="0" borderId="41" xfId="0" applyFont="1" applyFill="1" applyBorder="1" applyAlignment="1">
      <alignment vertical="center"/>
    </xf>
    <xf numFmtId="0" fontId="2" fillId="0" borderId="42" xfId="0" applyFont="1" applyFill="1" applyBorder="1" applyAlignment="1">
      <alignment vertical="center"/>
    </xf>
    <xf numFmtId="0" fontId="2" fillId="0" borderId="44" xfId="0" applyFont="1" applyFill="1" applyBorder="1" applyAlignment="1">
      <alignment vertical="center"/>
    </xf>
    <xf numFmtId="0" fontId="2" fillId="0" borderId="0" xfId="0" applyFont="1" applyFill="1" applyBorder="1" applyAlignment="1">
      <alignment horizontal="left" vertical="center"/>
    </xf>
    <xf numFmtId="0" fontId="2" fillId="0" borderId="0" xfId="0" applyFont="1" applyFill="1" applyAlignment="1">
      <alignment horizontal="left" vertical="center"/>
    </xf>
    <xf numFmtId="0" fontId="8" fillId="0" borderId="0" xfId="0" applyFont="1" applyFill="1" applyAlignment="1">
      <alignment vertical="center"/>
    </xf>
    <xf numFmtId="0" fontId="7" fillId="0" borderId="3" xfId="0" applyFont="1" applyFill="1" applyBorder="1" applyAlignment="1">
      <alignment vertical="center"/>
    </xf>
    <xf numFmtId="0" fontId="7" fillId="0" borderId="7" xfId="0" applyFont="1" applyFill="1" applyBorder="1" applyAlignment="1">
      <alignment vertical="center"/>
    </xf>
    <xf numFmtId="0" fontId="7" fillId="0" borderId="9" xfId="0" applyFont="1" applyFill="1" applyBorder="1" applyAlignment="1">
      <alignment vertical="center"/>
    </xf>
    <xf numFmtId="0" fontId="7" fillId="0" borderId="0" xfId="0" applyFont="1" applyFill="1" applyBorder="1" applyAlignment="1">
      <alignment vertical="center"/>
    </xf>
    <xf numFmtId="0" fontId="7" fillId="0" borderId="0" xfId="0" applyFont="1" applyBorder="1"/>
    <xf numFmtId="0" fontId="7" fillId="0" borderId="10" xfId="0" applyFont="1" applyFill="1" applyBorder="1" applyAlignment="1">
      <alignment vertical="center"/>
    </xf>
    <xf numFmtId="0" fontId="7" fillId="0" borderId="40" xfId="0" applyFont="1" applyFill="1" applyBorder="1" applyAlignment="1">
      <alignment vertical="center"/>
    </xf>
    <xf numFmtId="0" fontId="7" fillId="0" borderId="54" xfId="0" applyFont="1" applyFill="1" applyBorder="1" applyAlignment="1">
      <alignment vertical="center"/>
    </xf>
    <xf numFmtId="0" fontId="9" fillId="0" borderId="0" xfId="2" applyFont="1" applyFill="1" applyAlignment="1">
      <alignment horizontal="center"/>
    </xf>
    <xf numFmtId="0" fontId="9" fillId="0" borderId="0" xfId="2" applyFont="1" applyFill="1" applyAlignment="1">
      <alignment horizontal="distributed" vertical="center"/>
    </xf>
    <xf numFmtId="0" fontId="10" fillId="0" borderId="0" xfId="2" applyFont="1" applyFill="1" applyAlignment="1"/>
    <xf numFmtId="0" fontId="9" fillId="0" borderId="0" xfId="2" applyFont="1" applyFill="1"/>
    <xf numFmtId="0" fontId="9" fillId="0" borderId="0" xfId="2" applyFont="1" applyFill="1" applyBorder="1"/>
    <xf numFmtId="176" fontId="9" fillId="0" borderId="0" xfId="2" applyNumberFormat="1" applyFont="1" applyFill="1" applyBorder="1" applyAlignment="1">
      <alignment horizontal="center"/>
    </xf>
    <xf numFmtId="176" fontId="9" fillId="0" borderId="0" xfId="2" applyNumberFormat="1" applyFont="1" applyFill="1" applyBorder="1" applyAlignment="1">
      <alignment horizontal="distributed" vertical="center" justifyLastLine="1"/>
    </xf>
    <xf numFmtId="0" fontId="9" fillId="0" borderId="0" xfId="2" applyFont="1" applyFill="1" applyAlignment="1">
      <alignment horizontal="distributed" vertical="center" justifyLastLine="1"/>
    </xf>
    <xf numFmtId="178" fontId="12" fillId="0" borderId="0" xfId="3" applyNumberFormat="1" applyFont="1" applyFill="1" applyBorder="1" applyAlignment="1">
      <alignment vertical="center"/>
    </xf>
    <xf numFmtId="179" fontId="9" fillId="0" borderId="0" xfId="3" applyNumberFormat="1" applyFont="1" applyFill="1" applyAlignment="1">
      <alignment vertical="center"/>
    </xf>
    <xf numFmtId="0" fontId="9" fillId="0" borderId="0" xfId="2" applyFont="1" applyFill="1" applyAlignment="1">
      <alignment vertical="center"/>
    </xf>
    <xf numFmtId="178" fontId="12" fillId="0" borderId="0" xfId="2" applyNumberFormat="1" applyFont="1" applyFill="1" applyBorder="1" applyAlignment="1">
      <alignment vertical="center"/>
    </xf>
    <xf numFmtId="180" fontId="9" fillId="0" borderId="0" xfId="2" applyNumberFormat="1" applyFont="1" applyFill="1" applyAlignment="1">
      <alignment vertical="center"/>
    </xf>
    <xf numFmtId="0" fontId="9" fillId="0" borderId="0" xfId="2" applyFont="1" applyFill="1" applyBorder="1" applyAlignment="1">
      <alignment horizontal="distributed" vertical="center"/>
    </xf>
    <xf numFmtId="0" fontId="9" fillId="0" borderId="18" xfId="2" applyFont="1" applyFill="1" applyBorder="1" applyAlignment="1">
      <alignment horizontal="center" vertical="center" justifyLastLine="1"/>
    </xf>
    <xf numFmtId="0" fontId="9" fillId="0" borderId="0" xfId="2" applyFont="1" applyFill="1" applyBorder="1" applyAlignment="1">
      <alignment vertical="center"/>
    </xf>
    <xf numFmtId="0" fontId="2" fillId="0" borderId="1" xfId="0" applyFont="1" applyFill="1" applyBorder="1" applyAlignment="1">
      <alignment horizontal="center" vertical="center"/>
    </xf>
    <xf numFmtId="181" fontId="2" fillId="0" borderId="2" xfId="0" applyNumberFormat="1" applyFont="1" applyFill="1" applyBorder="1" applyAlignment="1">
      <alignment vertical="center" shrinkToFit="1"/>
    </xf>
    <xf numFmtId="0" fontId="4" fillId="0" borderId="0" xfId="0" applyFont="1" applyFill="1" applyAlignment="1">
      <alignment vertical="center"/>
    </xf>
    <xf numFmtId="0" fontId="15" fillId="0" borderId="0" xfId="2" applyFont="1" applyFill="1"/>
    <xf numFmtId="0" fontId="16" fillId="0" borderId="0" xfId="2" applyFont="1" applyAlignment="1">
      <alignment horizontal="left" readingOrder="1"/>
    </xf>
    <xf numFmtId="0" fontId="17" fillId="0" borderId="0" xfId="2" applyFont="1" applyFill="1" applyBorder="1" applyAlignment="1">
      <alignment vertical="center"/>
    </xf>
    <xf numFmtId="0" fontId="15" fillId="0" borderId="0" xfId="2" applyFont="1" applyFill="1" applyAlignment="1"/>
    <xf numFmtId="49" fontId="17" fillId="0" borderId="0" xfId="2" applyNumberFormat="1" applyFont="1" applyFill="1" applyBorder="1" applyAlignment="1">
      <alignment horizontal="center" vertical="center"/>
    </xf>
    <xf numFmtId="0" fontId="17" fillId="0" borderId="0" xfId="2" applyFont="1" applyFill="1" applyBorder="1" applyAlignment="1">
      <alignment shrinkToFit="1"/>
    </xf>
    <xf numFmtId="0" fontId="15" fillId="0" borderId="0" xfId="2" applyFont="1" applyFill="1" applyBorder="1" applyAlignment="1">
      <alignment vertical="center"/>
    </xf>
    <xf numFmtId="0" fontId="15" fillId="0" borderId="0" xfId="2" applyFont="1" applyFill="1" applyAlignment="1">
      <alignment horizontal="center"/>
    </xf>
    <xf numFmtId="0" fontId="5" fillId="0" borderId="0" xfId="0" applyFont="1" applyFill="1" applyAlignment="1">
      <alignment horizontal="center" vertical="center"/>
    </xf>
    <xf numFmtId="0" fontId="2" fillId="0" borderId="1" xfId="0" applyFont="1" applyFill="1" applyBorder="1" applyAlignment="1">
      <alignment vertical="center" wrapText="1"/>
    </xf>
    <xf numFmtId="0" fontId="0" fillId="0" borderId="0" xfId="0" applyFill="1" applyProtection="1"/>
    <xf numFmtId="0" fontId="12" fillId="0" borderId="0" xfId="0" applyFont="1" applyFill="1" applyProtection="1"/>
    <xf numFmtId="0" fontId="0" fillId="0" borderId="0" xfId="0" applyFill="1" applyBorder="1" applyAlignment="1" applyProtection="1">
      <alignment horizontal="distributed" vertical="center" justifyLastLine="1"/>
    </xf>
    <xf numFmtId="0" fontId="0" fillId="0" borderId="0" xfId="0" applyFill="1" applyAlignment="1" applyProtection="1">
      <alignment vertical="center"/>
    </xf>
    <xf numFmtId="0" fontId="0" fillId="0" borderId="0" xfId="0" applyFill="1" applyBorder="1" applyProtection="1"/>
    <xf numFmtId="0" fontId="15" fillId="0" borderId="4" xfId="2" applyFont="1" applyFill="1" applyBorder="1" applyAlignment="1">
      <alignment horizontal="center"/>
    </xf>
    <xf numFmtId="0" fontId="15" fillId="0" borderId="5" xfId="2" applyFont="1" applyFill="1" applyBorder="1" applyAlignment="1">
      <alignment horizontal="center" vertical="center"/>
    </xf>
    <xf numFmtId="0" fontId="15" fillId="0" borderId="8" xfId="2" applyFont="1" applyFill="1" applyBorder="1" applyAlignment="1" applyProtection="1">
      <alignment horizontal="distributed" vertical="center"/>
    </xf>
    <xf numFmtId="0" fontId="15" fillId="0" borderId="6" xfId="2" applyFont="1" applyFill="1" applyBorder="1" applyAlignment="1">
      <alignment horizontal="distributed" vertical="center" justifyLastLine="1"/>
    </xf>
    <xf numFmtId="0" fontId="15" fillId="0" borderId="7" xfId="2" applyFont="1" applyFill="1" applyBorder="1" applyAlignment="1">
      <alignment horizontal="distributed" vertical="center"/>
    </xf>
    <xf numFmtId="0" fontId="15" fillId="0" borderId="11" xfId="2" applyFont="1" applyFill="1" applyBorder="1" applyAlignment="1" applyProtection="1">
      <alignment horizontal="distributed" vertical="center"/>
    </xf>
    <xf numFmtId="0" fontId="15" fillId="0" borderId="9" xfId="2" applyFont="1" applyFill="1" applyBorder="1" applyAlignment="1">
      <alignment horizontal="center" vertical="center"/>
    </xf>
    <xf numFmtId="0" fontId="15" fillId="0" borderId="10" xfId="2" applyFont="1" applyFill="1" applyBorder="1" applyAlignment="1">
      <alignment horizontal="distributed" vertical="center"/>
    </xf>
    <xf numFmtId="177" fontId="18" fillId="0" borderId="0" xfId="2" applyNumberFormat="1" applyFont="1" applyFill="1" applyBorder="1" applyAlignment="1">
      <alignment vertical="center"/>
    </xf>
    <xf numFmtId="177" fontId="18" fillId="0" borderId="10" xfId="2" applyNumberFormat="1" applyFont="1" applyFill="1" applyBorder="1" applyAlignment="1">
      <alignment vertical="center"/>
    </xf>
    <xf numFmtId="49" fontId="15" fillId="0" borderId="9" xfId="2" applyNumberFormat="1" applyFont="1" applyFill="1" applyBorder="1" applyAlignment="1" applyProtection="1">
      <alignment horizontal="distributed" vertical="center"/>
    </xf>
    <xf numFmtId="0" fontId="15" fillId="0" borderId="0" xfId="2" applyFont="1" applyFill="1" applyBorder="1" applyAlignment="1" applyProtection="1">
      <alignment horizontal="distributed" vertical="center"/>
    </xf>
    <xf numFmtId="177" fontId="18" fillId="0" borderId="9" xfId="2" applyNumberFormat="1" applyFont="1" applyFill="1" applyBorder="1" applyAlignment="1">
      <alignment vertical="center"/>
    </xf>
    <xf numFmtId="0" fontId="15" fillId="0" borderId="9" xfId="2" applyFont="1" applyFill="1" applyBorder="1" applyAlignment="1" applyProtection="1">
      <alignment horizontal="distributed" vertical="center"/>
    </xf>
    <xf numFmtId="0" fontId="15" fillId="0" borderId="6" xfId="2" applyFont="1" applyFill="1" applyBorder="1" applyAlignment="1" applyProtection="1">
      <alignment horizontal="distributed" vertical="center"/>
    </xf>
    <xf numFmtId="177" fontId="18" fillId="0" borderId="6" xfId="2" applyNumberFormat="1" applyFont="1" applyFill="1" applyBorder="1" applyAlignment="1">
      <alignment vertical="center"/>
    </xf>
    <xf numFmtId="177" fontId="18" fillId="0" borderId="11" xfId="2" applyNumberFormat="1" applyFont="1" applyFill="1" applyBorder="1" applyAlignment="1">
      <alignment vertical="center"/>
    </xf>
    <xf numFmtId="177" fontId="18" fillId="0" borderId="7" xfId="2" applyNumberFormat="1" applyFont="1" applyFill="1" applyBorder="1" applyAlignment="1">
      <alignment vertical="center"/>
    </xf>
    <xf numFmtId="0" fontId="19" fillId="0" borderId="0" xfId="0" applyFont="1"/>
    <xf numFmtId="177" fontId="15" fillId="0" borderId="56" xfId="4" applyNumberFormat="1" applyFont="1" applyFill="1" applyBorder="1"/>
    <xf numFmtId="177" fontId="15" fillId="0" borderId="57" xfId="4" applyNumberFormat="1" applyFont="1" applyFill="1" applyBorder="1"/>
    <xf numFmtId="0" fontId="19" fillId="0" borderId="60" xfId="0" applyFont="1" applyBorder="1" applyAlignment="1">
      <alignment horizontal="center" vertical="center"/>
    </xf>
    <xf numFmtId="0" fontId="19" fillId="0" borderId="3" xfId="0" applyFont="1" applyBorder="1"/>
    <xf numFmtId="0" fontId="19" fillId="0" borderId="1" xfId="0" applyFont="1" applyBorder="1"/>
    <xf numFmtId="177" fontId="15" fillId="0" borderId="58" xfId="4" applyNumberFormat="1" applyFont="1" applyFill="1" applyBorder="1"/>
    <xf numFmtId="180" fontId="15" fillId="0" borderId="0" xfId="2" applyNumberFormat="1" applyFont="1" applyFill="1" applyAlignment="1">
      <alignment vertical="center"/>
    </xf>
    <xf numFmtId="0" fontId="15" fillId="0" borderId="0" xfId="2" applyFont="1" applyFill="1" applyAlignment="1">
      <alignment horizontal="distributed" vertical="center"/>
    </xf>
    <xf numFmtId="0" fontId="0" fillId="0" borderId="0" xfId="0" applyFill="1" applyBorder="1" applyAlignment="1" applyProtection="1">
      <alignment horizontal="left" vertical="center"/>
    </xf>
    <xf numFmtId="0" fontId="20" fillId="0" borderId="0" xfId="0" applyFont="1" applyFill="1" applyAlignment="1" applyProtection="1">
      <alignment vertical="center"/>
    </xf>
    <xf numFmtId="0" fontId="0" fillId="0" borderId="0" xfId="0" applyFill="1" applyAlignment="1" applyProtection="1">
      <alignment horizontal="right" vertical="center"/>
    </xf>
    <xf numFmtId="0" fontId="4" fillId="0" borderId="0" xfId="0" applyFont="1" applyFill="1" applyProtection="1"/>
    <xf numFmtId="0" fontId="4" fillId="0" borderId="0" xfId="0" applyFont="1" applyFill="1" applyBorder="1" applyProtection="1"/>
    <xf numFmtId="0" fontId="2" fillId="0" borderId="0" xfId="0" applyFont="1" applyFill="1" applyAlignment="1">
      <alignment horizontal="right" vertical="center"/>
    </xf>
    <xf numFmtId="181" fontId="19" fillId="0" borderId="1" xfId="0" applyNumberFormat="1" applyFont="1" applyBorder="1"/>
    <xf numFmtId="0" fontId="19" fillId="0" borderId="1" xfId="0" applyFont="1" applyBorder="1" applyAlignment="1">
      <alignment horizontal="center" vertical="center"/>
    </xf>
    <xf numFmtId="182" fontId="19" fillId="0" borderId="1" xfId="0" applyNumberFormat="1" applyFont="1" applyBorder="1"/>
    <xf numFmtId="0" fontId="19" fillId="0" borderId="0" xfId="0" applyFont="1" applyAlignment="1">
      <alignment horizontal="right" vertical="center"/>
    </xf>
    <xf numFmtId="0" fontId="19" fillId="0" borderId="0" xfId="0" applyFont="1" applyBorder="1"/>
    <xf numFmtId="181" fontId="19" fillId="0" borderId="0" xfId="0" applyNumberFormat="1" applyFont="1" applyBorder="1"/>
    <xf numFmtId="0" fontId="21" fillId="0" borderId="0" xfId="0" applyFont="1"/>
    <xf numFmtId="0" fontId="9" fillId="0" borderId="0" xfId="2" applyFont="1" applyFill="1" applyBorder="1" applyAlignment="1">
      <alignment horizontal="center"/>
    </xf>
    <xf numFmtId="0" fontId="9" fillId="0" borderId="1" xfId="2" applyFont="1" applyFill="1" applyBorder="1" applyAlignment="1">
      <alignment horizontal="distributed" vertical="center" wrapText="1" justifyLastLine="1"/>
    </xf>
    <xf numFmtId="0" fontId="9" fillId="0" borderId="12" xfId="2" applyFont="1" applyFill="1" applyBorder="1" applyAlignment="1">
      <alignment horizontal="distributed" vertical="center" wrapText="1" justifyLastLine="1"/>
    </xf>
    <xf numFmtId="181" fontId="15" fillId="0" borderId="56" xfId="3" applyNumberFormat="1" applyFont="1" applyFill="1" applyBorder="1" applyAlignment="1">
      <alignment vertical="center"/>
    </xf>
    <xf numFmtId="183" fontId="15" fillId="0" borderId="56" xfId="3" applyNumberFormat="1" applyFont="1" applyFill="1" applyBorder="1" applyAlignment="1">
      <alignment vertical="center"/>
    </xf>
    <xf numFmtId="181" fontId="15" fillId="0" borderId="57" xfId="3" applyNumberFormat="1" applyFont="1" applyFill="1" applyBorder="1" applyAlignment="1">
      <alignment vertical="center"/>
    </xf>
    <xf numFmtId="183" fontId="15" fillId="0" borderId="57" xfId="3" applyNumberFormat="1" applyFont="1" applyFill="1" applyBorder="1" applyAlignment="1">
      <alignment vertical="center"/>
    </xf>
    <xf numFmtId="181" fontId="15" fillId="0" borderId="73" xfId="3" applyNumberFormat="1" applyFont="1" applyFill="1" applyBorder="1" applyAlignment="1">
      <alignment vertical="center"/>
    </xf>
    <xf numFmtId="183" fontId="15" fillId="0" borderId="73" xfId="3" applyNumberFormat="1" applyFont="1" applyFill="1" applyBorder="1" applyAlignment="1">
      <alignment vertical="center"/>
    </xf>
    <xf numFmtId="0" fontId="9" fillId="0" borderId="76" xfId="2" applyFont="1" applyFill="1" applyBorder="1" applyAlignment="1">
      <alignment vertical="center"/>
    </xf>
    <xf numFmtId="0" fontId="15" fillId="0" borderId="76" xfId="2" applyFont="1" applyFill="1" applyBorder="1" applyAlignment="1" applyProtection="1">
      <alignment horizontal="distributed" vertical="center"/>
    </xf>
    <xf numFmtId="181" fontId="15" fillId="0" borderId="71" xfId="3" applyNumberFormat="1" applyFont="1" applyFill="1" applyBorder="1" applyAlignment="1">
      <alignment vertical="center"/>
    </xf>
    <xf numFmtId="183" fontId="15" fillId="0" borderId="71" xfId="3" applyNumberFormat="1" applyFont="1" applyFill="1" applyBorder="1" applyAlignment="1">
      <alignment vertical="center"/>
    </xf>
    <xf numFmtId="0" fontId="15" fillId="0" borderId="0" xfId="2" applyFont="1" applyFill="1" applyBorder="1" applyAlignment="1" applyProtection="1">
      <alignment horizontal="center" vertical="center" shrinkToFit="1"/>
    </xf>
    <xf numFmtId="0" fontId="19" fillId="0" borderId="59" xfId="0" applyFont="1" applyBorder="1" applyAlignment="1">
      <alignment horizontal="center" vertical="center"/>
    </xf>
    <xf numFmtId="0" fontId="19" fillId="0" borderId="61" xfId="0" applyFont="1" applyBorder="1" applyAlignment="1">
      <alignment horizontal="center" vertical="center"/>
    </xf>
    <xf numFmtId="0" fontId="15" fillId="0" borderId="74" xfId="2" applyFont="1" applyFill="1" applyBorder="1" applyAlignment="1">
      <alignment horizontal="distributed" vertical="center"/>
    </xf>
    <xf numFmtId="0" fontId="15" fillId="0" borderId="75" xfId="2" applyFont="1" applyFill="1" applyBorder="1" applyAlignment="1" applyProtection="1">
      <alignment horizontal="distributed" vertical="center"/>
    </xf>
    <xf numFmtId="0" fontId="15" fillId="0" borderId="82" xfId="2" applyFont="1" applyFill="1" applyBorder="1" applyAlignment="1" applyProtection="1">
      <alignment horizontal="distributed" vertical="center"/>
    </xf>
    <xf numFmtId="0" fontId="15" fillId="0" borderId="56" xfId="2" applyFont="1" applyFill="1" applyBorder="1" applyAlignment="1">
      <alignment horizontal="center" vertical="center"/>
    </xf>
    <xf numFmtId="49" fontId="15" fillId="0" borderId="57" xfId="2" applyNumberFormat="1" applyFont="1" applyFill="1" applyBorder="1" applyAlignment="1" applyProtection="1">
      <alignment horizontal="distributed" vertical="center"/>
    </xf>
    <xf numFmtId="0" fontId="15" fillId="0" borderId="57" xfId="2" applyFont="1" applyFill="1" applyBorder="1" applyAlignment="1" applyProtection="1">
      <alignment horizontal="distributed" vertical="center"/>
    </xf>
    <xf numFmtId="0" fontId="15" fillId="0" borderId="83" xfId="2" applyFont="1" applyFill="1" applyBorder="1" applyAlignment="1" applyProtection="1">
      <alignment horizontal="distributed" vertical="center"/>
    </xf>
    <xf numFmtId="0" fontId="22" fillId="0" borderId="0" xfId="2" applyFont="1" applyFill="1" applyBorder="1" applyAlignment="1">
      <alignment horizontal="distributed" vertical="center"/>
    </xf>
    <xf numFmtId="0" fontId="2" fillId="0" borderId="0" xfId="0" applyFont="1" applyAlignment="1">
      <alignment vertical="center"/>
    </xf>
    <xf numFmtId="0" fontId="2" fillId="0" borderId="0" xfId="0" applyFont="1" applyAlignment="1">
      <alignment horizontal="right" vertical="center"/>
    </xf>
    <xf numFmtId="0" fontId="2" fillId="3" borderId="19" xfId="0" applyFont="1" applyFill="1" applyBorder="1" applyAlignment="1">
      <alignment vertical="center"/>
    </xf>
    <xf numFmtId="0" fontId="2" fillId="3" borderId="20" xfId="0" applyFont="1" applyFill="1" applyBorder="1" applyAlignment="1">
      <alignment vertical="center"/>
    </xf>
    <xf numFmtId="0" fontId="2" fillId="3" borderId="21" xfId="0" applyFont="1" applyFill="1" applyBorder="1" applyAlignment="1">
      <alignment vertical="center"/>
    </xf>
    <xf numFmtId="0" fontId="7" fillId="3" borderId="8" xfId="0" applyFont="1" applyFill="1" applyBorder="1" applyAlignment="1">
      <alignment vertical="center"/>
    </xf>
    <xf numFmtId="0" fontId="7" fillId="3" borderId="0" xfId="0" applyFont="1" applyFill="1" applyBorder="1" applyAlignment="1">
      <alignment vertical="center"/>
    </xf>
    <xf numFmtId="0" fontId="7" fillId="3" borderId="14" xfId="0" applyFont="1" applyFill="1" applyBorder="1" applyAlignment="1">
      <alignment vertical="center"/>
    </xf>
    <xf numFmtId="0" fontId="7" fillId="3" borderId="15" xfId="0" applyFont="1" applyFill="1" applyBorder="1" applyAlignment="1">
      <alignment vertical="center"/>
    </xf>
    <xf numFmtId="0" fontId="7" fillId="3" borderId="16" xfId="0" applyFont="1" applyFill="1" applyBorder="1" applyAlignment="1">
      <alignment vertical="center"/>
    </xf>
    <xf numFmtId="0" fontId="2" fillId="3" borderId="22" xfId="0" applyFont="1" applyFill="1" applyBorder="1" applyAlignment="1">
      <alignment vertical="center"/>
    </xf>
    <xf numFmtId="0" fontId="2" fillId="3" borderId="23" xfId="0" applyFont="1" applyFill="1" applyBorder="1" applyAlignment="1">
      <alignment vertical="center"/>
    </xf>
    <xf numFmtId="0" fontId="9" fillId="3" borderId="18" xfId="2" applyFont="1" applyFill="1" applyBorder="1" applyAlignment="1">
      <alignment horizontal="distributed" vertical="center" wrapText="1" justifyLastLine="1"/>
    </xf>
    <xf numFmtId="0" fontId="9" fillId="3" borderId="1" xfId="2" applyFont="1" applyFill="1" applyBorder="1" applyAlignment="1">
      <alignment horizontal="distributed" vertical="center" wrapText="1" justifyLastLine="1"/>
    </xf>
    <xf numFmtId="0" fontId="9" fillId="3" borderId="12" xfId="2" applyFont="1" applyFill="1" applyBorder="1" applyAlignment="1">
      <alignment horizontal="distributed" vertical="center" wrapText="1" justifyLastLine="1"/>
    </xf>
    <xf numFmtId="0" fontId="9" fillId="3" borderId="18" xfId="2" applyFont="1" applyFill="1" applyBorder="1" applyAlignment="1">
      <alignment horizontal="center" vertical="center" justifyLastLine="1"/>
    </xf>
    <xf numFmtId="183" fontId="15" fillId="3" borderId="56" xfId="3" applyNumberFormat="1" applyFont="1" applyFill="1" applyBorder="1" applyAlignment="1">
      <alignment vertical="center"/>
    </xf>
    <xf numFmtId="183" fontId="15" fillId="3" borderId="57" xfId="3" applyNumberFormat="1" applyFont="1" applyFill="1" applyBorder="1" applyAlignment="1">
      <alignment vertical="center"/>
    </xf>
    <xf numFmtId="183" fontId="15" fillId="3" borderId="73" xfId="3" applyNumberFormat="1" applyFont="1" applyFill="1" applyBorder="1" applyAlignment="1">
      <alignment vertical="center"/>
    </xf>
    <xf numFmtId="183" fontId="15" fillId="3" borderId="71" xfId="3" applyNumberFormat="1" applyFont="1" applyFill="1" applyBorder="1" applyAlignment="1">
      <alignment vertical="center"/>
    </xf>
    <xf numFmtId="0" fontId="9" fillId="0" borderId="86" xfId="2" applyFont="1" applyFill="1" applyBorder="1" applyAlignment="1">
      <alignment vertical="center"/>
    </xf>
    <xf numFmtId="0" fontId="9" fillId="0" borderId="87" xfId="2" applyFont="1" applyFill="1" applyBorder="1" applyAlignment="1">
      <alignment horizontal="distributed" vertical="center" justifyLastLine="1"/>
    </xf>
    <xf numFmtId="0" fontId="9" fillId="0" borderId="8" xfId="2" applyFont="1" applyFill="1" applyBorder="1" applyAlignment="1">
      <alignment horizontal="distributed" vertical="center" justifyLastLine="1"/>
    </xf>
    <xf numFmtId="0" fontId="9" fillId="0" borderId="88" xfId="2" applyFont="1" applyFill="1" applyBorder="1" applyAlignment="1">
      <alignment horizontal="distributed" vertical="center" justifyLastLine="1"/>
    </xf>
    <xf numFmtId="0" fontId="9" fillId="0" borderId="11" xfId="2" applyFont="1" applyFill="1" applyBorder="1" applyAlignment="1">
      <alignment horizontal="distributed" vertical="center" justifyLastLine="1"/>
    </xf>
    <xf numFmtId="0" fontId="9" fillId="0" borderId="89" xfId="3" applyNumberFormat="1" applyFont="1" applyFill="1" applyBorder="1" applyAlignment="1">
      <alignment horizontal="center" vertical="center"/>
    </xf>
    <xf numFmtId="179" fontId="9" fillId="0" borderId="56" xfId="3" applyNumberFormat="1" applyFont="1" applyFill="1" applyBorder="1" applyAlignment="1">
      <alignment vertical="center"/>
    </xf>
    <xf numFmtId="0" fontId="9" fillId="0" borderId="56" xfId="2" applyFont="1" applyFill="1" applyBorder="1" applyAlignment="1">
      <alignment vertical="center"/>
    </xf>
    <xf numFmtId="0" fontId="9" fillId="0" borderId="90" xfId="3" applyNumberFormat="1" applyFont="1" applyFill="1" applyBorder="1" applyAlignment="1">
      <alignment horizontal="center" vertical="center"/>
    </xf>
    <xf numFmtId="179" fontId="9" fillId="0" borderId="57" xfId="3" applyNumberFormat="1" applyFont="1" applyFill="1" applyBorder="1" applyAlignment="1">
      <alignment vertical="center"/>
    </xf>
    <xf numFmtId="0" fontId="9" fillId="0" borderId="57" xfId="2" applyFont="1" applyFill="1" applyBorder="1" applyAlignment="1">
      <alignment vertical="center"/>
    </xf>
    <xf numFmtId="0" fontId="9" fillId="0" borderId="91" xfId="3" applyNumberFormat="1" applyFont="1" applyFill="1" applyBorder="1" applyAlignment="1">
      <alignment horizontal="center" vertical="center"/>
    </xf>
    <xf numFmtId="179" fontId="9" fillId="0" borderId="83" xfId="3" applyNumberFormat="1" applyFont="1" applyFill="1" applyBorder="1" applyAlignment="1">
      <alignment vertical="center"/>
    </xf>
    <xf numFmtId="0" fontId="9" fillId="0" borderId="83" xfId="2" applyFont="1" applyFill="1" applyBorder="1" applyAlignment="1">
      <alignment vertical="center"/>
    </xf>
    <xf numFmtId="0" fontId="9" fillId="0" borderId="56" xfId="2" applyFont="1" applyFill="1" applyBorder="1" applyAlignment="1">
      <alignment horizontal="center" vertical="center"/>
    </xf>
    <xf numFmtId="0" fontId="9" fillId="0" borderId="57" xfId="2" applyFont="1" applyFill="1" applyBorder="1" applyAlignment="1">
      <alignment horizontal="center" vertical="center"/>
    </xf>
    <xf numFmtId="0" fontId="9" fillId="0" borderId="83" xfId="2" applyFont="1" applyFill="1" applyBorder="1" applyAlignment="1">
      <alignment horizontal="center" vertical="center"/>
    </xf>
    <xf numFmtId="179" fontId="9" fillId="0" borderId="56" xfId="3" applyNumberFormat="1" applyFont="1" applyFill="1" applyBorder="1" applyAlignment="1">
      <alignment horizontal="center" vertical="center"/>
    </xf>
    <xf numFmtId="179" fontId="9" fillId="0" borderId="57" xfId="3" applyNumberFormat="1" applyFont="1" applyFill="1" applyBorder="1" applyAlignment="1">
      <alignment horizontal="center" vertical="center"/>
    </xf>
    <xf numFmtId="179" fontId="9" fillId="0" borderId="83" xfId="3" applyNumberFormat="1" applyFont="1" applyFill="1" applyBorder="1" applyAlignment="1">
      <alignment horizontal="center" vertical="center"/>
    </xf>
    <xf numFmtId="0" fontId="9" fillId="3" borderId="12" xfId="2" applyFont="1" applyFill="1" applyBorder="1" applyAlignment="1">
      <alignment horizontal="distributed" vertical="center" justifyLastLine="1"/>
    </xf>
    <xf numFmtId="0" fontId="9" fillId="3" borderId="18" xfId="2" applyFont="1" applyFill="1" applyBorder="1" applyAlignment="1">
      <alignment horizontal="distributed" vertical="center" justifyLastLine="1"/>
    </xf>
    <xf numFmtId="183" fontId="15" fillId="3" borderId="83" xfId="3" applyNumberFormat="1" applyFont="1" applyFill="1" applyBorder="1" applyAlignme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shrinkToFit="1"/>
    </xf>
    <xf numFmtId="0" fontId="2" fillId="0" borderId="2" xfId="0" applyFont="1" applyBorder="1" applyAlignment="1">
      <alignment horizontal="center" vertical="center"/>
    </xf>
    <xf numFmtId="0" fontId="23" fillId="0" borderId="1" xfId="0" applyFont="1" applyBorder="1" applyAlignment="1">
      <alignment horizontal="center" vertical="center"/>
    </xf>
    <xf numFmtId="177" fontId="15" fillId="7" borderId="57" xfId="4" applyNumberFormat="1" applyFont="1" applyFill="1" applyBorder="1"/>
    <xf numFmtId="0" fontId="15" fillId="0" borderId="57" xfId="2" applyNumberFormat="1" applyFont="1" applyFill="1" applyBorder="1" applyAlignment="1" applyProtection="1">
      <alignment horizontal="distributed" vertical="center"/>
    </xf>
    <xf numFmtId="0" fontId="15" fillId="0" borderId="56" xfId="2" applyNumberFormat="1" applyFont="1" applyFill="1" applyBorder="1" applyAlignment="1">
      <alignment horizontal="center" vertical="center"/>
    </xf>
    <xf numFmtId="0" fontId="15" fillId="0" borderId="83" xfId="2" applyNumberFormat="1" applyFont="1" applyFill="1" applyBorder="1" applyAlignment="1" applyProtection="1">
      <alignment horizontal="distributed" vertical="center"/>
    </xf>
    <xf numFmtId="0" fontId="15" fillId="0" borderId="18" xfId="2" applyFont="1" applyFill="1" applyBorder="1" applyAlignment="1">
      <alignment horizontal="distributed" vertical="center"/>
    </xf>
    <xf numFmtId="0" fontId="24" fillId="0" borderId="0" xfId="2" applyFont="1" applyFill="1" applyAlignment="1">
      <alignment horizontal="distributed" vertical="center"/>
    </xf>
    <xf numFmtId="183" fontId="15" fillId="8" borderId="71" xfId="3" applyNumberFormat="1" applyFont="1" applyFill="1" applyBorder="1" applyAlignment="1">
      <alignment vertical="center"/>
    </xf>
    <xf numFmtId="0" fontId="15" fillId="0" borderId="18" xfId="2" applyFont="1" applyFill="1" applyBorder="1" applyAlignment="1">
      <alignment horizontal="distributed" vertical="center" wrapText="1"/>
    </xf>
    <xf numFmtId="0" fontId="15" fillId="0" borderId="94" xfId="2" applyFont="1" applyFill="1" applyBorder="1" applyAlignment="1">
      <alignment vertical="center"/>
    </xf>
    <xf numFmtId="0" fontId="18" fillId="0" borderId="62" xfId="0" applyFont="1" applyFill="1" applyBorder="1" applyAlignment="1" applyProtection="1">
      <alignment horizontal="distributed" vertical="center"/>
    </xf>
    <xf numFmtId="0" fontId="18" fillId="0" borderId="63" xfId="0" applyFont="1" applyFill="1" applyBorder="1" applyAlignment="1" applyProtection="1">
      <alignment horizontal="distributed" vertical="center"/>
    </xf>
    <xf numFmtId="49" fontId="18" fillId="0" borderId="64" xfId="0" applyNumberFormat="1" applyFont="1" applyFill="1" applyBorder="1" applyAlignment="1" applyProtection="1">
      <alignment horizontal="distributed" vertical="center"/>
    </xf>
    <xf numFmtId="0" fontId="18" fillId="0" borderId="65" xfId="0" applyFont="1" applyFill="1" applyBorder="1" applyAlignment="1" applyProtection="1">
      <alignment horizontal="distributed" vertical="center"/>
    </xf>
    <xf numFmtId="0" fontId="18" fillId="0" borderId="64" xfId="0" applyFont="1" applyFill="1" applyBorder="1" applyAlignment="1" applyProtection="1">
      <alignment horizontal="distributed" vertical="center"/>
    </xf>
    <xf numFmtId="0" fontId="18" fillId="0" borderId="68" xfId="0" applyFont="1" applyFill="1" applyBorder="1" applyAlignment="1" applyProtection="1">
      <alignment horizontal="distributed" vertical="center"/>
    </xf>
    <xf numFmtId="0" fontId="18" fillId="0" borderId="69" xfId="0" applyFont="1" applyFill="1" applyBorder="1" applyAlignment="1" applyProtection="1">
      <alignment horizontal="distributed" vertical="center"/>
    </xf>
    <xf numFmtId="0" fontId="18" fillId="0" borderId="71" xfId="0" applyFont="1" applyFill="1" applyBorder="1" applyAlignment="1" applyProtection="1">
      <alignment horizontal="distributed" vertical="center"/>
    </xf>
    <xf numFmtId="0" fontId="19" fillId="0" borderId="0" xfId="0" applyFont="1" applyFill="1" applyProtection="1"/>
    <xf numFmtId="0" fontId="18" fillId="0" borderId="0" xfId="0" applyFont="1" applyFill="1" applyAlignment="1">
      <alignment horizontal="right"/>
    </xf>
    <xf numFmtId="181" fontId="19" fillId="2" borderId="63" xfId="0" applyNumberFormat="1" applyFont="1" applyFill="1" applyBorder="1" applyProtection="1">
      <protection locked="0"/>
    </xf>
    <xf numFmtId="181" fontId="19" fillId="2" borderId="66" xfId="0" applyNumberFormat="1" applyFont="1" applyFill="1" applyBorder="1" applyProtection="1">
      <protection locked="0"/>
    </xf>
    <xf numFmtId="181" fontId="19" fillId="2" borderId="65" xfId="0" applyNumberFormat="1" applyFont="1" applyFill="1" applyBorder="1" applyProtection="1">
      <protection locked="0"/>
    </xf>
    <xf numFmtId="181" fontId="19" fillId="2" borderId="81" xfId="0" applyNumberFormat="1" applyFont="1" applyFill="1" applyBorder="1" applyProtection="1">
      <protection locked="0"/>
    </xf>
    <xf numFmtId="181" fontId="19" fillId="2" borderId="67" xfId="0" applyNumberFormat="1" applyFont="1" applyFill="1" applyBorder="1" applyProtection="1">
      <protection locked="0"/>
    </xf>
    <xf numFmtId="181" fontId="19" fillId="0" borderId="72" xfId="0" applyNumberFormat="1" applyFont="1" applyFill="1" applyBorder="1" applyProtection="1"/>
    <xf numFmtId="181" fontId="19" fillId="0" borderId="71" xfId="0" applyNumberFormat="1" applyFont="1" applyFill="1" applyBorder="1" applyProtection="1"/>
    <xf numFmtId="0" fontId="19" fillId="0" borderId="78" xfId="0" applyFont="1" applyFill="1" applyBorder="1" applyAlignment="1" applyProtection="1">
      <alignment vertical="center"/>
    </xf>
    <xf numFmtId="0" fontId="19" fillId="0" borderId="0" xfId="0" applyFont="1" applyFill="1" applyAlignment="1" applyProtection="1">
      <alignment vertical="center"/>
    </xf>
    <xf numFmtId="0" fontId="19" fillId="0" borderId="95" xfId="0" applyFont="1" applyFill="1" applyBorder="1" applyAlignment="1" applyProtection="1">
      <alignment vertical="center"/>
    </xf>
    <xf numFmtId="181" fontId="7" fillId="0" borderId="13" xfId="0" applyNumberFormat="1" applyFont="1" applyFill="1" applyBorder="1" applyAlignment="1">
      <alignment vertical="center" shrinkToFit="1"/>
    </xf>
    <xf numFmtId="181" fontId="7" fillId="0" borderId="11" xfId="0" applyNumberFormat="1" applyFont="1" applyFill="1" applyBorder="1" applyAlignment="1">
      <alignment vertical="center" shrinkToFit="1"/>
    </xf>
    <xf numFmtId="181" fontId="2" fillId="0" borderId="40" xfId="0" applyNumberFormat="1" applyFont="1" applyFill="1" applyBorder="1" applyAlignment="1">
      <alignment vertical="center" shrinkToFit="1"/>
    </xf>
    <xf numFmtId="181" fontId="7" fillId="3" borderId="0" xfId="0" applyNumberFormat="1" applyFont="1" applyFill="1" applyBorder="1" applyAlignment="1">
      <alignment vertical="center" shrinkToFit="1"/>
    </xf>
    <xf numFmtId="181" fontId="7" fillId="3" borderId="15" xfId="0" applyNumberFormat="1" applyFont="1" applyFill="1" applyBorder="1" applyAlignment="1">
      <alignment vertical="center" shrinkToFit="1"/>
    </xf>
    <xf numFmtId="58" fontId="2" fillId="0" borderId="0" xfId="0" applyNumberFormat="1" applyFont="1" applyAlignment="1">
      <alignment horizontal="right" vertical="center"/>
    </xf>
    <xf numFmtId="0" fontId="19" fillId="0" borderId="110" xfId="0" applyFont="1" applyFill="1" applyBorder="1" applyProtection="1"/>
    <xf numFmtId="0" fontId="0" fillId="0" borderId="110" xfId="0" applyFill="1" applyBorder="1" applyProtection="1"/>
    <xf numFmtId="0" fontId="18" fillId="0" borderId="110" xfId="0" applyFont="1" applyFill="1" applyBorder="1" applyAlignment="1">
      <alignment horizontal="right"/>
    </xf>
    <xf numFmtId="182" fontId="19" fillId="0" borderId="110" xfId="0" applyNumberFormat="1" applyFont="1" applyFill="1" applyBorder="1" applyAlignment="1">
      <alignment vertical="center"/>
    </xf>
    <xf numFmtId="0" fontId="19" fillId="0" borderId="84" xfId="0" applyFont="1" applyFill="1" applyBorder="1" applyAlignment="1" applyProtection="1">
      <alignment vertical="center"/>
    </xf>
    <xf numFmtId="0" fontId="4" fillId="0" borderId="0" xfId="0" applyFont="1" applyFill="1" applyBorder="1" applyAlignment="1" applyProtection="1">
      <alignment horizontal="right" vertical="center"/>
    </xf>
    <xf numFmtId="0" fontId="19" fillId="0" borderId="0" xfId="0" applyFont="1" applyFill="1" applyAlignment="1" applyProtection="1">
      <alignment horizontal="right" vertical="center"/>
    </xf>
    <xf numFmtId="0" fontId="5" fillId="0" borderId="0" xfId="0" applyFont="1" applyFill="1" applyBorder="1" applyAlignment="1">
      <alignment horizontal="center" vertical="center"/>
    </xf>
    <xf numFmtId="0" fontId="4" fillId="0" borderId="0" xfId="0" applyFont="1" applyFill="1" applyBorder="1" applyAlignment="1" applyProtection="1">
      <alignment horizontal="left" vertical="center"/>
    </xf>
    <xf numFmtId="0" fontId="5" fillId="9" borderId="0" xfId="0" applyFont="1" applyFill="1" applyAlignment="1">
      <alignment vertical="center"/>
    </xf>
    <xf numFmtId="0" fontId="2" fillId="9" borderId="0" xfId="0" applyFont="1" applyFill="1"/>
    <xf numFmtId="0" fontId="9" fillId="0" borderId="11" xfId="2" applyFont="1" applyFill="1" applyBorder="1" applyAlignment="1">
      <alignment horizontal="distributed" vertical="center" wrapText="1" justifyLastLine="1"/>
    </xf>
    <xf numFmtId="0" fontId="27" fillId="0" borderId="0" xfId="0" applyFont="1" applyFill="1" applyBorder="1" applyAlignment="1" applyProtection="1">
      <alignment horizontal="center" vertical="center"/>
    </xf>
    <xf numFmtId="0" fontId="7" fillId="0" borderId="4" xfId="0" applyFont="1" applyFill="1" applyBorder="1" applyAlignment="1">
      <alignment horizontal="left" vertical="center"/>
    </xf>
    <xf numFmtId="0" fontId="7" fillId="0" borderId="8" xfId="0" applyFont="1" applyFill="1" applyBorder="1" applyAlignment="1">
      <alignment horizontal="left" vertical="center"/>
    </xf>
    <xf numFmtId="0" fontId="7" fillId="0" borderId="5" xfId="0" applyFont="1" applyFill="1" applyBorder="1" applyAlignment="1">
      <alignment horizontal="left" vertical="center"/>
    </xf>
    <xf numFmtId="0" fontId="7" fillId="0" borderId="40" xfId="0" applyFont="1" applyFill="1" applyBorder="1" applyAlignment="1">
      <alignment horizontal="left" vertical="center"/>
    </xf>
    <xf numFmtId="0" fontId="7" fillId="0" borderId="54" xfId="0" applyFont="1" applyFill="1" applyBorder="1" applyAlignment="1">
      <alignment horizontal="left" vertical="center"/>
    </xf>
    <xf numFmtId="0" fontId="7" fillId="3" borderId="0" xfId="0" applyFont="1" applyFill="1" applyBorder="1" applyAlignment="1">
      <alignment horizontal="left" vertical="center"/>
    </xf>
    <xf numFmtId="0" fontId="9" fillId="0" borderId="110" xfId="2" applyFont="1" applyFill="1" applyBorder="1" applyAlignment="1">
      <alignment vertical="center"/>
    </xf>
    <xf numFmtId="177" fontId="15" fillId="4" borderId="57" xfId="4" applyNumberFormat="1" applyFont="1" applyFill="1" applyBorder="1"/>
    <xf numFmtId="0" fontId="39" fillId="0" borderId="0" xfId="0" applyFont="1"/>
    <xf numFmtId="0" fontId="40" fillId="0" borderId="0" xfId="0" applyFont="1"/>
    <xf numFmtId="0" fontId="40" fillId="0" borderId="0" xfId="0" applyFont="1" applyAlignment="1">
      <alignment vertical="center"/>
    </xf>
    <xf numFmtId="0" fontId="40" fillId="0" borderId="0" xfId="0" applyFont="1" applyAlignment="1">
      <alignment horizontal="right" vertical="center"/>
    </xf>
    <xf numFmtId="0" fontId="40" fillId="0" borderId="0" xfId="0" applyFont="1" applyBorder="1" applyAlignment="1">
      <alignment vertical="center"/>
    </xf>
    <xf numFmtId="182" fontId="40" fillId="0" borderId="0" xfId="0" applyNumberFormat="1" applyFont="1" applyBorder="1"/>
    <xf numFmtId="0" fontId="40" fillId="0" borderId="0" xfId="0" applyFont="1" applyBorder="1" applyAlignment="1">
      <alignment horizontal="left" vertical="center"/>
    </xf>
    <xf numFmtId="181" fontId="40" fillId="0" borderId="0" xfId="0" applyNumberFormat="1" applyFont="1" applyFill="1" applyBorder="1" applyAlignment="1">
      <alignment vertical="center"/>
    </xf>
    <xf numFmtId="0" fontId="40" fillId="0" borderId="0" xfId="0" applyFont="1" applyFill="1" applyAlignment="1">
      <alignment horizontal="right" vertical="center"/>
    </xf>
    <xf numFmtId="0" fontId="40" fillId="0" borderId="40" xfId="0" applyFont="1" applyFill="1" applyBorder="1" applyAlignment="1">
      <alignment vertical="center"/>
    </xf>
    <xf numFmtId="0" fontId="40" fillId="0" borderId="55" xfId="0" applyFont="1" applyFill="1" applyBorder="1" applyAlignment="1">
      <alignment vertical="center"/>
    </xf>
    <xf numFmtId="0" fontId="40" fillId="0" borderId="0" xfId="0" applyFont="1" applyFill="1" applyBorder="1" applyAlignment="1">
      <alignment vertical="center"/>
    </xf>
    <xf numFmtId="0" fontId="40" fillId="0" borderId="9" xfId="0" applyFont="1" applyFill="1" applyBorder="1" applyAlignment="1">
      <alignment vertical="center"/>
    </xf>
    <xf numFmtId="0" fontId="40" fillId="0" borderId="4" xfId="0" applyFont="1" applyFill="1" applyBorder="1" applyAlignment="1">
      <alignment vertical="center"/>
    </xf>
    <xf numFmtId="0" fontId="40" fillId="0" borderId="8" xfId="0" applyFont="1" applyFill="1" applyBorder="1" applyAlignment="1">
      <alignment vertical="center"/>
    </xf>
    <xf numFmtId="0" fontId="40" fillId="0" borderId="11" xfId="0" applyFont="1" applyFill="1" applyBorder="1" applyAlignment="1">
      <alignment vertical="center"/>
    </xf>
    <xf numFmtId="0" fontId="40" fillId="0" borderId="6" xfId="0" applyFont="1" applyFill="1" applyBorder="1" applyAlignment="1">
      <alignment vertical="center"/>
    </xf>
    <xf numFmtId="0" fontId="40" fillId="0" borderId="2" xfId="0" applyFont="1" applyBorder="1" applyAlignment="1">
      <alignment horizontal="center" wrapText="1"/>
    </xf>
    <xf numFmtId="0" fontId="40" fillId="3" borderId="4" xfId="0" applyFont="1" applyFill="1" applyBorder="1" applyAlignment="1">
      <alignment vertical="center"/>
    </xf>
    <xf numFmtId="181" fontId="40" fillId="3" borderId="8" xfId="0" applyNumberFormat="1" applyFont="1" applyFill="1" applyBorder="1" applyAlignment="1">
      <alignment vertical="center"/>
    </xf>
    <xf numFmtId="181" fontId="40" fillId="0" borderId="40" xfId="0" applyNumberFormat="1" applyFont="1" applyFill="1" applyBorder="1" applyAlignment="1">
      <alignment vertical="center"/>
    </xf>
    <xf numFmtId="183" fontId="40" fillId="0" borderId="40" xfId="0" applyNumberFormat="1" applyFont="1" applyFill="1" applyBorder="1" applyAlignment="1">
      <alignment vertical="center"/>
    </xf>
    <xf numFmtId="0" fontId="40" fillId="0" borderId="112" xfId="0" applyFont="1" applyBorder="1" applyAlignment="1">
      <alignment horizontal="center" vertical="center" shrinkToFit="1"/>
    </xf>
    <xf numFmtId="0" fontId="40" fillId="3" borderId="112" xfId="0" applyFont="1" applyFill="1" applyBorder="1" applyAlignment="1">
      <alignment horizontal="center" vertical="center" shrinkToFit="1"/>
    </xf>
    <xf numFmtId="0" fontId="40" fillId="0" borderId="0" xfId="0" applyFont="1" applyBorder="1" applyAlignment="1">
      <alignment horizontal="center" vertical="center"/>
    </xf>
    <xf numFmtId="0" fontId="40" fillId="0" borderId="0" xfId="0" applyNumberFormat="1" applyFont="1" applyBorder="1" applyAlignment="1">
      <alignment horizontal="left" vertical="center" shrinkToFit="1"/>
    </xf>
    <xf numFmtId="181" fontId="40" fillId="3" borderId="0" xfId="0" applyNumberFormat="1" applyFont="1" applyFill="1" applyBorder="1" applyAlignment="1">
      <alignment vertical="center"/>
    </xf>
    <xf numFmtId="181" fontId="40" fillId="3" borderId="113" xfId="0" applyNumberFormat="1" applyFont="1" applyFill="1" applyBorder="1" applyAlignment="1">
      <alignment vertical="center"/>
    </xf>
    <xf numFmtId="0" fontId="40" fillId="0" borderId="0" xfId="0" applyFont="1" applyBorder="1"/>
    <xf numFmtId="0" fontId="40" fillId="0" borderId="112" xfId="0" applyFont="1" applyFill="1" applyBorder="1" applyAlignment="1">
      <alignment horizontal="center" vertical="center" shrinkToFit="1"/>
    </xf>
    <xf numFmtId="181" fontId="40" fillId="0" borderId="113" xfId="0" applyNumberFormat="1" applyFont="1" applyFill="1" applyBorder="1" applyAlignment="1">
      <alignment vertical="center"/>
    </xf>
    <xf numFmtId="0" fontId="41" fillId="0" borderId="0" xfId="0" applyFont="1" applyAlignment="1">
      <alignment vertical="center"/>
    </xf>
    <xf numFmtId="0" fontId="41" fillId="0" borderId="0" xfId="0" applyFont="1"/>
    <xf numFmtId="177" fontId="15" fillId="0" borderId="0" xfId="4" applyNumberFormat="1" applyFont="1" applyFill="1" applyBorder="1"/>
    <xf numFmtId="0" fontId="7" fillId="0" borderId="11" xfId="0" applyFont="1" applyFill="1" applyBorder="1" applyAlignment="1">
      <alignment vertical="center"/>
    </xf>
    <xf numFmtId="0" fontId="7" fillId="0" borderId="6" xfId="0" applyFont="1" applyFill="1" applyBorder="1" applyAlignment="1">
      <alignment vertical="center"/>
    </xf>
    <xf numFmtId="0" fontId="7" fillId="0" borderId="11" xfId="0" applyFont="1" applyBorder="1"/>
    <xf numFmtId="0" fontId="46" fillId="0" borderId="2" xfId="0" applyFont="1" applyFill="1" applyBorder="1" applyAlignment="1">
      <alignment horizontal="center" vertical="center"/>
    </xf>
    <xf numFmtId="0" fontId="46" fillId="0" borderId="92" xfId="0" applyFont="1" applyFill="1" applyBorder="1" applyAlignment="1">
      <alignment horizontal="left" vertical="center" shrinkToFit="1"/>
    </xf>
    <xf numFmtId="0" fontId="46" fillId="0" borderId="1" xfId="0" applyFont="1" applyBorder="1" applyAlignment="1">
      <alignment horizontal="left" vertical="center" wrapText="1"/>
    </xf>
    <xf numFmtId="0" fontId="46" fillId="5" borderId="2" xfId="0" applyFont="1" applyFill="1" applyBorder="1" applyAlignment="1">
      <alignment horizontal="center" vertical="center"/>
    </xf>
    <xf numFmtId="0" fontId="46" fillId="5" borderId="92" xfId="0" applyFont="1" applyFill="1" applyBorder="1" applyAlignment="1">
      <alignment horizontal="center" vertical="center" shrinkToFit="1"/>
    </xf>
    <xf numFmtId="0" fontId="46" fillId="5" borderId="92" xfId="0" applyFont="1" applyFill="1" applyBorder="1" applyAlignment="1">
      <alignment horizontal="center" vertical="center" wrapText="1" shrinkToFit="1"/>
    </xf>
    <xf numFmtId="0" fontId="46" fillId="0" borderId="92" xfId="0" applyFont="1" applyFill="1" applyBorder="1" applyAlignment="1">
      <alignment horizontal="left" vertical="center" wrapText="1" shrinkToFit="1"/>
    </xf>
    <xf numFmtId="0" fontId="46" fillId="0" borderId="92" xfId="0" applyFont="1" applyBorder="1" applyAlignment="1">
      <alignment horizontal="center" vertical="center" wrapText="1" shrinkToFit="1"/>
    </xf>
    <xf numFmtId="0" fontId="46" fillId="0" borderId="92" xfId="0" applyFont="1" applyBorder="1" applyAlignment="1">
      <alignment horizontal="center" vertical="center" shrinkToFit="1"/>
    </xf>
    <xf numFmtId="0" fontId="40" fillId="10" borderId="45" xfId="0" applyFont="1" applyFill="1" applyBorder="1" applyAlignment="1">
      <alignment vertical="center"/>
    </xf>
    <xf numFmtId="181" fontId="40" fillId="10" borderId="29" xfId="0" applyNumberFormat="1" applyFont="1" applyFill="1" applyBorder="1" applyAlignment="1">
      <alignment vertical="center"/>
    </xf>
    <xf numFmtId="0" fontId="40" fillId="10" borderId="112" xfId="0" applyFont="1" applyFill="1" applyBorder="1" applyAlignment="1">
      <alignment horizontal="center" vertical="center" shrinkToFit="1"/>
    </xf>
    <xf numFmtId="181" fontId="40" fillId="10" borderId="0" xfId="0" applyNumberFormat="1" applyFont="1" applyFill="1" applyBorder="1" applyAlignment="1">
      <alignment vertical="center"/>
    </xf>
    <xf numFmtId="181" fontId="40" fillId="10" borderId="113" xfId="0" applyNumberFormat="1" applyFont="1" applyFill="1" applyBorder="1" applyAlignment="1">
      <alignment vertical="center"/>
    </xf>
    <xf numFmtId="181" fontId="2" fillId="3" borderId="8" xfId="0" applyNumberFormat="1" applyFont="1" applyFill="1" applyBorder="1" applyAlignment="1">
      <alignment vertical="center" shrinkToFit="1"/>
    </xf>
    <xf numFmtId="0" fontId="2" fillId="3" borderId="43" xfId="0" applyFont="1" applyFill="1" applyBorder="1" applyAlignment="1">
      <alignment vertical="center"/>
    </xf>
    <xf numFmtId="183" fontId="15" fillId="10" borderId="56" xfId="3" applyNumberFormat="1" applyFont="1" applyFill="1" applyBorder="1" applyAlignment="1">
      <alignment vertical="center"/>
    </xf>
    <xf numFmtId="183" fontId="15" fillId="10" borderId="57" xfId="3" applyNumberFormat="1" applyFont="1" applyFill="1" applyBorder="1" applyAlignment="1">
      <alignment vertical="center"/>
    </xf>
    <xf numFmtId="183" fontId="15" fillId="10" borderId="83" xfId="3" applyNumberFormat="1" applyFont="1" applyFill="1" applyBorder="1" applyAlignment="1">
      <alignment vertical="center"/>
    </xf>
    <xf numFmtId="183" fontId="15" fillId="10" borderId="71" xfId="3" applyNumberFormat="1" applyFont="1" applyFill="1" applyBorder="1" applyAlignment="1">
      <alignment vertical="center"/>
    </xf>
    <xf numFmtId="183" fontId="9" fillId="0" borderId="56" xfId="3" applyNumberFormat="1" applyFont="1" applyFill="1" applyBorder="1" applyAlignment="1">
      <alignment vertical="center"/>
    </xf>
    <xf numFmtId="183" fontId="9" fillId="0" borderId="57" xfId="3" applyNumberFormat="1" applyFont="1" applyFill="1" applyBorder="1" applyAlignment="1">
      <alignment vertical="center"/>
    </xf>
    <xf numFmtId="183" fontId="9" fillId="0" borderId="83" xfId="3" applyNumberFormat="1" applyFont="1" applyFill="1" applyBorder="1" applyAlignment="1">
      <alignment vertical="center"/>
    </xf>
    <xf numFmtId="183" fontId="9" fillId="0" borderId="71" xfId="3" applyNumberFormat="1" applyFont="1" applyFill="1" applyBorder="1" applyAlignment="1">
      <alignment vertical="center"/>
    </xf>
    <xf numFmtId="0" fontId="2" fillId="10" borderId="46" xfId="0" applyFont="1" applyFill="1" applyBorder="1" applyAlignment="1">
      <alignment vertical="center"/>
    </xf>
    <xf numFmtId="0" fontId="2" fillId="10" borderId="51" xfId="0" applyFont="1" applyFill="1" applyBorder="1" applyAlignment="1">
      <alignment vertical="center"/>
    </xf>
    <xf numFmtId="0" fontId="7" fillId="10" borderId="13" xfId="0" applyFont="1" applyFill="1" applyBorder="1" applyAlignment="1">
      <alignment horizontal="left" vertical="center"/>
    </xf>
    <xf numFmtId="0" fontId="7" fillId="10" borderId="13" xfId="0" applyFont="1" applyFill="1" applyBorder="1" applyAlignment="1">
      <alignment vertical="center"/>
    </xf>
    <xf numFmtId="181" fontId="7" fillId="10" borderId="13" xfId="0" applyNumberFormat="1" applyFont="1" applyFill="1" applyBorder="1" applyAlignment="1">
      <alignment vertical="center" shrinkToFit="1"/>
    </xf>
    <xf numFmtId="0" fontId="7" fillId="10" borderId="3" xfId="0" applyFont="1" applyFill="1" applyBorder="1" applyAlignment="1">
      <alignment vertical="center"/>
    </xf>
    <xf numFmtId="0" fontId="2" fillId="10" borderId="52" xfId="0" applyFont="1" applyFill="1" applyBorder="1" applyAlignment="1">
      <alignment vertical="center"/>
    </xf>
    <xf numFmtId="0" fontId="2" fillId="10" borderId="0" xfId="0" applyFont="1" applyFill="1" applyBorder="1" applyAlignment="1">
      <alignment vertical="center"/>
    </xf>
    <xf numFmtId="0" fontId="7" fillId="10" borderId="4" xfId="0" applyFont="1" applyFill="1" applyBorder="1" applyAlignment="1">
      <alignment vertical="center"/>
    </xf>
    <xf numFmtId="0" fontId="7" fillId="10" borderId="0" xfId="0" applyFont="1" applyFill="1" applyBorder="1" applyAlignment="1">
      <alignment vertical="center"/>
    </xf>
    <xf numFmtId="0" fontId="7" fillId="10" borderId="10" xfId="0" applyFont="1" applyFill="1" applyBorder="1" applyAlignment="1">
      <alignment vertical="center"/>
    </xf>
    <xf numFmtId="0" fontId="7" fillId="10" borderId="9" xfId="0" applyFont="1" applyFill="1" applyBorder="1" applyAlignment="1">
      <alignment vertical="center"/>
    </xf>
    <xf numFmtId="181" fontId="7" fillId="10" borderId="0" xfId="0" applyNumberFormat="1" applyFont="1" applyFill="1" applyBorder="1" applyAlignment="1">
      <alignment vertical="center" shrinkToFit="1"/>
    </xf>
    <xf numFmtId="0" fontId="2" fillId="10" borderId="11" xfId="0" applyFont="1" applyFill="1" applyBorder="1" applyAlignment="1">
      <alignment vertical="center"/>
    </xf>
    <xf numFmtId="0" fontId="2" fillId="10" borderId="6" xfId="0" applyFont="1" applyFill="1" applyBorder="1" applyAlignment="1">
      <alignment vertical="center"/>
    </xf>
    <xf numFmtId="0" fontId="7" fillId="10" borderId="2" xfId="0" applyFont="1" applyFill="1" applyBorder="1" applyAlignment="1">
      <alignment vertical="center"/>
    </xf>
    <xf numFmtId="0" fontId="2" fillId="10" borderId="47" xfId="0" applyFont="1" applyFill="1" applyBorder="1" applyAlignment="1">
      <alignment vertical="center"/>
    </xf>
    <xf numFmtId="0" fontId="2" fillId="10" borderId="53" xfId="0" applyFont="1" applyFill="1" applyBorder="1" applyAlignment="1">
      <alignment vertical="center"/>
    </xf>
    <xf numFmtId="0" fontId="7" fillId="10" borderId="29" xfId="0" applyFont="1" applyFill="1" applyBorder="1" applyAlignment="1">
      <alignment horizontal="left" vertical="center"/>
    </xf>
    <xf numFmtId="181" fontId="7" fillId="10" borderId="29" xfId="0" applyNumberFormat="1" applyFont="1" applyFill="1" applyBorder="1" applyAlignment="1">
      <alignment vertical="center" shrinkToFit="1"/>
    </xf>
    <xf numFmtId="0" fontId="7" fillId="10" borderId="29" xfId="0" applyFont="1" applyFill="1" applyBorder="1" applyAlignment="1">
      <alignment vertical="center"/>
    </xf>
    <xf numFmtId="0" fontId="9" fillId="11" borderId="18" xfId="2" applyFont="1" applyFill="1" applyBorder="1" applyAlignment="1">
      <alignment horizontal="distributed" vertical="center" wrapText="1" justifyLastLine="1"/>
    </xf>
    <xf numFmtId="0" fontId="9" fillId="11" borderId="1" xfId="2" applyFont="1" applyFill="1" applyBorder="1" applyAlignment="1">
      <alignment horizontal="distributed" vertical="center" wrapText="1" justifyLastLine="1"/>
    </xf>
    <xf numFmtId="0" fontId="9" fillId="11" borderId="12" xfId="2" applyFont="1" applyFill="1" applyBorder="1" applyAlignment="1">
      <alignment horizontal="distributed" vertical="center" wrapText="1" justifyLastLine="1"/>
    </xf>
    <xf numFmtId="0" fontId="9" fillId="11" borderId="18" xfId="2" applyFont="1" applyFill="1" applyBorder="1" applyAlignment="1">
      <alignment horizontal="center" vertical="center" justifyLastLine="1"/>
    </xf>
    <xf numFmtId="183" fontId="15" fillId="11" borderId="56" xfId="3" applyNumberFormat="1" applyFont="1" applyFill="1" applyBorder="1" applyAlignment="1">
      <alignment vertical="center"/>
    </xf>
    <xf numFmtId="183" fontId="15" fillId="11" borderId="57" xfId="3" applyNumberFormat="1" applyFont="1" applyFill="1" applyBorder="1" applyAlignment="1">
      <alignment vertical="center"/>
    </xf>
    <xf numFmtId="183" fontId="15" fillId="11" borderId="73" xfId="3" applyNumberFormat="1" applyFont="1" applyFill="1" applyBorder="1" applyAlignment="1">
      <alignment vertical="center"/>
    </xf>
    <xf numFmtId="183" fontId="15" fillId="11" borderId="71" xfId="3" applyNumberFormat="1" applyFont="1" applyFill="1" applyBorder="1" applyAlignment="1">
      <alignment vertical="center"/>
    </xf>
    <xf numFmtId="0" fontId="9" fillId="0" borderId="18" xfId="2" applyFont="1" applyFill="1" applyBorder="1" applyAlignment="1">
      <alignment horizontal="distributed" vertical="center" wrapText="1" justifyLastLine="1"/>
    </xf>
    <xf numFmtId="0" fontId="9" fillId="10" borderId="18" xfId="2" applyFont="1" applyFill="1" applyBorder="1" applyAlignment="1">
      <alignment horizontal="distributed" vertical="center" wrapText="1" justifyLastLine="1"/>
    </xf>
    <xf numFmtId="0" fontId="9" fillId="10" borderId="1" xfId="2" applyFont="1" applyFill="1" applyBorder="1" applyAlignment="1">
      <alignment horizontal="distributed" vertical="center" wrapText="1" justifyLastLine="1"/>
    </xf>
    <xf numFmtId="0" fontId="9" fillId="10" borderId="12" xfId="2" applyFont="1" applyFill="1" applyBorder="1" applyAlignment="1">
      <alignment horizontal="distributed" vertical="center" wrapText="1" justifyLastLine="1"/>
    </xf>
    <xf numFmtId="0" fontId="9" fillId="10" borderId="18" xfId="2" applyFont="1" applyFill="1" applyBorder="1" applyAlignment="1">
      <alignment horizontal="center" vertical="center" justifyLastLine="1"/>
    </xf>
    <xf numFmtId="183" fontId="15" fillId="10" borderId="73" xfId="3" applyNumberFormat="1" applyFont="1" applyFill="1" applyBorder="1" applyAlignment="1">
      <alignment vertical="center"/>
    </xf>
    <xf numFmtId="0" fontId="40" fillId="12" borderId="9" xfId="0" applyFont="1" applyFill="1" applyBorder="1" applyAlignment="1">
      <alignment vertical="center"/>
    </xf>
    <xf numFmtId="181" fontId="40" fillId="12" borderId="0" xfId="0" applyNumberFormat="1" applyFont="1" applyFill="1" applyBorder="1" applyAlignment="1">
      <alignment vertical="center"/>
    </xf>
    <xf numFmtId="0" fontId="40" fillId="12" borderId="112" xfId="0" applyFont="1" applyFill="1" applyBorder="1" applyAlignment="1">
      <alignment horizontal="center" vertical="center" shrinkToFit="1"/>
    </xf>
    <xf numFmtId="181" fontId="40" fillId="12" borderId="113" xfId="0" applyNumberFormat="1" applyFont="1" applyFill="1" applyBorder="1" applyAlignment="1">
      <alignment vertical="center"/>
    </xf>
    <xf numFmtId="183" fontId="15" fillId="12" borderId="56" xfId="3" applyNumberFormat="1" applyFont="1" applyFill="1" applyBorder="1" applyAlignment="1">
      <alignment vertical="center"/>
    </xf>
    <xf numFmtId="183" fontId="15" fillId="12" borderId="57" xfId="3" applyNumberFormat="1" applyFont="1" applyFill="1" applyBorder="1" applyAlignment="1">
      <alignment vertical="center"/>
    </xf>
    <xf numFmtId="183" fontId="15" fillId="12" borderId="83" xfId="3" applyNumberFormat="1" applyFont="1" applyFill="1" applyBorder="1" applyAlignment="1">
      <alignment vertical="center"/>
    </xf>
    <xf numFmtId="183" fontId="15" fillId="12" borderId="71" xfId="3" applyNumberFormat="1" applyFont="1" applyFill="1" applyBorder="1" applyAlignment="1">
      <alignment vertical="center"/>
    </xf>
    <xf numFmtId="0" fontId="7" fillId="12" borderId="0" xfId="0" applyFont="1" applyFill="1" applyBorder="1" applyAlignment="1">
      <alignment horizontal="left" vertical="center"/>
    </xf>
    <xf numFmtId="181" fontId="7" fillId="12" borderId="0" xfId="0" applyNumberFormat="1" applyFont="1" applyFill="1" applyBorder="1" applyAlignment="1">
      <alignment vertical="center" shrinkToFit="1"/>
    </xf>
    <xf numFmtId="0" fontId="7" fillId="12" borderId="0" xfId="0" applyFont="1" applyFill="1" applyBorder="1" applyAlignment="1">
      <alignment vertical="center"/>
    </xf>
    <xf numFmtId="181" fontId="2" fillId="12" borderId="29" xfId="0" applyNumberFormat="1" applyFont="1" applyFill="1" applyBorder="1" applyAlignment="1">
      <alignment vertical="center" shrinkToFit="1"/>
    </xf>
    <xf numFmtId="0" fontId="2" fillId="12" borderId="30" xfId="0" applyFont="1" applyFill="1" applyBorder="1" applyAlignment="1">
      <alignment vertical="center"/>
    </xf>
    <xf numFmtId="0" fontId="2" fillId="12" borderId="32" xfId="0" applyFont="1" applyFill="1" applyBorder="1" applyAlignment="1">
      <alignment vertical="center"/>
    </xf>
    <xf numFmtId="0" fontId="2" fillId="12" borderId="33" xfId="0" applyFont="1" applyFill="1" applyBorder="1" applyAlignment="1">
      <alignment vertical="center"/>
    </xf>
    <xf numFmtId="0" fontId="7" fillId="12" borderId="13" xfId="0" applyFont="1" applyFill="1" applyBorder="1" applyAlignment="1">
      <alignment vertical="center"/>
    </xf>
    <xf numFmtId="181" fontId="7" fillId="12" borderId="13" xfId="0" applyNumberFormat="1" applyFont="1" applyFill="1" applyBorder="1" applyAlignment="1">
      <alignment vertical="center" shrinkToFit="1"/>
    </xf>
    <xf numFmtId="0" fontId="7" fillId="12" borderId="3" xfId="0" applyFont="1" applyFill="1" applyBorder="1" applyAlignment="1">
      <alignment vertical="center"/>
    </xf>
    <xf numFmtId="0" fontId="2" fillId="12" borderId="31" xfId="0" applyFont="1" applyFill="1" applyBorder="1" applyAlignment="1">
      <alignment vertical="center"/>
    </xf>
    <xf numFmtId="0" fontId="2" fillId="12" borderId="0" xfId="0" applyFont="1" applyFill="1" applyBorder="1" applyAlignment="1">
      <alignment vertical="center"/>
    </xf>
    <xf numFmtId="0" fontId="7" fillId="12" borderId="4" xfId="0" applyFont="1" applyFill="1" applyBorder="1" applyAlignment="1">
      <alignment vertical="center"/>
    </xf>
    <xf numFmtId="0" fontId="7" fillId="12" borderId="10" xfId="0" applyFont="1" applyFill="1" applyBorder="1" applyAlignment="1">
      <alignment vertical="center"/>
    </xf>
    <xf numFmtId="0" fontId="7" fillId="12" borderId="9" xfId="0" applyFont="1" applyFill="1" applyBorder="1" applyAlignment="1">
      <alignment vertical="center"/>
    </xf>
    <xf numFmtId="0" fontId="2" fillId="12" borderId="11" xfId="0" applyFont="1" applyFill="1" applyBorder="1" applyAlignment="1">
      <alignment vertical="center"/>
    </xf>
    <xf numFmtId="0" fontId="2" fillId="12" borderId="6" xfId="0" applyFont="1" applyFill="1" applyBorder="1" applyAlignment="1">
      <alignment vertical="center"/>
    </xf>
    <xf numFmtId="0" fontId="7" fillId="12" borderId="14" xfId="0" applyFont="1" applyFill="1" applyBorder="1" applyAlignment="1">
      <alignment vertical="center"/>
    </xf>
    <xf numFmtId="0" fontId="7" fillId="12" borderId="15" xfId="0" applyFont="1" applyFill="1" applyBorder="1" applyAlignment="1">
      <alignment vertical="center"/>
    </xf>
    <xf numFmtId="181" fontId="7" fillId="12" borderId="15" xfId="0" applyNumberFormat="1" applyFont="1" applyFill="1" applyBorder="1" applyAlignment="1">
      <alignment vertical="center" shrinkToFit="1"/>
    </xf>
    <xf numFmtId="0" fontId="7" fillId="12" borderId="16" xfId="0" applyFont="1" applyFill="1" applyBorder="1" applyAlignment="1">
      <alignment vertical="center"/>
    </xf>
    <xf numFmtId="0" fontId="2" fillId="12" borderId="34" xfId="0" applyFont="1" applyFill="1" applyBorder="1" applyAlignment="1">
      <alignment vertical="center"/>
    </xf>
    <xf numFmtId="0" fontId="2" fillId="12" borderId="35" xfId="0" applyFont="1" applyFill="1" applyBorder="1" applyAlignment="1">
      <alignment vertical="center"/>
    </xf>
    <xf numFmtId="0" fontId="15" fillId="0" borderId="12" xfId="2" applyFont="1" applyFill="1" applyBorder="1" applyAlignment="1">
      <alignment horizontal="center" vertical="center"/>
    </xf>
    <xf numFmtId="49" fontId="15" fillId="0" borderId="12" xfId="2" applyNumberFormat="1" applyFont="1" applyFill="1" applyBorder="1" applyAlignment="1" applyProtection="1">
      <alignment horizontal="distributed" vertical="center"/>
    </xf>
    <xf numFmtId="0" fontId="15" fillId="0" borderId="12" xfId="2" applyFont="1" applyFill="1" applyBorder="1" applyAlignment="1" applyProtection="1">
      <alignment horizontal="distributed" vertical="center"/>
    </xf>
    <xf numFmtId="0" fontId="15" fillId="0" borderId="18" xfId="2" applyFont="1" applyFill="1" applyBorder="1" applyAlignment="1" applyProtection="1">
      <alignment horizontal="distributed" vertical="center"/>
    </xf>
    <xf numFmtId="181" fontId="15" fillId="0" borderId="8" xfId="3" applyNumberFormat="1" applyFont="1" applyFill="1" applyBorder="1" applyAlignment="1">
      <alignment vertical="center"/>
    </xf>
    <xf numFmtId="0" fontId="9" fillId="0" borderId="8" xfId="2" applyFont="1" applyFill="1" applyBorder="1" applyAlignment="1">
      <alignment horizontal="center"/>
    </xf>
    <xf numFmtId="0" fontId="9" fillId="12" borderId="1" xfId="2" applyFont="1" applyFill="1" applyBorder="1" applyAlignment="1">
      <alignment horizontal="distributed" vertical="center" wrapText="1" justifyLastLine="1"/>
    </xf>
    <xf numFmtId="0" fontId="9" fillId="12" borderId="12" xfId="2" applyFont="1" applyFill="1" applyBorder="1" applyAlignment="1">
      <alignment horizontal="distributed" vertical="center" justifyLastLine="1"/>
    </xf>
    <xf numFmtId="0" fontId="9" fillId="12" borderId="18" xfId="2" applyFont="1" applyFill="1" applyBorder="1" applyAlignment="1">
      <alignment horizontal="distributed" vertical="center" justifyLastLine="1"/>
    </xf>
    <xf numFmtId="0" fontId="9" fillId="10" borderId="12" xfId="2" applyFont="1" applyFill="1" applyBorder="1" applyAlignment="1">
      <alignment horizontal="distributed" vertical="center" justifyLastLine="1"/>
    </xf>
    <xf numFmtId="0" fontId="9" fillId="10" borderId="18" xfId="2" applyFont="1" applyFill="1" applyBorder="1" applyAlignment="1">
      <alignment horizontal="distributed" vertical="center" justifyLastLine="1"/>
    </xf>
    <xf numFmtId="0" fontId="9" fillId="0" borderId="12" xfId="2" applyFont="1" applyFill="1" applyBorder="1" applyAlignment="1">
      <alignment horizontal="distributed" vertical="center" justifyLastLine="1"/>
    </xf>
    <xf numFmtId="0" fontId="9" fillId="0" borderId="18" xfId="2" applyFont="1" applyFill="1" applyBorder="1" applyAlignment="1">
      <alignment horizontal="distributed" vertical="center" justifyLastLine="1"/>
    </xf>
    <xf numFmtId="183" fontId="15" fillId="0" borderId="83" xfId="3" applyNumberFormat="1" applyFont="1" applyFill="1" applyBorder="1" applyAlignment="1">
      <alignment vertical="center"/>
    </xf>
    <xf numFmtId="0" fontId="51" fillId="0" borderId="0" xfId="0" applyFont="1" applyFill="1" applyAlignment="1" applyProtection="1">
      <alignment vertical="center"/>
    </xf>
    <xf numFmtId="0" fontId="9" fillId="0" borderId="0" xfId="2" applyFont="1" applyFill="1" applyBorder="1" applyAlignment="1">
      <alignment horizontal="distributed" vertical="center" wrapText="1" justifyLastLine="1"/>
    </xf>
    <xf numFmtId="0" fontId="19" fillId="6" borderId="77" xfId="0" applyFont="1" applyFill="1" applyBorder="1" applyAlignment="1" applyProtection="1">
      <alignment horizontal="right" vertical="center"/>
      <protection locked="0"/>
    </xf>
    <xf numFmtId="0" fontId="19" fillId="6" borderId="96" xfId="0" applyFont="1" applyFill="1" applyBorder="1" applyAlignment="1" applyProtection="1">
      <alignment horizontal="right" vertical="center"/>
      <protection locked="0"/>
    </xf>
    <xf numFmtId="0" fontId="19" fillId="6" borderId="80" xfId="0" applyFont="1" applyFill="1" applyBorder="1" applyAlignment="1" applyProtection="1">
      <alignment horizontal="right" vertical="center"/>
      <protection locked="0"/>
    </xf>
    <xf numFmtId="182" fontId="19" fillId="2" borderId="111" xfId="0" applyNumberFormat="1" applyFont="1" applyFill="1" applyBorder="1" applyAlignment="1" applyProtection="1">
      <alignment vertical="center"/>
      <protection locked="0"/>
    </xf>
    <xf numFmtId="0" fontId="19" fillId="6" borderId="85" xfId="0" applyFont="1" applyFill="1" applyBorder="1" applyAlignment="1" applyProtection="1">
      <alignment horizontal="center" vertical="center"/>
      <protection locked="0"/>
    </xf>
    <xf numFmtId="0" fontId="15" fillId="6" borderId="56" xfId="3" applyNumberFormat="1" applyFont="1" applyFill="1" applyBorder="1" applyAlignment="1" applyProtection="1">
      <alignment vertical="center"/>
      <protection locked="0"/>
    </xf>
    <xf numFmtId="181" fontId="15" fillId="6" borderId="56" xfId="3" applyNumberFormat="1" applyFont="1" applyFill="1" applyBorder="1" applyAlignment="1" applyProtection="1">
      <alignment vertical="center"/>
      <protection locked="0"/>
    </xf>
    <xf numFmtId="183" fontId="15" fillId="6" borderId="56" xfId="3" applyNumberFormat="1" applyFont="1" applyFill="1" applyBorder="1" applyAlignment="1" applyProtection="1">
      <alignment vertical="center"/>
      <protection locked="0"/>
    </xf>
    <xf numFmtId="0" fontId="15" fillId="6" borderId="75" xfId="2" applyNumberFormat="1" applyFont="1" applyFill="1" applyBorder="1" applyAlignment="1" applyProtection="1">
      <alignment vertical="center"/>
      <protection locked="0"/>
    </xf>
    <xf numFmtId="181" fontId="15" fillId="6" borderId="57" xfId="3" applyNumberFormat="1" applyFont="1" applyFill="1" applyBorder="1" applyAlignment="1" applyProtection="1">
      <alignment vertical="center"/>
      <protection locked="0"/>
    </xf>
    <xf numFmtId="183" fontId="15" fillId="6" borderId="57" xfId="3" applyNumberFormat="1" applyFont="1" applyFill="1" applyBorder="1" applyAlignment="1" applyProtection="1">
      <alignment vertical="center"/>
      <protection locked="0"/>
    </xf>
    <xf numFmtId="0" fontId="15" fillId="6" borderId="82" xfId="2" applyNumberFormat="1" applyFont="1" applyFill="1" applyBorder="1" applyAlignment="1" applyProtection="1">
      <alignment vertical="center"/>
      <protection locked="0"/>
    </xf>
    <xf numFmtId="181" fontId="15" fillId="6" borderId="73" xfId="3" applyNumberFormat="1" applyFont="1" applyFill="1" applyBorder="1" applyAlignment="1" applyProtection="1">
      <alignment vertical="center"/>
      <protection locked="0"/>
    </xf>
    <xf numFmtId="183" fontId="15" fillId="6" borderId="73" xfId="3" applyNumberFormat="1" applyFont="1" applyFill="1" applyBorder="1" applyAlignment="1" applyProtection="1">
      <alignment vertical="center"/>
      <protection locked="0"/>
    </xf>
    <xf numFmtId="0" fontId="0" fillId="0" borderId="0" xfId="0" applyProtection="1"/>
    <xf numFmtId="58" fontId="2" fillId="0" borderId="0" xfId="0" applyNumberFormat="1" applyFont="1" applyAlignment="1" applyProtection="1">
      <alignment horizontal="right" vertical="center"/>
    </xf>
    <xf numFmtId="58" fontId="2" fillId="0" borderId="0" xfId="0" applyNumberFormat="1" applyFont="1" applyAlignment="1" applyProtection="1">
      <alignment vertical="center"/>
    </xf>
    <xf numFmtId="181" fontId="19" fillId="0" borderId="63" xfId="0" applyNumberFormat="1" applyFont="1" applyFill="1" applyBorder="1" applyProtection="1"/>
    <xf numFmtId="181" fontId="19" fillId="0" borderId="65" xfId="0" applyNumberFormat="1" applyFont="1" applyFill="1" applyBorder="1" applyProtection="1"/>
    <xf numFmtId="181" fontId="19" fillId="0" borderId="70" xfId="0" applyNumberFormat="1" applyFont="1" applyFill="1" applyBorder="1" applyProtection="1"/>
    <xf numFmtId="0" fontId="25" fillId="0" borderId="0" xfId="0" applyFont="1" applyFill="1" applyProtection="1"/>
    <xf numFmtId="0" fontId="14" fillId="0" borderId="0" xfId="0" applyFont="1" applyFill="1" applyProtection="1"/>
    <xf numFmtId="0" fontId="7" fillId="9" borderId="0" xfId="0" applyFont="1" applyFill="1" applyBorder="1" applyAlignment="1">
      <alignment vertical="center"/>
    </xf>
    <xf numFmtId="0" fontId="7" fillId="9" borderId="29" xfId="0" applyFont="1" applyFill="1" applyBorder="1" applyAlignment="1">
      <alignment vertical="center"/>
    </xf>
    <xf numFmtId="0" fontId="52" fillId="9" borderId="0" xfId="0" applyFont="1" applyFill="1" applyBorder="1" applyAlignment="1">
      <alignment horizontal="left" vertical="center"/>
    </xf>
    <xf numFmtId="181" fontId="52" fillId="9" borderId="0" xfId="0" applyNumberFormat="1" applyFont="1" applyFill="1" applyBorder="1" applyAlignment="1">
      <alignment vertical="center" shrinkToFit="1"/>
    </xf>
    <xf numFmtId="0" fontId="52" fillId="9" borderId="0" xfId="0" applyFont="1" applyFill="1" applyBorder="1" applyAlignment="1">
      <alignment vertical="center"/>
    </xf>
    <xf numFmtId="0" fontId="47" fillId="0" borderId="1" xfId="0" applyFont="1" applyBorder="1" applyAlignment="1">
      <alignment horizontal="left" vertical="center" wrapText="1"/>
    </xf>
    <xf numFmtId="0" fontId="2" fillId="0" borderId="0" xfId="0" applyFont="1" applyFill="1" applyBorder="1" applyAlignment="1">
      <alignment horizontal="left" vertical="center"/>
    </xf>
    <xf numFmtId="0" fontId="7" fillId="0" borderId="40" xfId="0" applyFont="1" applyFill="1" applyBorder="1" applyAlignment="1">
      <alignment horizontal="left" vertical="center"/>
    </xf>
    <xf numFmtId="0" fontId="7" fillId="3" borderId="27" xfId="0" applyFont="1" applyFill="1" applyBorder="1" applyAlignment="1">
      <alignment horizontal="center" vertical="center" textRotation="255"/>
    </xf>
    <xf numFmtId="181" fontId="2" fillId="3" borderId="44" xfId="0" applyNumberFormat="1" applyFont="1" applyFill="1" applyBorder="1" applyAlignment="1">
      <alignment vertical="center" shrinkToFit="1"/>
    </xf>
    <xf numFmtId="0" fontId="7" fillId="3" borderId="117" xfId="0" applyFont="1" applyFill="1" applyBorder="1" applyAlignment="1">
      <alignment horizontal="center" vertical="center" textRotation="255"/>
    </xf>
    <xf numFmtId="0" fontId="7" fillId="3" borderId="118" xfId="0" applyFont="1" applyFill="1" applyBorder="1" applyAlignment="1">
      <alignment horizontal="center" vertical="center" textRotation="255"/>
    </xf>
    <xf numFmtId="0" fontId="7" fillId="12" borderId="119" xfId="0" applyFont="1" applyFill="1" applyBorder="1" applyAlignment="1">
      <alignment horizontal="center" vertical="center" textRotation="255"/>
    </xf>
    <xf numFmtId="0" fontId="7" fillId="12" borderId="120" xfId="0" applyFont="1" applyFill="1" applyBorder="1" applyAlignment="1">
      <alignment horizontal="center" vertical="center" textRotation="255"/>
    </xf>
    <xf numFmtId="0" fontId="7" fillId="12" borderId="121" xfId="0" applyFont="1" applyFill="1" applyBorder="1" applyAlignment="1">
      <alignment horizontal="center" vertical="center" textRotation="255"/>
    </xf>
    <xf numFmtId="0" fontId="2" fillId="12" borderId="9" xfId="0" applyFont="1" applyFill="1" applyBorder="1" applyAlignment="1">
      <alignment vertical="center"/>
    </xf>
    <xf numFmtId="181" fontId="2" fillId="12" borderId="6" xfId="0" applyNumberFormat="1" applyFont="1" applyFill="1" applyBorder="1" applyAlignment="1">
      <alignment vertical="center" shrinkToFit="1"/>
    </xf>
    <xf numFmtId="0" fontId="7" fillId="10" borderId="122" xfId="0" applyFont="1" applyFill="1" applyBorder="1" applyAlignment="1">
      <alignment horizontal="center" vertical="center" textRotation="255"/>
    </xf>
    <xf numFmtId="0" fontId="7" fillId="10" borderId="123" xfId="0" applyFont="1" applyFill="1" applyBorder="1" applyAlignment="1">
      <alignment horizontal="center" vertical="center" textRotation="255"/>
    </xf>
    <xf numFmtId="0" fontId="7" fillId="10" borderId="124" xfId="0" applyFont="1" applyFill="1" applyBorder="1" applyAlignment="1">
      <alignment horizontal="center" vertical="center" textRotation="255"/>
    </xf>
    <xf numFmtId="0" fontId="7" fillId="10" borderId="2" xfId="0" applyFont="1" applyFill="1" applyBorder="1" applyAlignment="1">
      <alignment horizontal="left" vertical="center"/>
    </xf>
    <xf numFmtId="0" fontId="2" fillId="10" borderId="9" xfId="0" applyFont="1" applyFill="1" applyBorder="1" applyAlignment="1">
      <alignment vertical="center"/>
    </xf>
    <xf numFmtId="181" fontId="2" fillId="10" borderId="6" xfId="0" applyNumberFormat="1" applyFont="1" applyFill="1" applyBorder="1" applyAlignment="1">
      <alignment vertical="center" shrinkToFit="1"/>
    </xf>
    <xf numFmtId="0" fontId="2" fillId="0" borderId="9" xfId="0" applyFont="1" applyFill="1" applyBorder="1" applyAlignment="1">
      <alignment vertical="center"/>
    </xf>
    <xf numFmtId="0" fontId="7" fillId="12" borderId="8" xfId="0" applyFont="1" applyFill="1" applyBorder="1" applyAlignment="1">
      <alignment vertical="center"/>
    </xf>
    <xf numFmtId="0" fontId="7" fillId="10" borderId="8" xfId="0" applyFont="1" applyFill="1" applyBorder="1" applyAlignment="1">
      <alignment vertical="center"/>
    </xf>
    <xf numFmtId="0" fontId="7" fillId="0" borderId="55" xfId="0" applyFont="1" applyFill="1" applyBorder="1" applyAlignment="1">
      <alignment vertical="center"/>
    </xf>
    <xf numFmtId="181" fontId="52" fillId="9" borderId="8" xfId="0" applyNumberFormat="1" applyFont="1" applyFill="1" applyBorder="1" applyAlignment="1">
      <alignment vertical="center" shrinkToFit="1"/>
    </xf>
    <xf numFmtId="181" fontId="52" fillId="9" borderId="8" xfId="0" applyNumberFormat="1" applyFont="1" applyFill="1" applyBorder="1" applyAlignment="1">
      <alignment horizontal="right" vertical="center" shrinkToFit="1"/>
    </xf>
    <xf numFmtId="181" fontId="7" fillId="3" borderId="0" xfId="0" applyNumberFormat="1" applyFont="1" applyFill="1" applyBorder="1" applyAlignment="1">
      <alignment horizontal="right" vertical="center" shrinkToFit="1"/>
    </xf>
    <xf numFmtId="181" fontId="7" fillId="12" borderId="0" xfId="0" applyNumberFormat="1" applyFont="1" applyFill="1" applyBorder="1" applyAlignment="1">
      <alignment horizontal="right" vertical="center" shrinkToFit="1"/>
    </xf>
    <xf numFmtId="181" fontId="7" fillId="10" borderId="29" xfId="0" applyNumberFormat="1" applyFont="1" applyFill="1" applyBorder="1" applyAlignment="1">
      <alignment horizontal="right" vertical="center" shrinkToFit="1"/>
    </xf>
    <xf numFmtId="0" fontId="19" fillId="0" borderId="79" xfId="0" applyFont="1" applyFill="1" applyBorder="1" applyAlignment="1" applyProtection="1">
      <alignment vertical="center" shrinkToFit="1"/>
    </xf>
    <xf numFmtId="0" fontId="2" fillId="3" borderId="42" xfId="0" applyFont="1" applyFill="1" applyBorder="1" applyAlignment="1">
      <alignment vertical="top"/>
    </xf>
    <xf numFmtId="0" fontId="2" fillId="12" borderId="9" xfId="0" applyFont="1" applyFill="1" applyBorder="1" applyAlignment="1">
      <alignment vertical="top"/>
    </xf>
    <xf numFmtId="0" fontId="2" fillId="10" borderId="9" xfId="0" applyFont="1" applyFill="1" applyBorder="1" applyAlignment="1">
      <alignment vertical="top"/>
    </xf>
    <xf numFmtId="0" fontId="2" fillId="18" borderId="0" xfId="0" applyFont="1" applyFill="1" applyAlignment="1">
      <alignment vertical="center"/>
    </xf>
    <xf numFmtId="0" fontId="0" fillId="18" borderId="0" xfId="0" applyFill="1" applyProtection="1"/>
    <xf numFmtId="0" fontId="0" fillId="18" borderId="0" xfId="0" applyFill="1"/>
    <xf numFmtId="0" fontId="29" fillId="18" borderId="0" xfId="0" applyFont="1" applyFill="1" applyBorder="1" applyAlignment="1">
      <alignment vertical="center"/>
    </xf>
    <xf numFmtId="0" fontId="33" fillId="18" borderId="0" xfId="0" applyFont="1" applyFill="1"/>
    <xf numFmtId="0" fontId="32" fillId="18" borderId="0" xfId="0" applyFont="1" applyFill="1" applyBorder="1" applyAlignment="1">
      <alignment horizontal="center" vertical="center"/>
    </xf>
    <xf numFmtId="0" fontId="33" fillId="18" borderId="0" xfId="0" applyFont="1" applyFill="1" applyProtection="1"/>
    <xf numFmtId="0" fontId="31" fillId="18" borderId="0" xfId="0" applyFont="1" applyFill="1" applyProtection="1"/>
    <xf numFmtId="0" fontId="39" fillId="18" borderId="0" xfId="0" applyFont="1" applyFill="1"/>
    <xf numFmtId="0" fontId="40" fillId="18" borderId="29" xfId="0" applyFont="1" applyFill="1" applyBorder="1" applyAlignment="1">
      <alignment vertical="center"/>
    </xf>
    <xf numFmtId="0" fontId="42" fillId="18" borderId="0" xfId="0" applyFont="1" applyFill="1" applyBorder="1" applyAlignment="1">
      <alignment vertical="center"/>
    </xf>
    <xf numFmtId="0" fontId="43" fillId="18" borderId="0" xfId="0" applyFont="1" applyFill="1" applyBorder="1" applyAlignment="1">
      <alignment vertical="center"/>
    </xf>
    <xf numFmtId="181" fontId="44" fillId="18" borderId="0" xfId="0" applyNumberFormat="1" applyFont="1" applyFill="1" applyBorder="1" applyAlignment="1">
      <alignment vertical="center"/>
    </xf>
    <xf numFmtId="181" fontId="43" fillId="18" borderId="0" xfId="0" applyNumberFormat="1" applyFont="1" applyFill="1" applyBorder="1" applyAlignment="1">
      <alignment vertical="center"/>
    </xf>
    <xf numFmtId="0" fontId="40" fillId="18" borderId="0" xfId="0" applyFont="1" applyFill="1"/>
    <xf numFmtId="0" fontId="5" fillId="18" borderId="0" xfId="0" applyFont="1" applyFill="1" applyAlignment="1">
      <alignment vertical="center"/>
    </xf>
    <xf numFmtId="0" fontId="2" fillId="18" borderId="0" xfId="0" applyFont="1" applyFill="1"/>
    <xf numFmtId="0" fontId="34" fillId="18" borderId="0" xfId="2" applyFont="1" applyFill="1" applyBorder="1" applyAlignment="1">
      <alignment horizontal="center"/>
    </xf>
    <xf numFmtId="0" fontId="35" fillId="18" borderId="0" xfId="2" applyFont="1" applyFill="1" applyBorder="1" applyAlignment="1">
      <alignment horizontal="distributed" vertical="center"/>
    </xf>
    <xf numFmtId="0" fontId="15" fillId="18" borderId="0" xfId="2" applyFont="1" applyFill="1" applyAlignment="1">
      <alignment horizontal="center"/>
    </xf>
    <xf numFmtId="181" fontId="2" fillId="0" borderId="0" xfId="0" applyNumberFormat="1" applyFont="1" applyFill="1" applyBorder="1" applyAlignment="1">
      <alignment vertical="center" shrinkToFit="1"/>
    </xf>
    <xf numFmtId="0" fontId="2" fillId="3" borderId="5" xfId="0" applyFont="1" applyFill="1" applyBorder="1" applyAlignment="1">
      <alignment vertical="center"/>
    </xf>
    <xf numFmtId="0" fontId="2" fillId="3" borderId="10" xfId="0" applyFont="1" applyFill="1" applyBorder="1" applyAlignment="1">
      <alignment vertical="center"/>
    </xf>
    <xf numFmtId="0" fontId="7" fillId="3" borderId="112" xfId="0" applyFont="1" applyFill="1" applyBorder="1" applyAlignment="1">
      <alignment vertical="center"/>
    </xf>
    <xf numFmtId="181" fontId="7" fillId="3" borderId="112" xfId="0" applyNumberFormat="1" applyFont="1" applyFill="1" applyBorder="1" applyAlignment="1">
      <alignment vertical="center" shrinkToFit="1"/>
    </xf>
    <xf numFmtId="0" fontId="7" fillId="3" borderId="125" xfId="0" applyFont="1" applyFill="1" applyBorder="1" applyAlignment="1">
      <alignment vertical="center"/>
    </xf>
    <xf numFmtId="0" fontId="2" fillId="3" borderId="126" xfId="0" applyFont="1" applyFill="1" applyBorder="1" applyAlignment="1">
      <alignment vertical="center"/>
    </xf>
    <xf numFmtId="0" fontId="7" fillId="3" borderId="28" xfId="0" applyFont="1" applyFill="1" applyBorder="1" applyAlignment="1">
      <alignment vertical="center"/>
    </xf>
    <xf numFmtId="0" fontId="2" fillId="3" borderId="127" xfId="0" applyFont="1" applyFill="1" applyBorder="1" applyAlignment="1">
      <alignment vertical="center"/>
    </xf>
    <xf numFmtId="0" fontId="2" fillId="3" borderId="29" xfId="0" applyFont="1" applyFill="1" applyBorder="1" applyAlignment="1">
      <alignment vertical="center"/>
    </xf>
    <xf numFmtId="0" fontId="4"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0" xfId="0" applyFont="1" applyAlignment="1" applyProtection="1">
      <alignment vertical="center"/>
    </xf>
    <xf numFmtId="0" fontId="2" fillId="18" borderId="0" xfId="0" applyFont="1" applyFill="1" applyBorder="1" applyAlignment="1" applyProtection="1">
      <alignment vertical="center"/>
    </xf>
    <xf numFmtId="0" fontId="5" fillId="18" borderId="0" xfId="0" applyFont="1" applyFill="1" applyBorder="1" applyAlignment="1" applyProtection="1">
      <alignment vertical="center"/>
    </xf>
    <xf numFmtId="0" fontId="8" fillId="0" borderId="0" xfId="0" applyFont="1" applyFill="1" applyBorder="1" applyAlignment="1" applyProtection="1">
      <alignment vertical="center"/>
    </xf>
    <xf numFmtId="0" fontId="2" fillId="0" borderId="0" xfId="0" quotePrefix="1" applyFont="1" applyFill="1" applyBorder="1" applyAlignment="1" applyProtection="1">
      <alignment vertical="center"/>
    </xf>
    <xf numFmtId="0" fontId="32" fillId="18" borderId="0" xfId="0" applyFont="1" applyFill="1" applyBorder="1" applyAlignment="1">
      <alignment horizontal="center" vertical="center"/>
    </xf>
    <xf numFmtId="58" fontId="2" fillId="0" borderId="0" xfId="0" applyNumberFormat="1" applyFont="1" applyAlignment="1">
      <alignment horizontal="right" vertical="center"/>
    </xf>
    <xf numFmtId="0" fontId="4" fillId="0" borderId="0" xfId="0" applyFont="1" applyFill="1" applyBorder="1" applyAlignment="1">
      <alignment vertical="center"/>
    </xf>
    <xf numFmtId="0" fontId="3" fillId="0" borderId="1" xfId="0" applyFont="1" applyFill="1" applyBorder="1" applyAlignment="1">
      <alignment horizontal="center" vertical="center"/>
    </xf>
    <xf numFmtId="0" fontId="34" fillId="13" borderId="1" xfId="0" applyFont="1" applyFill="1" applyBorder="1" applyAlignment="1">
      <alignment vertical="center"/>
    </xf>
    <xf numFmtId="0" fontId="34" fillId="13" borderId="1" xfId="0" applyFont="1" applyFill="1" applyBorder="1" applyAlignment="1">
      <alignment horizontal="center" vertical="center"/>
    </xf>
    <xf numFmtId="0" fontId="34" fillId="14" borderId="1" xfId="0" applyFont="1" applyFill="1" applyBorder="1" applyAlignment="1">
      <alignment vertical="center"/>
    </xf>
    <xf numFmtId="0" fontId="34" fillId="14" borderId="1" xfId="0" applyFont="1" applyFill="1" applyBorder="1" applyAlignment="1">
      <alignment horizontal="center" vertical="center"/>
    </xf>
    <xf numFmtId="0" fontId="34" fillId="16" borderId="1" xfId="0" applyFont="1" applyFill="1" applyBorder="1" applyAlignment="1">
      <alignment vertical="center"/>
    </xf>
    <xf numFmtId="0" fontId="34" fillId="16" borderId="1" xfId="0" applyFont="1" applyFill="1" applyBorder="1" applyAlignment="1">
      <alignment horizontal="center" vertical="center"/>
    </xf>
    <xf numFmtId="0" fontId="3" fillId="15" borderId="1" xfId="0" applyFont="1" applyFill="1" applyBorder="1" applyAlignment="1">
      <alignment vertical="center"/>
    </xf>
    <xf numFmtId="0" fontId="3" fillId="15" borderId="1" xfId="0" applyFont="1" applyFill="1" applyBorder="1" applyAlignment="1">
      <alignment horizontal="center" vertical="center"/>
    </xf>
    <xf numFmtId="0" fontId="3" fillId="17" borderId="1" xfId="0" applyFont="1" applyFill="1" applyBorder="1" applyAlignment="1">
      <alignment vertical="center"/>
    </xf>
    <xf numFmtId="0" fontId="3" fillId="17" borderId="1" xfId="0" applyFont="1" applyFill="1" applyBorder="1" applyAlignment="1">
      <alignment horizontal="center" vertical="center"/>
    </xf>
    <xf numFmtId="0" fontId="2" fillId="18" borderId="0" xfId="0" applyFont="1" applyFill="1" applyBorder="1" applyAlignment="1">
      <alignment vertical="center"/>
    </xf>
    <xf numFmtId="0" fontId="53" fillId="0" borderId="0" xfId="7" applyFill="1" applyBorder="1" applyAlignment="1">
      <alignment vertical="center"/>
    </xf>
    <xf numFmtId="0" fontId="20" fillId="0" borderId="0" xfId="0" applyFont="1"/>
    <xf numFmtId="0" fontId="0" fillId="0" borderId="1" xfId="0" applyBorder="1" applyAlignment="1">
      <alignment shrinkToFit="1"/>
    </xf>
    <xf numFmtId="0" fontId="20" fillId="0" borderId="0" xfId="0" applyFont="1" applyFill="1"/>
    <xf numFmtId="0" fontId="0" fillId="0" borderId="12" xfId="0" applyFill="1" applyBorder="1" applyAlignment="1">
      <alignment shrinkToFit="1"/>
    </xf>
    <xf numFmtId="0" fontId="0" fillId="0" borderId="0" xfId="0" applyFill="1"/>
    <xf numFmtId="0" fontId="0" fillId="0" borderId="17" xfId="0" applyFill="1" applyBorder="1" applyAlignment="1">
      <alignment shrinkToFit="1"/>
    </xf>
    <xf numFmtId="0" fontId="0" fillId="0" borderId="18" xfId="0" applyFill="1" applyBorder="1" applyAlignment="1">
      <alignment shrinkToFit="1"/>
    </xf>
    <xf numFmtId="58" fontId="56" fillId="0" borderId="0" xfId="0" applyNumberFormat="1" applyFont="1" applyAlignment="1">
      <alignment horizontal="right" vertical="center"/>
    </xf>
    <xf numFmtId="181" fontId="45" fillId="18" borderId="15" xfId="0" applyNumberFormat="1" applyFont="1" applyFill="1" applyBorder="1" applyAlignment="1">
      <alignment vertical="center"/>
    </xf>
    <xf numFmtId="181" fontId="40" fillId="0" borderId="0" xfId="0" applyNumberFormat="1" applyFont="1"/>
    <xf numFmtId="58" fontId="56" fillId="0" borderId="0" xfId="0" applyNumberFormat="1" applyFont="1" applyAlignment="1">
      <alignment horizontal="left" vertical="center"/>
    </xf>
    <xf numFmtId="0" fontId="3" fillId="15" borderId="1" xfId="0" applyFont="1" applyFill="1" applyBorder="1" applyAlignment="1">
      <alignment horizontal="left" vertical="center" wrapText="1"/>
    </xf>
    <xf numFmtId="0" fontId="3" fillId="15" borderId="1" xfId="0" applyFont="1" applyFill="1" applyBorder="1" applyAlignment="1">
      <alignment horizontal="left" vertical="center"/>
    </xf>
    <xf numFmtId="0" fontId="29" fillId="18" borderId="0" xfId="0" applyFont="1" applyFill="1" applyBorder="1" applyAlignment="1">
      <alignment horizontal="center" vertical="center"/>
    </xf>
    <xf numFmtId="0" fontId="3" fillId="0" borderId="1" xfId="0" applyFont="1" applyFill="1" applyBorder="1" applyAlignment="1">
      <alignment horizontal="center" vertical="center"/>
    </xf>
    <xf numFmtId="0" fontId="34" fillId="13" borderId="1" xfId="0" applyFont="1" applyFill="1" applyBorder="1" applyAlignment="1">
      <alignment horizontal="left" vertical="center" wrapText="1"/>
    </xf>
    <xf numFmtId="0" fontId="34" fillId="14" borderId="1" xfId="0" applyFont="1" applyFill="1" applyBorder="1" applyAlignment="1">
      <alignment horizontal="left" vertical="center" wrapText="1"/>
    </xf>
    <xf numFmtId="0" fontId="34" fillId="16" borderId="1" xfId="0" applyFont="1" applyFill="1" applyBorder="1" applyAlignment="1">
      <alignment horizontal="left" vertical="center"/>
    </xf>
    <xf numFmtId="0" fontId="34" fillId="16" borderId="1" xfId="0" applyFont="1" applyFill="1" applyBorder="1" applyAlignment="1">
      <alignment horizontal="left" vertical="center" wrapText="1"/>
    </xf>
    <xf numFmtId="0" fontId="3" fillId="17" borderId="1" xfId="0" applyFont="1" applyFill="1" applyBorder="1" applyAlignment="1">
      <alignment horizontal="left" vertical="center" wrapText="1"/>
    </xf>
    <xf numFmtId="0" fontId="3" fillId="17" borderId="1" xfId="0" applyFont="1" applyFill="1" applyBorder="1" applyAlignment="1">
      <alignment horizontal="left" vertical="center"/>
    </xf>
    <xf numFmtId="0" fontId="29" fillId="18" borderId="0" xfId="0" applyFont="1" applyFill="1" applyBorder="1" applyAlignment="1" applyProtection="1">
      <alignment horizontal="center" vertical="center"/>
    </xf>
    <xf numFmtId="0" fontId="2" fillId="0" borderId="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3" xfId="0" applyFont="1" applyFill="1" applyBorder="1" applyAlignment="1">
      <alignment horizontal="center" vertical="center"/>
    </xf>
    <xf numFmtId="0" fontId="30" fillId="18" borderId="0" xfId="0" applyFont="1" applyFill="1" applyAlignment="1">
      <alignment horizontal="center" vertical="center" shrinkToFit="1"/>
    </xf>
    <xf numFmtId="0" fontId="46" fillId="0" borderId="92" xfId="0" applyFont="1" applyBorder="1" applyAlignment="1">
      <alignment horizontal="center" vertical="center" shrinkToFit="1"/>
    </xf>
    <xf numFmtId="0" fontId="2" fillId="0" borderId="2" xfId="0" applyFont="1" applyBorder="1" applyAlignment="1">
      <alignment horizontal="center" vertical="center"/>
    </xf>
    <xf numFmtId="0" fontId="46" fillId="5" borderId="2" xfId="0" applyFont="1" applyFill="1" applyBorder="1" applyAlignment="1">
      <alignment horizontal="center" vertical="center"/>
    </xf>
    <xf numFmtId="0" fontId="46" fillId="5" borderId="92" xfId="0" applyFont="1" applyFill="1" applyBorder="1" applyAlignment="1">
      <alignment horizontal="center" vertical="center" shrinkToFit="1"/>
    </xf>
    <xf numFmtId="0" fontId="46" fillId="5" borderId="92" xfId="0" applyFont="1" applyFill="1" applyBorder="1" applyAlignment="1">
      <alignment horizontal="center" vertical="center" wrapText="1" shrinkToFit="1"/>
    </xf>
    <xf numFmtId="0" fontId="46" fillId="0" borderId="92" xfId="0" applyFont="1" applyBorder="1" applyAlignment="1">
      <alignment horizontal="center" vertical="center" wrapText="1" shrinkToFit="1"/>
    </xf>
    <xf numFmtId="0" fontId="2" fillId="0" borderId="104" xfId="0" applyFont="1" applyBorder="1" applyAlignment="1">
      <alignment horizontal="center" vertical="center"/>
    </xf>
    <xf numFmtId="0" fontId="2" fillId="0" borderId="105" xfId="0" applyFont="1" applyBorder="1" applyAlignment="1">
      <alignment horizontal="center" vertical="center"/>
    </xf>
    <xf numFmtId="0" fontId="2" fillId="0" borderId="106" xfId="0" applyFont="1" applyBorder="1" applyAlignment="1">
      <alignment horizontal="center" vertical="center"/>
    </xf>
    <xf numFmtId="0" fontId="46" fillId="0" borderId="107" xfId="0" applyFont="1" applyBorder="1" applyAlignment="1">
      <alignment horizontal="center" vertical="center" shrinkToFit="1"/>
    </xf>
    <xf numFmtId="0" fontId="46" fillId="0" borderId="108" xfId="0" applyFont="1" applyBorder="1" applyAlignment="1">
      <alignment horizontal="center" vertical="center" shrinkToFit="1"/>
    </xf>
    <xf numFmtId="0" fontId="46" fillId="0" borderId="109" xfId="0" applyFont="1" applyBorder="1" applyAlignment="1">
      <alignment horizontal="center" vertical="center" shrinkToFit="1"/>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5" borderId="1" xfId="0" applyFont="1" applyFill="1" applyBorder="1" applyAlignment="1">
      <alignment horizontal="center" vertical="center"/>
    </xf>
    <xf numFmtId="0" fontId="23" fillId="0" borderId="1" xfId="0" applyFont="1" applyFill="1" applyBorder="1" applyAlignment="1">
      <alignment horizontal="center" vertical="center"/>
    </xf>
    <xf numFmtId="0" fontId="18" fillId="0" borderId="114" xfId="0" applyFont="1" applyFill="1" applyBorder="1" applyAlignment="1">
      <alignment horizontal="right"/>
    </xf>
    <xf numFmtId="0" fontId="18" fillId="0" borderId="115" xfId="0" applyFont="1" applyFill="1" applyBorder="1" applyAlignment="1">
      <alignment horizontal="right"/>
    </xf>
    <xf numFmtId="0" fontId="18" fillId="0" borderId="116" xfId="0" applyFont="1" applyFill="1" applyBorder="1" applyAlignment="1">
      <alignment horizontal="right"/>
    </xf>
    <xf numFmtId="0" fontId="26" fillId="6" borderId="94" xfId="0" applyFont="1" applyFill="1" applyBorder="1" applyAlignment="1" applyProtection="1">
      <alignment horizontal="left" vertical="center" shrinkToFit="1"/>
      <protection locked="0"/>
    </xf>
    <xf numFmtId="0" fontId="26" fillId="6" borderId="76" xfId="0" applyFont="1" applyFill="1" applyBorder="1" applyAlignment="1" applyProtection="1">
      <alignment horizontal="left" vertical="center" shrinkToFit="1"/>
      <protection locked="0"/>
    </xf>
    <xf numFmtId="0" fontId="26" fillId="6" borderId="77" xfId="0" applyFont="1" applyFill="1" applyBorder="1" applyAlignment="1" applyProtection="1">
      <alignment horizontal="left" vertical="center" shrinkToFit="1"/>
      <protection locked="0"/>
    </xf>
    <xf numFmtId="0" fontId="18" fillId="0" borderId="98" xfId="0" applyFont="1" applyFill="1" applyBorder="1" applyAlignment="1" applyProtection="1">
      <alignment horizontal="center" vertical="center"/>
    </xf>
    <xf numFmtId="0" fontId="18" fillId="0" borderId="72" xfId="0" applyFont="1" applyFill="1" applyBorder="1" applyAlignment="1" applyProtection="1">
      <alignment horizontal="center" vertical="center"/>
    </xf>
    <xf numFmtId="0" fontId="18" fillId="0" borderId="95" xfId="0" applyFont="1" applyFill="1" applyBorder="1" applyAlignment="1" applyProtection="1">
      <alignment horizontal="center" vertical="center"/>
    </xf>
    <xf numFmtId="0" fontId="18" fillId="0" borderId="12" xfId="0" applyFont="1" applyFill="1" applyBorder="1" applyAlignment="1" applyProtection="1">
      <alignment horizontal="center" vertical="center"/>
    </xf>
    <xf numFmtId="0" fontId="18" fillId="0" borderId="100" xfId="0" applyFont="1" applyFill="1" applyBorder="1" applyAlignment="1" applyProtection="1">
      <alignment horizontal="center" vertical="center"/>
    </xf>
    <xf numFmtId="0" fontId="18" fillId="0" borderId="17" xfId="0" applyFont="1" applyFill="1" applyBorder="1" applyAlignment="1" applyProtection="1">
      <alignment horizontal="center" vertical="center"/>
    </xf>
    <xf numFmtId="0" fontId="18" fillId="0" borderId="97" xfId="0" applyFont="1" applyFill="1" applyBorder="1" applyAlignment="1" applyProtection="1">
      <alignment horizontal="center" vertical="center"/>
    </xf>
    <xf numFmtId="0" fontId="18" fillId="0" borderId="102" xfId="0" applyFont="1" applyFill="1" applyBorder="1" applyAlignment="1" applyProtection="1">
      <alignment horizontal="center" vertical="center"/>
    </xf>
    <xf numFmtId="0" fontId="26" fillId="6" borderId="12" xfId="0" applyFont="1" applyFill="1" applyBorder="1" applyAlignment="1" applyProtection="1">
      <alignment horizontal="left" vertical="center" wrapText="1" shrinkToFit="1"/>
      <protection locked="0"/>
    </xf>
    <xf numFmtId="0" fontId="26" fillId="6" borderId="99" xfId="0" applyFont="1" applyFill="1" applyBorder="1" applyAlignment="1" applyProtection="1">
      <alignment horizontal="left" vertical="center" wrapText="1" shrinkToFit="1"/>
      <protection locked="0"/>
    </xf>
    <xf numFmtId="0" fontId="26" fillId="6" borderId="17" xfId="0" applyFont="1" applyFill="1" applyBorder="1" applyAlignment="1" applyProtection="1">
      <alignment horizontal="left" vertical="center" wrapText="1" shrinkToFit="1"/>
      <protection locked="0"/>
    </xf>
    <xf numFmtId="0" fontId="26" fillId="6" borderId="101" xfId="0" applyFont="1" applyFill="1" applyBorder="1" applyAlignment="1" applyProtection="1">
      <alignment horizontal="left" vertical="center" wrapText="1" shrinkToFit="1"/>
      <protection locked="0"/>
    </xf>
    <xf numFmtId="0" fontId="26" fillId="6" borderId="102" xfId="0" applyFont="1" applyFill="1" applyBorder="1" applyAlignment="1" applyProtection="1">
      <alignment horizontal="left" vertical="center" wrapText="1" shrinkToFit="1"/>
      <protection locked="0"/>
    </xf>
    <xf numFmtId="0" fontId="26" fillId="6" borderId="103" xfId="0" applyFont="1" applyFill="1" applyBorder="1" applyAlignment="1" applyProtection="1">
      <alignment horizontal="left" vertical="center" wrapText="1" shrinkToFit="1"/>
      <protection locked="0"/>
    </xf>
    <xf numFmtId="0" fontId="32" fillId="18" borderId="0" xfId="0" applyFont="1" applyFill="1" applyBorder="1" applyAlignment="1">
      <alignment horizontal="center" vertical="center"/>
    </xf>
    <xf numFmtId="0" fontId="18" fillId="0" borderId="5" xfId="0" applyFont="1" applyFill="1" applyBorder="1" applyAlignment="1" applyProtection="1">
      <alignment horizontal="distributed" vertical="center" wrapText="1" justifyLastLine="1"/>
    </xf>
    <xf numFmtId="0" fontId="19" fillId="0" borderId="10" xfId="0" applyFont="1" applyBorder="1" applyAlignment="1" applyProtection="1">
      <alignment horizontal="distributed" vertical="center" justifyLastLine="1"/>
    </xf>
    <xf numFmtId="0" fontId="15" fillId="0" borderId="1" xfId="2" applyFont="1" applyFill="1" applyBorder="1" applyAlignment="1">
      <alignment horizontal="distributed" vertical="center"/>
    </xf>
    <xf numFmtId="0" fontId="19" fillId="0" borderId="12" xfId="0" applyFont="1" applyFill="1" applyBorder="1" applyAlignment="1" applyProtection="1">
      <alignment horizontal="center" vertical="center"/>
    </xf>
    <xf numFmtId="0" fontId="19" fillId="0" borderId="18" xfId="0" applyFont="1" applyFill="1" applyBorder="1" applyAlignment="1" applyProtection="1">
      <alignment horizontal="center" vertical="center"/>
    </xf>
    <xf numFmtId="0" fontId="19" fillId="0" borderId="10" xfId="0" applyFont="1" applyBorder="1" applyAlignment="1">
      <alignment horizontal="distributed" vertical="center" justifyLastLine="1"/>
    </xf>
    <xf numFmtId="0" fontId="15" fillId="0" borderId="2" xfId="2" applyFont="1" applyFill="1" applyBorder="1" applyAlignment="1">
      <alignment horizontal="distributed" vertical="center"/>
    </xf>
    <xf numFmtId="0" fontId="15" fillId="0" borderId="13" xfId="2" applyFont="1" applyFill="1" applyBorder="1" applyAlignment="1">
      <alignment horizontal="distributed" vertical="center"/>
    </xf>
    <xf numFmtId="0" fontId="15" fillId="0" borderId="2" xfId="2" applyFont="1" applyFill="1" applyBorder="1" applyAlignment="1">
      <alignment horizontal="distributed" vertical="center" wrapText="1"/>
    </xf>
    <xf numFmtId="0" fontId="15" fillId="0" borderId="3" xfId="2" applyFont="1" applyFill="1" applyBorder="1" applyAlignment="1">
      <alignment horizontal="distributed" vertical="center" wrapText="1"/>
    </xf>
    <xf numFmtId="0" fontId="18" fillId="0" borderId="18" xfId="0" applyFont="1" applyFill="1" applyBorder="1" applyAlignment="1" applyProtection="1">
      <alignment horizontal="center" vertical="center"/>
    </xf>
    <xf numFmtId="0" fontId="32" fillId="18" borderId="0" xfId="0" applyFont="1" applyFill="1" applyBorder="1" applyAlignment="1" applyProtection="1">
      <alignment horizontal="center" vertical="center"/>
    </xf>
    <xf numFmtId="0" fontId="38" fillId="18" borderId="0" xfId="0" applyFont="1" applyFill="1" applyAlignment="1">
      <alignment horizontal="center" vertical="center" wrapText="1"/>
    </xf>
    <xf numFmtId="0" fontId="42" fillId="18" borderId="15" xfId="0" applyFont="1" applyFill="1" applyBorder="1" applyAlignment="1">
      <alignment horizontal="left" vertical="center"/>
    </xf>
    <xf numFmtId="0" fontId="40" fillId="0" borderId="113" xfId="0" applyFont="1" applyBorder="1" applyAlignment="1">
      <alignment horizontal="distributed" vertical="center"/>
    </xf>
    <xf numFmtId="0" fontId="40" fillId="0" borderId="4" xfId="0" applyFont="1" applyFill="1" applyBorder="1" applyAlignment="1">
      <alignment horizontal="center" vertical="center" wrapText="1"/>
    </xf>
    <xf numFmtId="0" fontId="40" fillId="0" borderId="6" xfId="0" applyFont="1" applyFill="1" applyBorder="1" applyAlignment="1">
      <alignment horizontal="center" vertical="center"/>
    </xf>
    <xf numFmtId="0" fontId="23" fillId="0" borderId="39" xfId="0" applyFont="1" applyBorder="1" applyAlignment="1">
      <alignment horizontal="center" vertical="center"/>
    </xf>
    <xf numFmtId="0" fontId="23" fillId="0" borderId="40" xfId="0" applyFont="1" applyBorder="1" applyAlignment="1">
      <alignment horizontal="center" vertical="center"/>
    </xf>
    <xf numFmtId="0" fontId="23" fillId="0" borderId="41" xfId="0" applyFont="1" applyBorder="1" applyAlignment="1">
      <alignment horizontal="center" vertical="center"/>
    </xf>
    <xf numFmtId="0" fontId="23" fillId="0" borderId="44" xfId="0" applyFont="1" applyBorder="1" applyAlignment="1">
      <alignment horizontal="center" vertical="center"/>
    </xf>
    <xf numFmtId="0" fontId="23" fillId="0" borderId="29" xfId="0" applyFont="1" applyBorder="1" applyAlignment="1">
      <alignment horizontal="center" vertical="center"/>
    </xf>
    <xf numFmtId="0" fontId="23" fillId="0" borderId="30" xfId="0" applyFont="1" applyBorder="1" applyAlignment="1">
      <alignment horizontal="center" vertical="center"/>
    </xf>
    <xf numFmtId="0" fontId="40" fillId="0" borderId="39" xfId="0" applyFont="1" applyBorder="1" applyAlignment="1">
      <alignment horizontal="left" vertical="center" wrapText="1"/>
    </xf>
    <xf numFmtId="0" fontId="40" fillId="0" borderId="40" xfId="0" applyFont="1" applyBorder="1" applyAlignment="1">
      <alignment horizontal="left" vertical="center" wrapText="1"/>
    </xf>
    <xf numFmtId="0" fontId="40" fillId="0" borderId="41" xfId="0" applyFont="1" applyBorder="1" applyAlignment="1">
      <alignment horizontal="left" vertical="center" wrapText="1"/>
    </xf>
    <xf numFmtId="0" fontId="40" fillId="0" borderId="42" xfId="0" applyFont="1" applyBorder="1" applyAlignment="1">
      <alignment horizontal="left" vertical="center" wrapText="1"/>
    </xf>
    <xf numFmtId="0" fontId="40" fillId="0" borderId="0" xfId="0" applyFont="1" applyBorder="1" applyAlignment="1">
      <alignment horizontal="left" vertical="center" wrapText="1"/>
    </xf>
    <xf numFmtId="0" fontId="40" fillId="0" borderId="28" xfId="0" applyFont="1" applyBorder="1" applyAlignment="1">
      <alignment horizontal="left" vertical="center" wrapText="1"/>
    </xf>
    <xf numFmtId="0" fontId="40" fillId="0" borderId="44" xfId="0" applyFont="1" applyBorder="1" applyAlignment="1">
      <alignment horizontal="left" vertical="center" wrapText="1"/>
    </xf>
    <xf numFmtId="0" fontId="40" fillId="0" borderId="29" xfId="0" applyFont="1" applyBorder="1" applyAlignment="1">
      <alignment horizontal="left" vertical="center" wrapText="1"/>
    </xf>
    <xf numFmtId="0" fontId="40" fillId="0" borderId="30" xfId="0" applyFont="1" applyBorder="1" applyAlignment="1">
      <alignment horizontal="left" vertical="center" wrapText="1"/>
    </xf>
    <xf numFmtId="58" fontId="40" fillId="0" borderId="0" xfId="0" applyNumberFormat="1" applyFont="1" applyAlignment="1">
      <alignment horizontal="right" vertical="center"/>
    </xf>
    <xf numFmtId="0" fontId="15" fillId="0" borderId="94" xfId="2" applyFont="1" applyFill="1" applyBorder="1" applyAlignment="1" applyProtection="1">
      <alignment horizontal="distributed" vertical="center" justifyLastLine="1"/>
    </xf>
    <xf numFmtId="0" fontId="15" fillId="0" borderId="76" xfId="2" applyFont="1" applyFill="1" applyBorder="1" applyAlignment="1" applyProtection="1">
      <alignment horizontal="distributed" vertical="center" justifyLastLine="1"/>
    </xf>
    <xf numFmtId="0" fontId="15" fillId="0" borderId="72" xfId="2" applyFont="1" applyFill="1" applyBorder="1" applyAlignment="1" applyProtection="1">
      <alignment horizontal="distributed" vertical="center" justifyLastLine="1"/>
    </xf>
    <xf numFmtId="0" fontId="37" fillId="18" borderId="0" xfId="2" applyFont="1" applyFill="1" applyBorder="1" applyAlignment="1">
      <alignment horizontal="distributed" vertical="center"/>
    </xf>
    <xf numFmtId="0" fontId="9" fillId="12" borderId="12" xfId="2" applyFont="1" applyFill="1" applyBorder="1" applyAlignment="1">
      <alignment horizontal="distributed" vertical="center" wrapText="1" justifyLastLine="1"/>
    </xf>
    <xf numFmtId="0" fontId="9" fillId="12" borderId="18" xfId="2" applyFont="1" applyFill="1" applyBorder="1" applyAlignment="1">
      <alignment horizontal="distributed" vertical="center" wrapText="1" justifyLastLine="1"/>
    </xf>
    <xf numFmtId="0" fontId="9" fillId="10" borderId="12" xfId="2" applyFont="1" applyFill="1" applyBorder="1" applyAlignment="1">
      <alignment horizontal="distributed" vertical="center" wrapText="1" justifyLastLine="1"/>
    </xf>
    <xf numFmtId="0" fontId="9" fillId="10" borderId="18" xfId="2" applyFont="1" applyFill="1" applyBorder="1" applyAlignment="1">
      <alignment horizontal="distributed" vertical="center" wrapText="1" justifyLastLine="1"/>
    </xf>
    <xf numFmtId="0" fontId="9" fillId="0" borderId="12" xfId="2" applyFont="1" applyFill="1" applyBorder="1" applyAlignment="1">
      <alignment horizontal="distributed" vertical="center" wrapText="1" justifyLastLine="1"/>
    </xf>
    <xf numFmtId="0" fontId="9" fillId="0" borderId="18" xfId="2" applyFont="1" applyFill="1" applyBorder="1" applyAlignment="1">
      <alignment horizontal="distributed" vertical="center" wrapText="1" justifyLastLine="1"/>
    </xf>
    <xf numFmtId="0" fontId="15" fillId="0" borderId="1" xfId="2" applyFont="1" applyFill="1" applyBorder="1" applyAlignment="1">
      <alignment horizontal="center" vertical="center" justifyLastLine="1"/>
    </xf>
    <xf numFmtId="0" fontId="9" fillId="3" borderId="12" xfId="2" applyFont="1" applyFill="1" applyBorder="1" applyAlignment="1">
      <alignment horizontal="distributed" vertical="center" wrapText="1" justifyLastLine="1"/>
    </xf>
    <xf numFmtId="0" fontId="9" fillId="3" borderId="18" xfId="2" applyFont="1" applyFill="1" applyBorder="1" applyAlignment="1">
      <alignment horizontal="distributed" vertical="center" wrapText="1" justifyLastLine="1"/>
    </xf>
    <xf numFmtId="0" fontId="2" fillId="3" borderId="4" xfId="0" applyFont="1" applyFill="1" applyBorder="1" applyAlignment="1">
      <alignment horizontal="left" vertical="center"/>
    </xf>
    <xf numFmtId="0" fontId="2" fillId="3" borderId="8" xfId="0" applyFont="1" applyFill="1" applyBorder="1" applyAlignment="1">
      <alignment horizontal="left" vertical="center"/>
    </xf>
    <xf numFmtId="0" fontId="7" fillId="3" borderId="24" xfId="0" applyFont="1" applyFill="1" applyBorder="1" applyAlignment="1">
      <alignment horizontal="center" vertical="center" textRotation="255"/>
    </xf>
    <xf numFmtId="0" fontId="7" fillId="3" borderId="25" xfId="0" applyFont="1" applyFill="1" applyBorder="1" applyAlignment="1">
      <alignment horizontal="center" vertical="center" textRotation="255"/>
    </xf>
    <xf numFmtId="0" fontId="7" fillId="3" borderId="26" xfId="0" applyFont="1" applyFill="1" applyBorder="1" applyAlignment="1">
      <alignment horizontal="center" vertical="center" textRotation="255"/>
    </xf>
    <xf numFmtId="0" fontId="7" fillId="3" borderId="39" xfId="0" applyFont="1" applyFill="1" applyBorder="1" applyAlignment="1">
      <alignment horizontal="left" vertical="center"/>
    </xf>
    <xf numFmtId="0" fontId="7" fillId="3" borderId="40" xfId="0" applyFont="1" applyFill="1" applyBorder="1" applyAlignment="1">
      <alignment horizontal="left" vertical="center"/>
    </xf>
    <xf numFmtId="0" fontId="7" fillId="3" borderId="112" xfId="0" applyFont="1" applyFill="1" applyBorder="1" applyAlignment="1">
      <alignment horizontal="left"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1" xfId="0" applyFont="1" applyFill="1" applyBorder="1" applyAlignment="1">
      <alignment horizontal="center" vertical="center"/>
    </xf>
    <xf numFmtId="0" fontId="2" fillId="0" borderId="1" xfId="0" applyFont="1" applyFill="1" applyBorder="1" applyAlignment="1">
      <alignment horizontal="center" vertical="center"/>
    </xf>
    <xf numFmtId="181" fontId="2" fillId="0" borderId="1" xfId="0" applyNumberFormat="1" applyFont="1" applyFill="1" applyBorder="1" applyAlignment="1">
      <alignment horizontal="center" vertical="center" shrinkToFit="1"/>
    </xf>
    <xf numFmtId="181" fontId="2" fillId="0" borderId="2" xfId="0" applyNumberFormat="1" applyFont="1" applyFill="1" applyBorder="1" applyAlignment="1">
      <alignment horizontal="center" vertical="center" shrinkToFit="1"/>
    </xf>
    <xf numFmtId="0" fontId="28" fillId="18" borderId="0" xfId="0" applyFont="1" applyFill="1" applyBorder="1" applyAlignment="1">
      <alignment horizontal="center" vertical="center"/>
    </xf>
    <xf numFmtId="181" fontId="2" fillId="0" borderId="6" xfId="0" applyNumberFormat="1" applyFont="1" applyFill="1" applyBorder="1" applyAlignment="1">
      <alignment horizontal="right" vertical="center" shrinkToFit="1"/>
    </xf>
    <xf numFmtId="181" fontId="2" fillId="0" borderId="11" xfId="0" applyNumberFormat="1" applyFont="1" applyFill="1" applyBorder="1" applyAlignment="1">
      <alignment horizontal="right" vertical="center" shrinkToFit="1"/>
    </xf>
    <xf numFmtId="58" fontId="2" fillId="0" borderId="0" xfId="0" applyNumberFormat="1" applyFont="1" applyAlignment="1">
      <alignment horizontal="right" vertical="center"/>
    </xf>
    <xf numFmtId="0" fontId="2" fillId="0" borderId="0" xfId="0" applyFont="1" applyFill="1" applyBorder="1" applyAlignment="1">
      <alignment horizontal="center" vertical="center"/>
    </xf>
    <xf numFmtId="181" fontId="2" fillId="0" borderId="0" xfId="0" applyNumberFormat="1" applyFont="1" applyFill="1" applyBorder="1" applyAlignment="1">
      <alignment horizontal="right" vertical="center" shrinkToFit="1"/>
    </xf>
    <xf numFmtId="0" fontId="2" fillId="0" borderId="0" xfId="0" applyFont="1" applyFill="1" applyBorder="1" applyAlignment="1">
      <alignment horizontal="left" vertical="center"/>
    </xf>
    <xf numFmtId="0" fontId="2" fillId="0" borderId="13" xfId="0" applyFont="1" applyFill="1" applyBorder="1" applyAlignment="1">
      <alignment vertical="center"/>
    </xf>
    <xf numFmtId="0" fontId="7" fillId="0" borderId="2" xfId="0" applyFont="1" applyBorder="1" applyAlignment="1">
      <alignment horizontal="left"/>
    </xf>
    <xf numFmtId="0" fontId="7" fillId="0" borderId="3" xfId="0" applyFont="1" applyBorder="1" applyAlignment="1">
      <alignment horizontal="left"/>
    </xf>
    <xf numFmtId="0" fontId="7" fillId="0" borderId="55" xfId="0" applyFont="1" applyFill="1" applyBorder="1" applyAlignment="1">
      <alignment horizontal="left" vertical="center"/>
    </xf>
    <xf numFmtId="0" fontId="7" fillId="0" borderId="40" xfId="0" applyFont="1" applyFill="1" applyBorder="1" applyAlignment="1">
      <alignment horizontal="left" vertical="center"/>
    </xf>
    <xf numFmtId="0" fontId="7" fillId="0" borderId="4" xfId="0" applyFont="1" applyFill="1" applyBorder="1" applyAlignment="1">
      <alignment horizontal="left" vertical="center"/>
    </xf>
    <xf numFmtId="0" fontId="7" fillId="0" borderId="8" xfId="0" applyFont="1" applyFill="1" applyBorder="1" applyAlignment="1">
      <alignment horizontal="left" vertical="center"/>
    </xf>
    <xf numFmtId="0" fontId="7" fillId="12" borderId="37" xfId="0" applyFont="1" applyFill="1" applyBorder="1" applyAlignment="1">
      <alignment horizontal="center" vertical="center" textRotation="255"/>
    </xf>
    <xf numFmtId="0" fontId="7" fillId="12" borderId="36" xfId="0" applyFont="1" applyFill="1" applyBorder="1" applyAlignment="1">
      <alignment horizontal="center" vertical="center" textRotation="255"/>
    </xf>
    <xf numFmtId="0" fontId="7" fillId="12" borderId="38" xfId="0" applyFont="1" applyFill="1" applyBorder="1" applyAlignment="1">
      <alignment horizontal="center" vertical="center" textRotation="255"/>
    </xf>
    <xf numFmtId="0" fontId="7" fillId="12" borderId="2" xfId="0" applyFont="1" applyFill="1" applyBorder="1" applyAlignment="1">
      <alignment horizontal="left" vertical="center"/>
    </xf>
    <xf numFmtId="0" fontId="7" fillId="12" borderId="13" xfId="0" applyFont="1" applyFill="1" applyBorder="1" applyAlignment="1">
      <alignment horizontal="left" vertical="center"/>
    </xf>
    <xf numFmtId="0" fontId="7" fillId="10" borderId="48" xfId="0" applyFont="1" applyFill="1" applyBorder="1" applyAlignment="1">
      <alignment horizontal="center" vertical="center" textRotation="255"/>
    </xf>
    <xf numFmtId="0" fontId="7" fillId="10" borderId="49" xfId="0" applyFont="1" applyFill="1" applyBorder="1" applyAlignment="1">
      <alignment horizontal="center" vertical="center" textRotation="255"/>
    </xf>
    <xf numFmtId="0" fontId="7" fillId="10" borderId="50" xfId="0" applyFont="1" applyFill="1" applyBorder="1" applyAlignment="1">
      <alignment horizontal="center" vertical="center" textRotation="255"/>
    </xf>
    <xf numFmtId="0" fontId="2" fillId="12" borderId="45" xfId="0" applyFont="1" applyFill="1" applyBorder="1" applyAlignment="1">
      <alignment horizontal="left" vertical="center"/>
    </xf>
    <xf numFmtId="0" fontId="2" fillId="12" borderId="29" xfId="0" applyFont="1" applyFill="1" applyBorder="1" applyAlignment="1">
      <alignment horizontal="left" vertical="center"/>
    </xf>
    <xf numFmtId="0" fontId="2" fillId="0" borderId="39" xfId="0" applyFont="1" applyFill="1" applyBorder="1" applyAlignment="1">
      <alignment horizontal="left" vertical="center"/>
    </xf>
    <xf numFmtId="0" fontId="2" fillId="0" borderId="40" xfId="0" applyFont="1" applyFill="1" applyBorder="1" applyAlignment="1">
      <alignment horizontal="left" vertical="center"/>
    </xf>
    <xf numFmtId="0" fontId="18" fillId="0" borderId="12" xfId="0" applyFont="1" applyFill="1" applyBorder="1" applyAlignment="1" applyProtection="1">
      <alignment horizontal="distributed" vertical="center" wrapText="1" justifyLastLine="1"/>
    </xf>
    <xf numFmtId="0" fontId="18" fillId="0" borderId="18" xfId="0" applyFont="1" applyFill="1" applyBorder="1" applyAlignment="1" applyProtection="1">
      <alignment horizontal="distributed" vertical="center" wrapText="1" justifyLastLine="1"/>
    </xf>
    <xf numFmtId="0" fontId="9" fillId="11" borderId="4" xfId="2" applyFont="1" applyFill="1" applyBorder="1" applyAlignment="1">
      <alignment horizontal="distributed" vertical="center"/>
    </xf>
    <xf numFmtId="0" fontId="9" fillId="11" borderId="8" xfId="2" applyFont="1" applyFill="1" applyBorder="1" applyAlignment="1">
      <alignment horizontal="distributed" vertical="center"/>
    </xf>
    <xf numFmtId="0" fontId="9" fillId="11" borderId="5" xfId="2" applyFont="1" applyFill="1" applyBorder="1" applyAlignment="1">
      <alignment horizontal="distributed" vertical="center"/>
    </xf>
    <xf numFmtId="0" fontId="9" fillId="10" borderId="4" xfId="2" applyFont="1" applyFill="1" applyBorder="1" applyAlignment="1">
      <alignment horizontal="distributed" vertical="center"/>
    </xf>
    <xf numFmtId="0" fontId="9" fillId="10" borderId="8" xfId="2" applyFont="1" applyFill="1" applyBorder="1" applyAlignment="1">
      <alignment horizontal="distributed" vertical="center"/>
    </xf>
    <xf numFmtId="0" fontId="9" fillId="10" borderId="5" xfId="2" applyFont="1" applyFill="1" applyBorder="1" applyAlignment="1">
      <alignment horizontal="distributed" vertical="center"/>
    </xf>
    <xf numFmtId="0" fontId="9" fillId="0" borderId="4" xfId="2" applyFont="1" applyFill="1" applyBorder="1" applyAlignment="1">
      <alignment horizontal="distributed" vertical="center"/>
    </xf>
    <xf numFmtId="0" fontId="9" fillId="0" borderId="8" xfId="2" applyFont="1" applyFill="1" applyBorder="1" applyAlignment="1">
      <alignment horizontal="distributed" vertical="center"/>
    </xf>
    <xf numFmtId="0" fontId="9" fillId="0" borderId="5" xfId="2" applyFont="1" applyFill="1" applyBorder="1" applyAlignment="1">
      <alignment horizontal="distributed" vertical="center"/>
    </xf>
    <xf numFmtId="0" fontId="9" fillId="0" borderId="93" xfId="2" applyFont="1" applyFill="1" applyBorder="1" applyAlignment="1">
      <alignment horizontal="distributed" vertical="center" wrapText="1"/>
    </xf>
    <xf numFmtId="0" fontId="9" fillId="0" borderId="13" xfId="2" applyFont="1" applyFill="1" applyBorder="1" applyAlignment="1">
      <alignment horizontal="distributed" vertical="center" wrapText="1"/>
    </xf>
    <xf numFmtId="0" fontId="9" fillId="0" borderId="2" xfId="2" applyFont="1" applyFill="1" applyBorder="1" applyAlignment="1">
      <alignment horizontal="distributed" vertical="center" wrapText="1"/>
    </xf>
    <xf numFmtId="0" fontId="9" fillId="0" borderId="3" xfId="2" applyFont="1" applyFill="1" applyBorder="1" applyAlignment="1">
      <alignment horizontal="distributed" vertical="center" wrapText="1"/>
    </xf>
    <xf numFmtId="0" fontId="9" fillId="3" borderId="4" xfId="2" applyFont="1" applyFill="1" applyBorder="1" applyAlignment="1">
      <alignment horizontal="distributed" vertical="center"/>
    </xf>
    <xf numFmtId="0" fontId="9" fillId="3" borderId="8" xfId="2" applyFont="1" applyFill="1" applyBorder="1" applyAlignment="1">
      <alignment horizontal="distributed" vertical="center"/>
    </xf>
    <xf numFmtId="0" fontId="9" fillId="3" borderId="5" xfId="2" applyFont="1" applyFill="1" applyBorder="1" applyAlignment="1">
      <alignment horizontal="distributed" vertical="center"/>
    </xf>
    <xf numFmtId="0" fontId="9" fillId="0" borderId="12" xfId="2" applyFont="1" applyFill="1" applyBorder="1" applyAlignment="1">
      <alignment horizontal="center" vertical="center"/>
    </xf>
    <xf numFmtId="0" fontId="9" fillId="0" borderId="18" xfId="2" applyFont="1" applyFill="1" applyBorder="1" applyAlignment="1">
      <alignment horizontal="center" vertical="center"/>
    </xf>
    <xf numFmtId="0" fontId="9" fillId="0" borderId="12" xfId="2" applyFont="1" applyFill="1" applyBorder="1" applyAlignment="1">
      <alignment horizontal="center" vertical="center" wrapText="1" justifyLastLine="1"/>
    </xf>
    <xf numFmtId="0" fontId="9" fillId="0" borderId="18" xfId="2" applyFont="1" applyFill="1" applyBorder="1" applyAlignment="1">
      <alignment horizontal="center" vertical="center" wrapText="1" justifyLastLine="1"/>
    </xf>
    <xf numFmtId="0" fontId="15" fillId="0" borderId="12" xfId="2" applyFont="1" applyFill="1" applyBorder="1" applyAlignment="1" applyProtection="1">
      <alignment horizontal="center" vertical="center"/>
    </xf>
    <xf numFmtId="0" fontId="15" fillId="0" borderId="18" xfId="2" applyFont="1" applyFill="1" applyBorder="1" applyAlignment="1" applyProtection="1">
      <alignment horizontal="center" vertical="center"/>
    </xf>
    <xf numFmtId="0" fontId="10" fillId="0" borderId="0" xfId="2" applyFont="1" applyFill="1" applyAlignment="1">
      <alignment horizontal="left" vertical="center"/>
    </xf>
    <xf numFmtId="0" fontId="10" fillId="0" borderId="0" xfId="2" applyFont="1" applyFill="1" applyAlignment="1">
      <alignment horizontal="left"/>
    </xf>
    <xf numFmtId="0" fontId="35" fillId="18" borderId="0" xfId="2" applyFont="1" applyFill="1" applyBorder="1" applyAlignment="1">
      <alignment horizontal="center" vertical="center"/>
    </xf>
    <xf numFmtId="0" fontId="35" fillId="18" borderId="11" xfId="2" applyFont="1" applyFill="1" applyBorder="1" applyAlignment="1">
      <alignment horizontal="center" vertical="center"/>
    </xf>
    <xf numFmtId="0" fontId="15" fillId="0" borderId="12" xfId="2" applyFont="1" applyFill="1" applyBorder="1" applyAlignment="1">
      <alignment horizontal="center" vertical="center" justifyLastLine="1"/>
    </xf>
    <xf numFmtId="0" fontId="15" fillId="0" borderId="18" xfId="2" applyFont="1" applyFill="1" applyBorder="1" applyAlignment="1">
      <alignment horizontal="center" vertical="center" justifyLastLine="1"/>
    </xf>
    <xf numFmtId="0" fontId="15" fillId="0" borderId="12" xfId="2" applyFont="1" applyFill="1" applyBorder="1" applyAlignment="1">
      <alignment horizontal="center" vertical="center" wrapText="1" justifyLastLine="1"/>
    </xf>
    <xf numFmtId="0" fontId="15" fillId="0" borderId="18" xfId="2" applyFont="1" applyFill="1" applyBorder="1" applyAlignment="1">
      <alignment horizontal="center" vertical="center" wrapText="1" justifyLastLine="1"/>
    </xf>
  </cellXfs>
  <cellStyles count="8">
    <cellStyle name="ハイパーリンク" xfId="7" builtinId="8"/>
    <cellStyle name="桁区切り 2" xfId="3"/>
    <cellStyle name="標準" xfId="0" builtinId="0"/>
    <cellStyle name="標準 2" xfId="1"/>
    <cellStyle name="標準 2 2" xfId="6"/>
    <cellStyle name="標準 3" xfId="2"/>
    <cellStyle name="標準 4" xfId="5"/>
    <cellStyle name="標準_tool_1" xfId="4"/>
  </cellStyles>
  <dxfs count="0"/>
  <tableStyles count="0" defaultTableStyle="TableStyleMedium2" defaultPivotStyle="PivotStyleMedium9"/>
  <colors>
    <mruColors>
      <color rgb="FFFFCC99"/>
      <color rgb="FFFFFF99"/>
      <color rgb="FF9966FF"/>
      <color rgb="FFFF45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生産誘発額</a:t>
            </a:r>
            <a:endParaRPr lang="en-US" altLang="ja-JP" sz="1200">
              <a:latin typeface="ＭＳ Ｐ明朝" panose="02020600040205080304" pitchFamily="18" charset="-128"/>
              <a:ea typeface="ＭＳ Ｐ明朝" panose="02020600040205080304" pitchFamily="18" charset="-128"/>
            </a:endParaRPr>
          </a:p>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上位</a:t>
            </a:r>
            <a:r>
              <a:rPr lang="en-US" altLang="ja-JP" sz="1200">
                <a:latin typeface="ＭＳ Ｐ明朝" panose="02020600040205080304" pitchFamily="18" charset="-128"/>
                <a:ea typeface="ＭＳ Ｐ明朝" panose="02020600040205080304" pitchFamily="18" charset="-128"/>
              </a:rPr>
              <a:t>10</a:t>
            </a:r>
            <a:r>
              <a:rPr lang="ja-JP" altLang="en-US" sz="1200">
                <a:latin typeface="ＭＳ Ｐ明朝" panose="02020600040205080304" pitchFamily="18" charset="-128"/>
                <a:ea typeface="ＭＳ Ｐ明朝" panose="02020600040205080304" pitchFamily="18" charset="-128"/>
              </a:rPr>
              <a:t>部門</a:t>
            </a:r>
          </a:p>
        </c:rich>
      </c:tx>
      <c:layout>
        <c:manualLayout>
          <c:xMode val="edge"/>
          <c:yMode val="edge"/>
          <c:x val="0.14896445355736601"/>
          <c:y val="9.378739726310651E-3"/>
        </c:manualLayout>
      </c:layout>
      <c:overlay val="0"/>
    </c:title>
    <c:autoTitleDeleted val="0"/>
    <c:plotArea>
      <c:layout>
        <c:manualLayout>
          <c:layoutTarget val="inner"/>
          <c:xMode val="edge"/>
          <c:yMode val="edge"/>
          <c:x val="2.2751413489287282E-2"/>
          <c:y val="0.17023926494312014"/>
          <c:w val="0.87015025398590151"/>
          <c:h val="0.42689143148738318"/>
        </c:manualLayout>
      </c:layout>
      <c:barChart>
        <c:barDir val="col"/>
        <c:grouping val="stacked"/>
        <c:varyColors val="0"/>
        <c:ser>
          <c:idx val="3"/>
          <c:order val="0"/>
          <c:tx>
            <c:v>第２次間接波及効果</c:v>
          </c:tx>
          <c:spPr>
            <a:pattFill prst="dashHorz">
              <a:fgClr>
                <a:schemeClr val="bg1"/>
              </a:fgClr>
              <a:bgClr>
                <a:schemeClr val="accent3">
                  <a:lumMod val="60000"/>
                  <a:lumOff val="40000"/>
                </a:schemeClr>
              </a:bgClr>
            </a:pattFill>
            <a:ln>
              <a:solidFill>
                <a:prstClr val="black"/>
              </a:solidFill>
            </a:ln>
          </c:spPr>
          <c:invertIfNegative val="0"/>
          <c:cat>
            <c:multiLvlStrRef>
              <c:f>結果!$E$35:$E$44</c:f>
            </c:multiLvlStrRef>
          </c:cat>
          <c:val>
            <c:numRef>
              <c:f>結果!$H$35:$H$44</c:f>
              <c:numCache>
                <c:formatCode>#,##0_ ;[Red]\-#,##0\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77-429C-A889-156197575916}"/>
            </c:ext>
          </c:extLst>
        </c:ser>
        <c:ser>
          <c:idx val="2"/>
          <c:order val="1"/>
          <c:tx>
            <c:v>第１次間接波及効果</c:v>
          </c:tx>
          <c:spPr>
            <a:pattFill prst="ltUpDiag">
              <a:fgClr>
                <a:schemeClr val="bg1"/>
              </a:fgClr>
              <a:bgClr>
                <a:schemeClr val="tx2">
                  <a:lumMod val="60000"/>
                  <a:lumOff val="40000"/>
                </a:schemeClr>
              </a:bgClr>
            </a:pattFill>
            <a:ln>
              <a:solidFill>
                <a:prstClr val="black"/>
              </a:solidFill>
            </a:ln>
          </c:spPr>
          <c:invertIfNegative val="0"/>
          <c:cat>
            <c:multiLvlStrRef>
              <c:f>結果!$E$35:$E$44</c:f>
            </c:multiLvlStrRef>
          </c:cat>
          <c:val>
            <c:numRef>
              <c:f>結果!$G$35:$G$44</c:f>
              <c:numCache>
                <c:formatCode>#,##0_ ;[Red]\-#,##0\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77-429C-A889-156197575916}"/>
            </c:ext>
          </c:extLst>
        </c:ser>
        <c:ser>
          <c:idx val="1"/>
          <c:order val="2"/>
          <c:tx>
            <c:v>直接効果</c:v>
          </c:tx>
          <c:spPr>
            <a:solidFill>
              <a:schemeClr val="accent2">
                <a:lumMod val="40000"/>
                <a:lumOff val="60000"/>
              </a:schemeClr>
            </a:solidFill>
            <a:ln>
              <a:solidFill>
                <a:schemeClr val="tx1"/>
              </a:solidFill>
            </a:ln>
          </c:spPr>
          <c:invertIfNegative val="0"/>
          <c:cat>
            <c:multiLvlStrRef>
              <c:f>結果!$E$35:$E$44</c:f>
            </c:multiLvlStrRef>
          </c:cat>
          <c:val>
            <c:numRef>
              <c:f>結果!$F$35:$F$44</c:f>
              <c:numCache>
                <c:formatCode>#,##0_ ;[Red]\-#,##0\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77-429C-A889-156197575916}"/>
            </c:ext>
          </c:extLst>
        </c:ser>
        <c:dLbls>
          <c:showLegendKey val="0"/>
          <c:showVal val="0"/>
          <c:showCatName val="0"/>
          <c:showSerName val="0"/>
          <c:showPercent val="0"/>
          <c:showBubbleSize val="0"/>
        </c:dLbls>
        <c:gapWidth val="40"/>
        <c:overlap val="100"/>
        <c:axId val="408343680"/>
        <c:axId val="408345248"/>
      </c:barChart>
      <c:lineChart>
        <c:grouping val="standard"/>
        <c:varyColors val="0"/>
        <c:ser>
          <c:idx val="0"/>
          <c:order val="3"/>
          <c:tx>
            <c:strRef>
              <c:f>結果!$I$34</c:f>
              <c:strCache>
                <c:ptCount val="1"/>
                <c:pt idx="0">
                  <c:v>総合効果</c:v>
                </c:pt>
              </c:strCache>
            </c:strRef>
          </c:tx>
          <c:spPr>
            <a:ln w="1270">
              <a:solidFill>
                <a:schemeClr val="bg1">
                  <a:alpha val="1000"/>
                </a:schemeClr>
              </a:solidFill>
              <a:prstDash val="sysDot"/>
            </a:ln>
          </c:spPr>
          <c:marker>
            <c:symbol val="none"/>
          </c:marker>
          <c:dLbls>
            <c:spPr>
              <a:noFill/>
              <a:ln>
                <a:noFill/>
              </a:ln>
              <a:effectLst/>
            </c:spPr>
            <c:txPr>
              <a:bodyPr rot="0" vertOverflow="overflow" horzOverflow="overflow" wrap="none" lIns="18000" tIns="0" rIns="0" bIns="0" anchor="ctr">
                <a:spAutoFit/>
              </a:bodyPr>
              <a:lstStyle/>
              <a:p>
                <a:pPr>
                  <a:defRPr sz="800" spc="-100" baseline="0"/>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multiLvlStrRef>
              <c:f>結果!$E$35:$E$44</c:f>
            </c:multiLvlStrRef>
          </c:cat>
          <c:val>
            <c:numRef>
              <c:f>結果!$I$35:$I$44</c:f>
              <c:numCache>
                <c:formatCode>#,##0_ ;[Red]\-#,##0\ </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7677-429C-A889-156197575916}"/>
            </c:ext>
          </c:extLst>
        </c:ser>
        <c:dLbls>
          <c:showLegendKey val="0"/>
          <c:showVal val="0"/>
          <c:showCatName val="0"/>
          <c:showSerName val="0"/>
          <c:showPercent val="0"/>
          <c:showBubbleSize val="0"/>
        </c:dLbls>
        <c:marker val="1"/>
        <c:smooth val="0"/>
        <c:axId val="408343680"/>
        <c:axId val="408345248"/>
      </c:lineChart>
      <c:catAx>
        <c:axId val="408343680"/>
        <c:scaling>
          <c:orientation val="minMax"/>
        </c:scaling>
        <c:delete val="0"/>
        <c:axPos val="b"/>
        <c:numFmt formatCode="General" sourceLinked="1"/>
        <c:majorTickMark val="out"/>
        <c:minorTickMark val="none"/>
        <c:tickLblPos val="nextTo"/>
        <c:txPr>
          <a:bodyPr rot="3300000" vert="horz"/>
          <a:lstStyle/>
          <a:p>
            <a:pPr>
              <a:defRPr sz="700" b="0" i="0" baseline="0">
                <a:latin typeface="ＭＳ Ｐ明朝" panose="02020600040205080304" pitchFamily="18" charset="-128"/>
                <a:ea typeface="ＭＳ Ｐ明朝" panose="02020600040205080304" pitchFamily="18" charset="-128"/>
              </a:defRPr>
            </a:pPr>
            <a:endParaRPr lang="ja-JP"/>
          </a:p>
        </c:txPr>
        <c:crossAx val="408345248"/>
        <c:crosses val="autoZero"/>
        <c:auto val="1"/>
        <c:lblAlgn val="ctr"/>
        <c:lblOffset val="100"/>
        <c:noMultiLvlLbl val="0"/>
      </c:catAx>
      <c:valAx>
        <c:axId val="408345248"/>
        <c:scaling>
          <c:orientation val="minMax"/>
        </c:scaling>
        <c:delete val="1"/>
        <c:axPos val="l"/>
        <c:numFmt formatCode="#,##0_ ;[Red]\-#,##0\ " sourceLinked="0"/>
        <c:majorTickMark val="out"/>
        <c:minorTickMark val="none"/>
        <c:tickLblPos val="nextTo"/>
        <c:crossAx val="408343680"/>
        <c:crosses val="autoZero"/>
        <c:crossBetween val="between"/>
      </c:valAx>
    </c:plotArea>
    <c:legend>
      <c:legendPos val="r"/>
      <c:legendEntry>
        <c:idx val="3"/>
        <c:txPr>
          <a:bodyPr/>
          <a:lstStyle/>
          <a:p>
            <a:pPr>
              <a:defRPr sz="100" baseline="30000">
                <a:solidFill>
                  <a:schemeClr val="bg1"/>
                </a:solidFill>
                <a:latin typeface="ＭＳ Ｐ明朝" panose="02020600040205080304" pitchFamily="18" charset="-128"/>
                <a:ea typeface="ＭＳ Ｐ明朝" panose="02020600040205080304" pitchFamily="18" charset="-128"/>
              </a:defRPr>
            </a:pPr>
            <a:endParaRPr lang="ja-JP"/>
          </a:p>
        </c:txPr>
      </c:legendEntry>
      <c:layout>
        <c:manualLayout>
          <c:xMode val="edge"/>
          <c:yMode val="edge"/>
          <c:x val="0.43259601776430578"/>
          <c:y val="4.5623507109564723E-3"/>
          <c:w val="0.54218082930298295"/>
          <c:h val="0.22357312967515519"/>
        </c:manualLayout>
      </c:layout>
      <c:overlay val="1"/>
      <c:txPr>
        <a:bodyPr/>
        <a:lstStyle/>
        <a:p>
          <a:pPr>
            <a:defRPr sz="1000" baseline="0">
              <a:latin typeface="ＭＳ Ｐ明朝" panose="02020600040205080304" pitchFamily="18" charset="-128"/>
              <a:ea typeface="ＭＳ Ｐ明朝" panose="02020600040205080304" pitchFamily="18" charset="-128"/>
            </a:defRPr>
          </a:pPr>
          <a:endParaRPr lang="ja-JP"/>
        </a:p>
      </c:txPr>
    </c:legend>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経済波及効果</a:t>
            </a:r>
          </a:p>
        </c:rich>
      </c:tx>
      <c:overlay val="0"/>
    </c:title>
    <c:autoTitleDeleted val="0"/>
    <c:plotArea>
      <c:layout>
        <c:manualLayout>
          <c:layoutTarget val="inner"/>
          <c:xMode val="edge"/>
          <c:yMode val="edge"/>
          <c:x val="0"/>
          <c:y val="0.16667755929745115"/>
          <c:w val="0.99245962550643307"/>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結果!$F$27:$H$27</c:f>
              <c:numCache>
                <c:formatCode>#,##0_ ;[Red]\-#,##0\ </c:formatCode>
                <c:ptCount val="3"/>
                <c:pt idx="0">
                  <c:v>0</c:v>
                </c:pt>
                <c:pt idx="1">
                  <c:v>0</c:v>
                </c:pt>
                <c:pt idx="2">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EBCE-470F-903D-16969544CB15}"/>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結果!$F$28:$H$28</c:f>
              <c:numCache>
                <c:formatCode>#,##0_ ;[Red]\-#,##0\ </c:formatCode>
                <c:ptCount val="3"/>
                <c:pt idx="0">
                  <c:v>0</c:v>
                </c:pt>
                <c:pt idx="1">
                  <c:v>0</c:v>
                </c:pt>
                <c:pt idx="2">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EBCE-470F-903D-16969544CB15}"/>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EBCE-470F-903D-16969544CB15}"/>
              </c:ext>
            </c:extLst>
          </c:dPt>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結果!$F$29:$H$29</c:f>
              <c:numCache>
                <c:formatCode>#,##0_ ;[Red]\-#,##0\ </c:formatCode>
                <c:ptCount val="3"/>
                <c:pt idx="0">
                  <c:v>0</c:v>
                </c:pt>
                <c:pt idx="1">
                  <c:v>0</c:v>
                </c:pt>
                <c:pt idx="2">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3-EBCE-470F-903D-16969544CB15}"/>
            </c:ext>
          </c:extLst>
        </c:ser>
        <c:dLbls>
          <c:showLegendKey val="0"/>
          <c:showVal val="0"/>
          <c:showCatName val="0"/>
          <c:showSerName val="0"/>
          <c:showPercent val="0"/>
          <c:showBubbleSize val="0"/>
        </c:dLbls>
        <c:gapWidth val="40"/>
        <c:axId val="413642784"/>
        <c:axId val="413649056"/>
      </c:barChart>
      <c:catAx>
        <c:axId val="413642784"/>
        <c:scaling>
          <c:orientation val="minMax"/>
        </c:scaling>
        <c:delete val="1"/>
        <c:axPos val="b"/>
        <c:numFmt formatCode="#,##0_ ;[Red]\-#,##0\ " sourceLinked="1"/>
        <c:majorTickMark val="out"/>
        <c:minorTickMark val="none"/>
        <c:tickLblPos val="nextTo"/>
        <c:crossAx val="413649056"/>
        <c:crosses val="autoZero"/>
        <c:auto val="1"/>
        <c:lblAlgn val="ctr"/>
        <c:lblOffset val="100"/>
        <c:noMultiLvlLbl val="0"/>
      </c:catAx>
      <c:valAx>
        <c:axId val="413649056"/>
        <c:scaling>
          <c:orientation val="minMax"/>
        </c:scaling>
        <c:delete val="1"/>
        <c:axPos val="l"/>
        <c:numFmt formatCode="#,##0_ ;[Red]\-#,##0\ " sourceLinked="0"/>
        <c:majorTickMark val="out"/>
        <c:minorTickMark val="none"/>
        <c:tickLblPos val="nextTo"/>
        <c:crossAx val="413642784"/>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雇用創出効果</a:t>
            </a:r>
          </a:p>
        </c:rich>
      </c:tx>
      <c:layout>
        <c:manualLayout>
          <c:xMode val="edge"/>
          <c:yMode val="edge"/>
          <c:x val="0.13589508223622759"/>
          <c:y val="2.3203314383350909E-2"/>
        </c:manualLayout>
      </c:layout>
      <c:overlay val="0"/>
    </c:title>
    <c:autoTitleDeleted val="0"/>
    <c:plotArea>
      <c:layout>
        <c:manualLayout>
          <c:layoutTarget val="inner"/>
          <c:xMode val="edge"/>
          <c:yMode val="edge"/>
          <c:x val="0"/>
          <c:y val="0.16667755929745115"/>
          <c:w val="1"/>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結果!$E$49:$F$49</c:f>
              <c:numCache>
                <c:formatCode>#,##0_ ;[Red]\-#,##0\ </c:formatCode>
                <c:ptCount val="2"/>
                <c:pt idx="0">
                  <c:v>0</c:v>
                </c:pt>
                <c:pt idx="1">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E842-4E64-91E4-0F9A7023C440}"/>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vert="horz" wrap="none" lIns="18000" tIns="0" rIns="0" bIns="0" anchor="ctr" anchorCtr="1">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結果!$G$49:$H$49</c:f>
              <c:numCache>
                <c:formatCode>#,##0_ ;[Red]\-#,##0\ </c:formatCode>
                <c:ptCount val="2"/>
                <c:pt idx="0">
                  <c:v>0</c:v>
                </c:pt>
                <c:pt idx="1">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E842-4E64-91E4-0F9A7023C440}"/>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E842-4E64-91E4-0F9A7023C440}"/>
              </c:ext>
            </c:extLst>
          </c:dPt>
          <c:dLbls>
            <c:dLbl>
              <c:idx val="0"/>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2-E842-4E64-91E4-0F9A7023C440}"/>
                </c:ext>
              </c:extLst>
            </c:dLbl>
            <c:dLbl>
              <c:idx val="1"/>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E842-4E64-91E4-0F9A7023C440}"/>
                </c:ext>
              </c:extLst>
            </c:dLbl>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結果!$I$49:$J$49</c:f>
              <c:numCache>
                <c:formatCode>#,##0_ ;[Red]\-#,##0\ </c:formatCode>
                <c:ptCount val="2"/>
                <c:pt idx="0">
                  <c:v>0</c:v>
                </c:pt>
                <c:pt idx="1">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4-E842-4E64-91E4-0F9A7023C440}"/>
            </c:ext>
          </c:extLst>
        </c:ser>
        <c:dLbls>
          <c:showLegendKey val="0"/>
          <c:showVal val="0"/>
          <c:showCatName val="0"/>
          <c:showSerName val="0"/>
          <c:showPercent val="0"/>
          <c:showBubbleSize val="0"/>
        </c:dLbls>
        <c:gapWidth val="40"/>
        <c:axId val="413648664"/>
        <c:axId val="413643568"/>
      </c:barChart>
      <c:catAx>
        <c:axId val="413648664"/>
        <c:scaling>
          <c:orientation val="minMax"/>
        </c:scaling>
        <c:delete val="1"/>
        <c:axPos val="b"/>
        <c:numFmt formatCode="#,##0_ ;[Red]\-#,##0\ " sourceLinked="1"/>
        <c:majorTickMark val="out"/>
        <c:minorTickMark val="none"/>
        <c:tickLblPos val="nextTo"/>
        <c:crossAx val="413643568"/>
        <c:crosses val="autoZero"/>
        <c:auto val="1"/>
        <c:lblAlgn val="ctr"/>
        <c:lblOffset val="100"/>
        <c:noMultiLvlLbl val="0"/>
      </c:catAx>
      <c:valAx>
        <c:axId val="413643568"/>
        <c:scaling>
          <c:orientation val="minMax"/>
        </c:scaling>
        <c:delete val="1"/>
        <c:axPos val="l"/>
        <c:numFmt formatCode="#,##0_ ;[Red]\-#,##0\ " sourceLinked="0"/>
        <c:majorTickMark val="out"/>
        <c:minorTickMark val="none"/>
        <c:tickLblPos val="nextTo"/>
        <c:crossAx val="413648664"/>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orientation="portrait"/>
  </c:printSettings>
  <c:userShapes r:id="rId1"/>
</c:chartSpace>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2135840</xdr:colOff>
      <xdr:row>57</xdr:row>
      <xdr:rowOff>38100</xdr:rowOff>
    </xdr:from>
    <xdr:to>
      <xdr:col>8</xdr:col>
      <xdr:colOff>114000</xdr:colOff>
      <xdr:row>62</xdr:row>
      <xdr:rowOff>152400</xdr:rowOff>
    </xdr:to>
    <xdr:sp macro="" textlink="">
      <xdr:nvSpPr>
        <xdr:cNvPr id="3" name="テキスト ボックス 2"/>
        <xdr:cNvSpPr txBox="1"/>
      </xdr:nvSpPr>
      <xdr:spPr>
        <a:xfrm>
          <a:off x="5618180" y="11551920"/>
          <a:ext cx="355600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問合せ先</a:t>
          </a:r>
          <a:r>
            <a:rPr kumimoji="1" lang="en-US" altLang="ja-JP" sz="1100"/>
            <a:t>】</a:t>
          </a:r>
        </a:p>
        <a:p>
          <a:r>
            <a:rPr kumimoji="1" lang="ja-JP" altLang="en-US" sz="1100"/>
            <a:t>神奈川県　統計センター　企画分析課　産業連関表担当</a:t>
          </a:r>
          <a:endParaRPr kumimoji="1" lang="en-US" altLang="ja-JP" sz="1100"/>
        </a:p>
        <a:p>
          <a:r>
            <a:rPr kumimoji="1" lang="ja-JP" altLang="en-US" sz="1100"/>
            <a:t>〒</a:t>
          </a:r>
          <a:r>
            <a:rPr kumimoji="1" lang="en-US" altLang="ja-JP" sz="1100"/>
            <a:t>221-0835</a:t>
          </a:r>
          <a:r>
            <a:rPr kumimoji="1" lang="ja-JP" altLang="en-US" sz="1100"/>
            <a:t>　横浜市神奈川区鶴屋町</a:t>
          </a:r>
          <a:r>
            <a:rPr kumimoji="1" lang="en-US" altLang="ja-JP" sz="1100"/>
            <a:t>2-24-2</a:t>
          </a:r>
        </a:p>
        <a:p>
          <a:r>
            <a:rPr kumimoji="1" lang="en-US" altLang="ja-JP" sz="1100"/>
            <a:t>TEL</a:t>
          </a:r>
          <a:r>
            <a:rPr kumimoji="1" lang="ja-JP" altLang="en-US" sz="1100"/>
            <a:t>：（</a:t>
          </a:r>
          <a:r>
            <a:rPr kumimoji="1" lang="en-US" altLang="ja-JP" sz="1100"/>
            <a:t>045</a:t>
          </a:r>
          <a:r>
            <a:rPr kumimoji="1" lang="ja-JP" altLang="en-US" sz="1100"/>
            <a:t>）</a:t>
          </a:r>
          <a:r>
            <a:rPr kumimoji="1" lang="en-US" altLang="ja-JP" sz="1100"/>
            <a:t>312-1121</a:t>
          </a:r>
          <a:r>
            <a:rPr kumimoji="1" lang="ja-JP" altLang="en-US" sz="1100"/>
            <a:t>（代表）　内線</a:t>
          </a:r>
          <a:r>
            <a:rPr kumimoji="1" lang="en-US" altLang="ja-JP" sz="1100"/>
            <a:t>2520</a:t>
          </a:r>
          <a:r>
            <a:rPr kumimoji="1" lang="ja-JP" altLang="en-US" sz="1100"/>
            <a:t>～</a:t>
          </a:r>
          <a:r>
            <a:rPr kumimoji="1" lang="en-US" altLang="ja-JP" sz="1100"/>
            <a:t>2522</a:t>
          </a:r>
        </a:p>
        <a:p>
          <a:r>
            <a:rPr kumimoji="1" lang="en-US" altLang="ja-JP" sz="1100"/>
            <a:t>FAX</a:t>
          </a:r>
          <a:r>
            <a:rPr kumimoji="1" lang="ja-JP" altLang="en-US" sz="1100"/>
            <a:t>：（</a:t>
          </a:r>
          <a:r>
            <a:rPr kumimoji="1" lang="en-US" altLang="ja-JP" sz="1100"/>
            <a:t>045</a:t>
          </a:r>
          <a:r>
            <a:rPr kumimoji="1" lang="ja-JP" altLang="en-US" sz="1100"/>
            <a:t>）</a:t>
          </a:r>
          <a:r>
            <a:rPr kumimoji="1" lang="en-US" altLang="ja-JP" sz="1100"/>
            <a:t>313-7210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30480</xdr:colOff>
      <xdr:row>14</xdr:row>
      <xdr:rowOff>22860</xdr:rowOff>
    </xdr:from>
    <xdr:to>
      <xdr:col>8</xdr:col>
      <xdr:colOff>205740</xdr:colOff>
      <xdr:row>15</xdr:row>
      <xdr:rowOff>289560</xdr:rowOff>
    </xdr:to>
    <xdr:sp macro="" textlink="">
      <xdr:nvSpPr>
        <xdr:cNvPr id="2" name="右矢印 1"/>
        <xdr:cNvSpPr/>
      </xdr:nvSpPr>
      <xdr:spPr>
        <a:xfrm>
          <a:off x="9304020" y="2727960"/>
          <a:ext cx="434340" cy="6019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30480</xdr:colOff>
      <xdr:row>14</xdr:row>
      <xdr:rowOff>22860</xdr:rowOff>
    </xdr:from>
    <xdr:to>
      <xdr:col>8</xdr:col>
      <xdr:colOff>205740</xdr:colOff>
      <xdr:row>15</xdr:row>
      <xdr:rowOff>289560</xdr:rowOff>
    </xdr:to>
    <xdr:sp macro="" textlink="">
      <xdr:nvSpPr>
        <xdr:cNvPr id="2" name="右矢印 1"/>
        <xdr:cNvSpPr/>
      </xdr:nvSpPr>
      <xdr:spPr>
        <a:xfrm>
          <a:off x="8763000" y="1981200"/>
          <a:ext cx="434340" cy="6019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516081</xdr:colOff>
      <xdr:row>47</xdr:row>
      <xdr:rowOff>6927</xdr:rowOff>
    </xdr:from>
    <xdr:to>
      <xdr:col>10</xdr:col>
      <xdr:colOff>121226</xdr:colOff>
      <xdr:row>66</xdr:row>
      <xdr:rowOff>22860</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33130</xdr:colOff>
      <xdr:row>48</xdr:row>
      <xdr:rowOff>0</xdr:rowOff>
    </xdr:from>
    <xdr:to>
      <xdr:col>5</xdr:col>
      <xdr:colOff>22860</xdr:colOff>
      <xdr:row>66</xdr:row>
      <xdr:rowOff>22860</xdr:rowOff>
    </xdr:to>
    <xdr:graphicFrame macro="">
      <xdr:nvGraphicFramePr>
        <xdr:cNvPr id="6"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21021</xdr:colOff>
      <xdr:row>49</xdr:row>
      <xdr:rowOff>2</xdr:rowOff>
    </xdr:from>
    <xdr:to>
      <xdr:col>6</xdr:col>
      <xdr:colOff>512618</xdr:colOff>
      <xdr:row>66</xdr:row>
      <xdr:rowOff>28117</xdr:rowOff>
    </xdr:to>
    <xdr:graphicFrame macro="">
      <xdr:nvGraphicFramePr>
        <xdr:cNvPr id="8"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0.75292</cdr:x>
      <cdr:y>0.6019</cdr:y>
    </cdr:from>
    <cdr:to>
      <cdr:x>0.97426</cdr:x>
      <cdr:y>0.94341</cdr:y>
    </cdr:to>
    <cdr:sp macro="" textlink="">
      <cdr:nvSpPr>
        <cdr:cNvPr id="2" name="テキスト ボックス 1"/>
        <cdr:cNvSpPr txBox="1"/>
      </cdr:nvSpPr>
      <cdr:spPr>
        <a:xfrm xmlns:a="http://schemas.openxmlformats.org/drawingml/2006/main">
          <a:off x="1591948" y="1762017"/>
          <a:ext cx="468000" cy="999745"/>
        </a:xfrm>
        <a:prstGeom xmlns:a="http://schemas.openxmlformats.org/drawingml/2006/main" prst="rect">
          <a:avLst/>
        </a:prstGeom>
      </cdr:spPr>
      <cdr:txBody>
        <a:bodyPr xmlns:a="http://schemas.openxmlformats.org/drawingml/2006/main" vertOverflow="clip" vert="eaVert" wrap="square" lIns="0" tIns="0" rIns="0" bIns="0" rtlCol="0" anchor="ctr" anchorCtr="1">
          <a:noAutofit/>
        </a:bodyPr>
        <a:lstStyle xmlns:a="http://schemas.openxmlformats.org/drawingml/2006/main"/>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雇用者所得</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dr:relSizeAnchor xmlns:cdr="http://schemas.openxmlformats.org/drawingml/2006/chartDrawing">
    <cdr:from>
      <cdr:x>0.12467</cdr:x>
      <cdr:y>0.6019</cdr:y>
    </cdr:from>
    <cdr:to>
      <cdr:x>0.19782</cdr:x>
      <cdr:y>0.94341</cdr:y>
    </cdr:to>
    <cdr:sp macro="" textlink="">
      <cdr:nvSpPr>
        <cdr:cNvPr id="3" name="テキスト ボックス 1"/>
        <cdr:cNvSpPr txBox="1"/>
      </cdr:nvSpPr>
      <cdr:spPr>
        <a:xfrm xmlns:a="http://schemas.openxmlformats.org/drawingml/2006/main">
          <a:off x="256913" y="1667501"/>
          <a:ext cx="150721" cy="94613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生産誘発額</a:t>
          </a:r>
        </a:p>
      </cdr:txBody>
    </cdr:sp>
  </cdr:relSizeAnchor>
  <cdr:relSizeAnchor xmlns:cdr="http://schemas.openxmlformats.org/drawingml/2006/chartDrawing">
    <cdr:from>
      <cdr:x>0.39206</cdr:x>
      <cdr:y>0.6019</cdr:y>
    </cdr:from>
    <cdr:to>
      <cdr:x>0.60495</cdr:x>
      <cdr:y>0.94341</cdr:y>
    </cdr:to>
    <cdr:sp macro="" textlink="">
      <cdr:nvSpPr>
        <cdr:cNvPr id="4" name="テキスト ボックス 1"/>
        <cdr:cNvSpPr txBox="1"/>
      </cdr:nvSpPr>
      <cdr:spPr>
        <a:xfrm xmlns:a="http://schemas.openxmlformats.org/drawingml/2006/main">
          <a:off x="828964" y="1762017"/>
          <a:ext cx="450123" cy="999745"/>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粗付加価値</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userShapes>
</file>

<file path=xl/drawings/drawing6.xml><?xml version="1.0" encoding="utf-8"?>
<c:userShapes xmlns:c="http://schemas.openxmlformats.org/drawingml/2006/chart">
  <cdr:relSizeAnchor xmlns:cdr="http://schemas.openxmlformats.org/drawingml/2006/chartDrawing">
    <cdr:from>
      <cdr:x>0.18326</cdr:x>
      <cdr:y>0.61447</cdr:y>
    </cdr:from>
    <cdr:to>
      <cdr:x>0.29307</cdr:x>
      <cdr:y>0.95598</cdr:y>
    </cdr:to>
    <cdr:sp macro="" textlink="">
      <cdr:nvSpPr>
        <cdr:cNvPr id="3" name="テキスト ボックス 1"/>
        <cdr:cNvSpPr txBox="1"/>
      </cdr:nvSpPr>
      <cdr:spPr>
        <a:xfrm xmlns:a="http://schemas.openxmlformats.org/drawingml/2006/main">
          <a:off x="250399" y="1664140"/>
          <a:ext cx="150041" cy="924896"/>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就業誘発者数</a:t>
          </a:r>
        </a:p>
      </cdr:txBody>
    </cdr:sp>
  </cdr:relSizeAnchor>
  <cdr:relSizeAnchor xmlns:cdr="http://schemas.openxmlformats.org/drawingml/2006/chartDrawing">
    <cdr:from>
      <cdr:x>0.63093</cdr:x>
      <cdr:y>0.61447</cdr:y>
    </cdr:from>
    <cdr:to>
      <cdr:x>0.84994</cdr:x>
      <cdr:y>0.95598</cdr:y>
    </cdr:to>
    <cdr:sp macro="" textlink="">
      <cdr:nvSpPr>
        <cdr:cNvPr id="4" name="テキスト ボックス 1"/>
        <cdr:cNvSpPr txBox="1"/>
      </cdr:nvSpPr>
      <cdr:spPr>
        <a:xfrm xmlns:a="http://schemas.openxmlformats.org/drawingml/2006/main">
          <a:off x="864458" y="1796535"/>
          <a:ext cx="300082" cy="99847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雇用誘発者数</a:t>
          </a:r>
        </a:p>
      </cdr:txBody>
    </cdr:sp>
  </cdr:relSizeAnchor>
</c:userShapes>
</file>

<file path=xl/drawings/drawing7.xml><?xml version="1.0" encoding="utf-8"?>
<xdr:wsDr xmlns:xdr="http://schemas.openxmlformats.org/drawingml/2006/spreadsheetDrawing" xmlns:a="http://schemas.openxmlformats.org/drawingml/2006/main">
  <xdr:twoCellAnchor>
    <xdr:from>
      <xdr:col>11</xdr:col>
      <xdr:colOff>7620</xdr:colOff>
      <xdr:row>13</xdr:row>
      <xdr:rowOff>161366</xdr:rowOff>
    </xdr:from>
    <xdr:to>
      <xdr:col>13</xdr:col>
      <xdr:colOff>478560</xdr:colOff>
      <xdr:row>13</xdr:row>
      <xdr:rowOff>161366</xdr:rowOff>
    </xdr:to>
    <xdr:cxnSp macro="">
      <xdr:nvCxnSpPr>
        <xdr:cNvPr id="45" name="直線矢印コネクタ 44"/>
        <xdr:cNvCxnSpPr/>
      </xdr:nvCxnSpPr>
      <xdr:spPr>
        <a:xfrm rot="16200000">
          <a:off x="7836420" y="4059746"/>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9197</xdr:colOff>
      <xdr:row>23</xdr:row>
      <xdr:rowOff>0</xdr:rowOff>
    </xdr:from>
    <xdr:to>
      <xdr:col>5</xdr:col>
      <xdr:colOff>15766</xdr:colOff>
      <xdr:row>27</xdr:row>
      <xdr:rowOff>6568</xdr:rowOff>
    </xdr:to>
    <xdr:cxnSp macro="">
      <xdr:nvCxnSpPr>
        <xdr:cNvPr id="55" name="直線矢印コネクタ 54"/>
        <xdr:cNvCxnSpPr/>
      </xdr:nvCxnSpPr>
      <xdr:spPr>
        <a:xfrm>
          <a:off x="1853237" y="5090160"/>
          <a:ext cx="6569" cy="76856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6626</xdr:colOff>
      <xdr:row>31</xdr:row>
      <xdr:rowOff>0</xdr:rowOff>
    </xdr:from>
    <xdr:to>
      <xdr:col>8</xdr:col>
      <xdr:colOff>6626</xdr:colOff>
      <xdr:row>34</xdr:row>
      <xdr:rowOff>184500</xdr:rowOff>
    </xdr:to>
    <xdr:cxnSp macro="">
      <xdr:nvCxnSpPr>
        <xdr:cNvPr id="61" name="直線矢印コネクタ 60"/>
        <xdr:cNvCxnSpPr/>
      </xdr:nvCxnSpPr>
      <xdr:spPr>
        <a:xfrm>
          <a:off x="3472069" y="7295322"/>
          <a:ext cx="0" cy="7609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xdr:row>
      <xdr:rowOff>160020</xdr:rowOff>
    </xdr:from>
    <xdr:to>
      <xdr:col>13</xdr:col>
      <xdr:colOff>470940</xdr:colOff>
      <xdr:row>27</xdr:row>
      <xdr:rowOff>160020</xdr:rowOff>
    </xdr:to>
    <xdr:cxnSp macro="">
      <xdr:nvCxnSpPr>
        <xdr:cNvPr id="78" name="直線矢印コネクタ 77"/>
        <xdr:cNvCxnSpPr/>
      </xdr:nvCxnSpPr>
      <xdr:spPr>
        <a:xfrm rot="16200000">
          <a:off x="7828800" y="7525500"/>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327660</xdr:colOff>
      <xdr:row>38</xdr:row>
      <xdr:rowOff>0</xdr:rowOff>
    </xdr:from>
    <xdr:to>
      <xdr:col>13</xdr:col>
      <xdr:colOff>495300</xdr:colOff>
      <xdr:row>41</xdr:row>
      <xdr:rowOff>182880</xdr:rowOff>
    </xdr:to>
    <xdr:grpSp>
      <xdr:nvGrpSpPr>
        <xdr:cNvPr id="140" name="グループ化 139"/>
        <xdr:cNvGrpSpPr/>
      </xdr:nvGrpSpPr>
      <xdr:grpSpPr>
        <a:xfrm>
          <a:off x="830580" y="8854440"/>
          <a:ext cx="6035040" cy="883920"/>
          <a:chOff x="2735580" y="10843260"/>
          <a:chExt cx="6103620" cy="876300"/>
        </a:xfrm>
      </xdr:grpSpPr>
      <xdr:cxnSp macro="">
        <xdr:nvCxnSpPr>
          <xdr:cNvPr id="126" name="直線矢印コネクタ 125"/>
          <xdr:cNvCxnSpPr/>
        </xdr:nvCxnSpPr>
        <xdr:spPr>
          <a:xfrm>
            <a:off x="2740175" y="1084326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7" name="直線矢印コネクタ 126"/>
          <xdr:cNvCxnSpPr/>
        </xdr:nvCxnSpPr>
        <xdr:spPr>
          <a:xfrm flipV="1">
            <a:off x="2735580" y="1137148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335280</xdr:colOff>
      <xdr:row>44</xdr:row>
      <xdr:rowOff>0</xdr:rowOff>
    </xdr:from>
    <xdr:to>
      <xdr:col>13</xdr:col>
      <xdr:colOff>502920</xdr:colOff>
      <xdr:row>47</xdr:row>
      <xdr:rowOff>182880</xdr:rowOff>
    </xdr:to>
    <xdr:grpSp>
      <xdr:nvGrpSpPr>
        <xdr:cNvPr id="141" name="グループ化 140"/>
        <xdr:cNvGrpSpPr/>
      </xdr:nvGrpSpPr>
      <xdr:grpSpPr>
        <a:xfrm>
          <a:off x="838200" y="10256520"/>
          <a:ext cx="6035040" cy="883920"/>
          <a:chOff x="2743200" y="12230100"/>
          <a:chExt cx="6103620" cy="876300"/>
        </a:xfrm>
      </xdr:grpSpPr>
      <xdr:cxnSp macro="">
        <xdr:nvCxnSpPr>
          <xdr:cNvPr id="129" name="直線矢印コネクタ 128"/>
          <xdr:cNvCxnSpPr/>
        </xdr:nvCxnSpPr>
        <xdr:spPr>
          <a:xfrm>
            <a:off x="2747795" y="1223010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0" name="直線矢印コネクタ 129"/>
          <xdr:cNvCxnSpPr/>
        </xdr:nvCxnSpPr>
        <xdr:spPr>
          <a:xfrm flipV="1">
            <a:off x="2743200" y="1275070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354725</xdr:colOff>
      <xdr:row>49</xdr:row>
      <xdr:rowOff>308741</xdr:rowOff>
    </xdr:from>
    <xdr:to>
      <xdr:col>3</xdr:col>
      <xdr:colOff>361293</xdr:colOff>
      <xdr:row>54</xdr:row>
      <xdr:rowOff>0</xdr:rowOff>
    </xdr:to>
    <xdr:cxnSp macro="">
      <xdr:nvCxnSpPr>
        <xdr:cNvPr id="131" name="直線矢印コネクタ 130"/>
        <xdr:cNvCxnSpPr/>
      </xdr:nvCxnSpPr>
      <xdr:spPr>
        <a:xfrm>
          <a:off x="853966" y="11554810"/>
          <a:ext cx="6568" cy="768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54</xdr:row>
      <xdr:rowOff>160020</xdr:rowOff>
    </xdr:from>
    <xdr:to>
      <xdr:col>13</xdr:col>
      <xdr:colOff>470940</xdr:colOff>
      <xdr:row>54</xdr:row>
      <xdr:rowOff>160020</xdr:rowOff>
    </xdr:to>
    <xdr:cxnSp macro="">
      <xdr:nvCxnSpPr>
        <xdr:cNvPr id="132" name="直線矢印コネクタ 131"/>
        <xdr:cNvCxnSpPr/>
      </xdr:nvCxnSpPr>
      <xdr:spPr>
        <a:xfrm rot="16200000">
          <a:off x="7828800" y="7769340"/>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25510</xdr:colOff>
      <xdr:row>16</xdr:row>
      <xdr:rowOff>167640</xdr:rowOff>
    </xdr:from>
    <xdr:to>
      <xdr:col>20</xdr:col>
      <xdr:colOff>13251</xdr:colOff>
      <xdr:row>33</xdr:row>
      <xdr:rowOff>45720</xdr:rowOff>
    </xdr:to>
    <xdr:sp macro="" textlink="">
      <xdr:nvSpPr>
        <xdr:cNvPr id="134" name="フリーフォーム 133"/>
        <xdr:cNvSpPr/>
      </xdr:nvSpPr>
      <xdr:spPr>
        <a:xfrm>
          <a:off x="3490953" y="3745727"/>
          <a:ext cx="6103620" cy="3979628"/>
        </a:xfrm>
        <a:custGeom>
          <a:avLst/>
          <a:gdLst>
            <a:gd name="connsiteX0" fmla="*/ 2141220 w 6751320"/>
            <a:gd name="connsiteY0" fmla="*/ 0 h 4160520"/>
            <a:gd name="connsiteX1" fmla="*/ 6751320 w 6751320"/>
            <a:gd name="connsiteY1" fmla="*/ 0 h 4160520"/>
            <a:gd name="connsiteX2" fmla="*/ 6751320 w 6751320"/>
            <a:gd name="connsiteY2" fmla="*/ 4160520 h 4160520"/>
            <a:gd name="connsiteX3" fmla="*/ 0 w 6751320"/>
            <a:gd name="connsiteY3" fmla="*/ 4160520 h 4160520"/>
          </a:gdLst>
          <a:ahLst/>
          <a:cxnLst>
            <a:cxn ang="0">
              <a:pos x="connsiteX0" y="connsiteY0"/>
            </a:cxn>
            <a:cxn ang="0">
              <a:pos x="connsiteX1" y="connsiteY1"/>
            </a:cxn>
            <a:cxn ang="0">
              <a:pos x="connsiteX2" y="connsiteY2"/>
            </a:cxn>
            <a:cxn ang="0">
              <a:pos x="connsiteX3" y="connsiteY3"/>
            </a:cxn>
          </a:cxnLst>
          <a:rect l="l" t="t" r="r" b="b"/>
          <a:pathLst>
            <a:path w="6751320" h="4160520">
              <a:moveTo>
                <a:pt x="2141220" y="0"/>
              </a:moveTo>
              <a:lnTo>
                <a:pt x="6751320" y="0"/>
              </a:lnTo>
              <a:lnTo>
                <a:pt x="6751320" y="4160520"/>
              </a:lnTo>
              <a:lnTo>
                <a:pt x="0" y="4160520"/>
              </a:lnTo>
            </a:path>
          </a:pathLst>
        </a:cu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601980</xdr:colOff>
      <xdr:row>8</xdr:row>
      <xdr:rowOff>0</xdr:rowOff>
    </xdr:from>
    <xdr:to>
      <xdr:col>3</xdr:col>
      <xdr:colOff>608549</xdr:colOff>
      <xdr:row>12</xdr:row>
      <xdr:rowOff>167700</xdr:rowOff>
    </xdr:to>
    <xdr:cxnSp macro="">
      <xdr:nvCxnSpPr>
        <xdr:cNvPr id="21" name="直線矢印コネクタ 20"/>
        <xdr:cNvCxnSpPr/>
      </xdr:nvCxnSpPr>
      <xdr:spPr>
        <a:xfrm>
          <a:off x="1104900" y="1341120"/>
          <a:ext cx="6569" cy="10440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xdr:row>
      <xdr:rowOff>312420</xdr:rowOff>
    </xdr:from>
    <xdr:to>
      <xdr:col>5</xdr:col>
      <xdr:colOff>6569</xdr:colOff>
      <xdr:row>21</xdr:row>
      <xdr:rowOff>840</xdr:rowOff>
    </xdr:to>
    <xdr:cxnSp macro="">
      <xdr:nvCxnSpPr>
        <xdr:cNvPr id="22" name="直線矢印コネクタ 21"/>
        <xdr:cNvCxnSpPr/>
      </xdr:nvCxnSpPr>
      <xdr:spPr>
        <a:xfrm>
          <a:off x="1844040" y="3680460"/>
          <a:ext cx="6569" cy="9000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AA960053\&#12487;&#12473;&#12463;&#12488;&#12483;&#12503;\&#23478;&#35336;&#28040;&#36027;&#65288;ol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
      <sheetName val="生産者価格評価表(190部門）"/>
      <sheetName val="集計票 (国表按分反映後)"/>
      <sheetName val="県国家計消費比率"/>
      <sheetName val="生産者価格old"/>
      <sheetName val="12マージン率（暫定用）"/>
      <sheetName val="中分類"/>
      <sheetName val="国比較"/>
      <sheetName val="家計消費1次推計（12年）"/>
      <sheetName val="12年表"/>
      <sheetName val="1"/>
      <sheetName val="2"/>
      <sheetName val="3"/>
      <sheetName val="4"/>
      <sheetName val="5"/>
      <sheetName val="a003"/>
      <sheetName val="作業表old"/>
      <sheetName val="集計と12比較"/>
    </sheetNames>
    <sheetDataSet>
      <sheetData sheetId="0" refreshError="1"/>
      <sheetData sheetId="1" refreshError="1"/>
      <sheetData sheetId="2"/>
      <sheetData sheetId="3"/>
      <sheetData sheetId="4"/>
      <sheetData sheetId="5"/>
      <sheetData sheetId="6"/>
      <sheetData sheetId="7" refreshError="1"/>
      <sheetData sheetId="8"/>
      <sheetData sheetId="9" refreshError="1"/>
      <sheetData sheetId="10"/>
      <sheetData sheetId="11"/>
      <sheetData sheetId="12"/>
      <sheetData sheetId="13"/>
      <sheetData sheetId="14"/>
      <sheetData sheetId="15">
        <row r="4">
          <cell r="I4" t="str">
            <v>第2表　男女別人口及び世帯の種類（2区分）別世帯数 － 都道府県，市部，郡部，市町村　</v>
          </cell>
        </row>
        <row r="6">
          <cell r="I6" t="str">
            <v xml:space="preserve">Table 2. Population by Sex and Households by Type of Household (2 Groups) - Prefecture, All Shi, All Gun, and Shi, Machi and Mura </v>
          </cell>
        </row>
        <row r="8">
          <cell r="H8" t="str">
            <v>地      　　   域</v>
          </cell>
          <cell r="M8" t="str">
            <v>人　　　　　口  　　　Population</v>
          </cell>
          <cell r="P8" t="str">
            <v>世  　帯 　 数 　Number of households</v>
          </cell>
        </row>
        <row r="9">
          <cell r="H9" t="str">
            <v/>
          </cell>
          <cell r="M9" t="str">
            <v>総　　　数</v>
          </cell>
          <cell r="N9" t="str">
            <v>男</v>
          </cell>
          <cell r="O9" t="str">
            <v>女</v>
          </cell>
          <cell r="P9" t="str">
            <v>総　　　数</v>
          </cell>
          <cell r="Q9" t="str">
            <v>一 般 世 帯</v>
          </cell>
          <cell r="R9" t="str">
            <v>施設等の世帯</v>
          </cell>
        </row>
        <row r="10">
          <cell r="H10" t="str">
            <v>Area</v>
          </cell>
          <cell r="M10" t="str">
            <v>Both sexes</v>
          </cell>
          <cell r="N10" t="str">
            <v>Male</v>
          </cell>
          <cell r="O10" t="str">
            <v>Female</v>
          </cell>
          <cell r="P10" t="str">
            <v>Total</v>
          </cell>
          <cell r="Q10" t="str">
            <v>Private
 households</v>
          </cell>
          <cell r="R10" t="str">
            <v>Institutional
 households</v>
          </cell>
        </row>
        <row r="11">
          <cell r="P11" t="str">
            <v xml:space="preserve"> 1）</v>
          </cell>
        </row>
      </sheetData>
      <sheetData sheetId="16"/>
      <sheetData sheetId="1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ksc014-cms13.hst.kanagawa-sc.jp/cms8341/documents/3241/kanagawa2015_tebiki_all_ver1.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A1:I21"/>
  <sheetViews>
    <sheetView showGridLines="0" zoomScaleNormal="100" zoomScaleSheetLayoutView="100" workbookViewId="0">
      <selection activeCell="Q12" sqref="Q12"/>
    </sheetView>
  </sheetViews>
  <sheetFormatPr defaultColWidth="8.88671875" defaultRowHeight="13.2" x14ac:dyDescent="0.2"/>
  <cols>
    <col min="1" max="1" width="2.77734375" style="122" customWidth="1"/>
    <col min="2" max="2" width="3.88671875" style="122" customWidth="1"/>
    <col min="3" max="3" width="27.88671875" style="122" customWidth="1"/>
    <col min="4" max="4" width="13.88671875" style="122" bestFit="1" customWidth="1"/>
    <col min="5" max="5" width="54.6640625" style="122" customWidth="1"/>
    <col min="6" max="7" width="8.88671875" style="122"/>
    <col min="8" max="8" width="3.88671875" style="122" customWidth="1"/>
    <col min="9" max="9" width="2.77734375" style="122" customWidth="1"/>
    <col min="10" max="10" width="5.77734375" style="122" customWidth="1"/>
    <col min="11" max="16384" width="8.88671875" style="122"/>
  </cols>
  <sheetData>
    <row r="1" spans="1:9" ht="4.95" customHeight="1" x14ac:dyDescent="0.2">
      <c r="A1" s="466"/>
      <c r="B1" s="6"/>
      <c r="C1" s="6"/>
      <c r="D1" s="6"/>
      <c r="E1" s="6"/>
      <c r="F1" s="6"/>
      <c r="G1" s="6"/>
      <c r="H1" s="6"/>
      <c r="I1" s="6"/>
    </row>
    <row r="2" spans="1:9" ht="28.2" customHeight="1" x14ac:dyDescent="0.2">
      <c r="A2" s="478"/>
      <c r="B2" s="493" t="s">
        <v>735</v>
      </c>
      <c r="C2" s="493"/>
      <c r="D2" s="493"/>
      <c r="E2" s="493"/>
      <c r="F2" s="493"/>
      <c r="G2" s="493"/>
      <c r="H2" s="493"/>
      <c r="I2" s="478"/>
    </row>
    <row r="3" spans="1:9" ht="4.95" customHeight="1" x14ac:dyDescent="0.2">
      <c r="A3" s="466"/>
      <c r="B3" s="6"/>
      <c r="C3" s="6"/>
      <c r="D3" s="6"/>
      <c r="E3" s="6"/>
      <c r="F3" s="6"/>
      <c r="G3" s="6"/>
      <c r="H3" s="6"/>
      <c r="I3" s="6"/>
    </row>
    <row r="4" spans="1:9" ht="15" customHeight="1" x14ac:dyDescent="0.2">
      <c r="A4" s="6"/>
      <c r="B4" s="6"/>
      <c r="C4" s="467" t="s">
        <v>10</v>
      </c>
      <c r="D4" s="467" t="s">
        <v>137</v>
      </c>
      <c r="E4" s="494" t="s">
        <v>0</v>
      </c>
      <c r="F4" s="494"/>
      <c r="G4" s="494"/>
      <c r="H4" s="6"/>
      <c r="I4" s="6"/>
    </row>
    <row r="5" spans="1:9" ht="30" customHeight="1" x14ac:dyDescent="0.2">
      <c r="A5" s="6"/>
      <c r="B5" s="6"/>
      <c r="C5" s="468" t="s">
        <v>20</v>
      </c>
      <c r="D5" s="469" t="s">
        <v>1326</v>
      </c>
      <c r="E5" s="495" t="s">
        <v>1327</v>
      </c>
      <c r="F5" s="495"/>
      <c r="G5" s="495"/>
      <c r="H5" s="6"/>
      <c r="I5" s="6"/>
    </row>
    <row r="6" spans="1:9" ht="30" customHeight="1" x14ac:dyDescent="0.2">
      <c r="A6" s="6"/>
      <c r="B6" s="6"/>
      <c r="C6" s="468" t="s">
        <v>11</v>
      </c>
      <c r="D6" s="469" t="s">
        <v>1326</v>
      </c>
      <c r="E6" s="495" t="s">
        <v>764</v>
      </c>
      <c r="F6" s="495"/>
      <c r="G6" s="495"/>
      <c r="H6" s="6"/>
      <c r="I6" s="6"/>
    </row>
    <row r="7" spans="1:9" ht="45" customHeight="1" x14ac:dyDescent="0.2">
      <c r="A7" s="6"/>
      <c r="B7" s="6"/>
      <c r="C7" s="468" t="s">
        <v>639</v>
      </c>
      <c r="D7" s="469" t="s">
        <v>1326</v>
      </c>
      <c r="E7" s="495" t="s">
        <v>1330</v>
      </c>
      <c r="F7" s="495"/>
      <c r="G7" s="495"/>
      <c r="H7" s="6"/>
      <c r="I7" s="6"/>
    </row>
    <row r="8" spans="1:9" ht="45" customHeight="1" x14ac:dyDescent="0.2">
      <c r="A8" s="6"/>
      <c r="B8" s="6"/>
      <c r="C8" s="470" t="s">
        <v>1105</v>
      </c>
      <c r="D8" s="471" t="s">
        <v>1328</v>
      </c>
      <c r="E8" s="496" t="s">
        <v>1112</v>
      </c>
      <c r="F8" s="496"/>
      <c r="G8" s="496"/>
      <c r="H8" s="6"/>
      <c r="I8" s="6"/>
    </row>
    <row r="9" spans="1:9" ht="45" customHeight="1" x14ac:dyDescent="0.2">
      <c r="A9" s="6"/>
      <c r="B9" s="6"/>
      <c r="C9" s="470" t="s">
        <v>1106</v>
      </c>
      <c r="D9" s="471" t="s">
        <v>1328</v>
      </c>
      <c r="E9" s="496" t="s">
        <v>1331</v>
      </c>
      <c r="F9" s="496"/>
      <c r="G9" s="496"/>
      <c r="H9" s="6"/>
      <c r="I9" s="6"/>
    </row>
    <row r="10" spans="1:9" ht="45" customHeight="1" x14ac:dyDescent="0.2">
      <c r="A10" s="6"/>
      <c r="B10" s="6"/>
      <c r="C10" s="470" t="s">
        <v>1107</v>
      </c>
      <c r="D10" s="471" t="s">
        <v>1328</v>
      </c>
      <c r="E10" s="496" t="s">
        <v>1108</v>
      </c>
      <c r="F10" s="496"/>
      <c r="G10" s="496"/>
      <c r="H10" s="6"/>
      <c r="I10" s="6"/>
    </row>
    <row r="11" spans="1:9" ht="30" customHeight="1" x14ac:dyDescent="0.2">
      <c r="A11" s="6"/>
      <c r="B11" s="6"/>
      <c r="C11" s="472" t="s">
        <v>12</v>
      </c>
      <c r="D11" s="473" t="s">
        <v>12</v>
      </c>
      <c r="E11" s="497" t="s">
        <v>1240</v>
      </c>
      <c r="F11" s="497"/>
      <c r="G11" s="497"/>
      <c r="H11" s="6"/>
      <c r="I11" s="6"/>
    </row>
    <row r="12" spans="1:9" ht="30" customHeight="1" x14ac:dyDescent="0.2">
      <c r="A12" s="6"/>
      <c r="B12" s="6"/>
      <c r="C12" s="472" t="s">
        <v>1168</v>
      </c>
      <c r="D12" s="473" t="s">
        <v>12</v>
      </c>
      <c r="E12" s="498" t="s">
        <v>1241</v>
      </c>
      <c r="F12" s="497"/>
      <c r="G12" s="497"/>
      <c r="H12" s="6"/>
      <c r="I12" s="6"/>
    </row>
    <row r="13" spans="1:9" ht="30" customHeight="1" x14ac:dyDescent="0.2">
      <c r="A13" s="6"/>
      <c r="B13" s="6"/>
      <c r="C13" s="472" t="s">
        <v>1329</v>
      </c>
      <c r="D13" s="473" t="s">
        <v>12</v>
      </c>
      <c r="E13" s="498" t="s">
        <v>1242</v>
      </c>
      <c r="F13" s="497"/>
      <c r="G13" s="497"/>
      <c r="H13" s="6"/>
      <c r="I13" s="6"/>
    </row>
    <row r="14" spans="1:9" ht="30" customHeight="1" x14ac:dyDescent="0.2">
      <c r="A14" s="6"/>
      <c r="B14" s="6"/>
      <c r="C14" s="474" t="s">
        <v>1213</v>
      </c>
      <c r="D14" s="475" t="s">
        <v>734</v>
      </c>
      <c r="E14" s="491" t="s">
        <v>1104</v>
      </c>
      <c r="F14" s="492"/>
      <c r="G14" s="492"/>
      <c r="H14" s="6"/>
      <c r="I14" s="6"/>
    </row>
    <row r="15" spans="1:9" ht="30" customHeight="1" x14ac:dyDescent="0.2">
      <c r="A15" s="6"/>
      <c r="B15" s="6"/>
      <c r="C15" s="474" t="s">
        <v>733</v>
      </c>
      <c r="D15" s="475" t="s">
        <v>734</v>
      </c>
      <c r="E15" s="491" t="s">
        <v>1103</v>
      </c>
      <c r="F15" s="492"/>
      <c r="G15" s="492"/>
      <c r="H15" s="6"/>
      <c r="I15" s="6"/>
    </row>
    <row r="16" spans="1:9" ht="30" customHeight="1" x14ac:dyDescent="0.2">
      <c r="A16" s="6"/>
      <c r="B16" s="6"/>
      <c r="C16" s="476" t="s">
        <v>718</v>
      </c>
      <c r="D16" s="477" t="s">
        <v>139</v>
      </c>
      <c r="E16" s="499" t="str">
        <f>"経済波及効果算出のための係数表です。
"&amp;B2&amp;"のうち、投入係数表です。"</f>
        <v>経済波及効果算出のための係数表です。
シート一覧のうち、投入係数表です。</v>
      </c>
      <c r="F16" s="500"/>
      <c r="G16" s="500"/>
      <c r="H16" s="6"/>
      <c r="I16" s="6"/>
    </row>
    <row r="17" spans="1:9" ht="30" customHeight="1" x14ac:dyDescent="0.2">
      <c r="A17" s="6"/>
      <c r="B17" s="6"/>
      <c r="C17" s="476" t="s">
        <v>640</v>
      </c>
      <c r="D17" s="477" t="s">
        <v>139</v>
      </c>
      <c r="E17" s="499" t="str">
        <f>"経済波及効果算出のための係数表です。
"&amp;B2&amp;"のうち、逆行列係数表です。"</f>
        <v>経済波及効果算出のための係数表です。
シート一覧のうち、逆行列係数表です。</v>
      </c>
      <c r="F17" s="500"/>
      <c r="G17" s="500"/>
      <c r="H17" s="6"/>
      <c r="I17" s="6"/>
    </row>
    <row r="18" spans="1:9" s="459" customFormat="1" ht="30" customHeight="1" x14ac:dyDescent="0.2">
      <c r="A18" s="458"/>
      <c r="B18" s="458"/>
      <c r="C18" s="476" t="s">
        <v>1276</v>
      </c>
      <c r="D18" s="477" t="s">
        <v>139</v>
      </c>
      <c r="E18" s="499" t="s">
        <v>1277</v>
      </c>
      <c r="F18" s="500"/>
      <c r="G18" s="500"/>
      <c r="H18" s="458"/>
      <c r="I18" s="458"/>
    </row>
    <row r="19" spans="1:9" ht="30" customHeight="1" x14ac:dyDescent="0.2">
      <c r="A19" s="6"/>
      <c r="B19" s="6"/>
      <c r="C19" s="476" t="s">
        <v>138</v>
      </c>
      <c r="D19" s="477" t="s">
        <v>139</v>
      </c>
      <c r="E19" s="499" t="s">
        <v>765</v>
      </c>
      <c r="F19" s="500"/>
      <c r="G19" s="500"/>
      <c r="H19" s="6"/>
      <c r="I19" s="6"/>
    </row>
    <row r="20" spans="1:9" ht="4.95" customHeight="1" x14ac:dyDescent="0.2">
      <c r="A20" s="466"/>
      <c r="B20" s="6"/>
      <c r="C20" s="6"/>
      <c r="D20" s="6"/>
      <c r="E20" s="6"/>
      <c r="F20" s="6"/>
      <c r="G20" s="6"/>
      <c r="H20" s="6"/>
      <c r="I20" s="6"/>
    </row>
    <row r="21" spans="1:9" ht="12" customHeight="1" x14ac:dyDescent="0.2"/>
  </sheetData>
  <sheetProtection sheet="1" objects="1" scenarios="1"/>
  <mergeCells count="17">
    <mergeCell ref="E15:G15"/>
    <mergeCell ref="E16:G16"/>
    <mergeCell ref="E17:G17"/>
    <mergeCell ref="E19:G19"/>
    <mergeCell ref="E18:G18"/>
    <mergeCell ref="E14:G14"/>
    <mergeCell ref="B2:H2"/>
    <mergeCell ref="E4:G4"/>
    <mergeCell ref="E5:G5"/>
    <mergeCell ref="E6:G6"/>
    <mergeCell ref="E7:G7"/>
    <mergeCell ref="E8:G8"/>
    <mergeCell ref="E9:G9"/>
    <mergeCell ref="E10:G10"/>
    <mergeCell ref="E11:G11"/>
    <mergeCell ref="E12:G12"/>
    <mergeCell ref="E13:G13"/>
  </mergeCells>
  <phoneticPr fontId="1"/>
  <pageMargins left="0.70866141732283472" right="0.70866141732283472" top="0.74803149606299213" bottom="0.74803149606299213" header="0.31496062992125984" footer="0.31496062992125984"/>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7" tint="-0.249977111117893"/>
  </sheetPr>
  <dimension ref="B1:K70"/>
  <sheetViews>
    <sheetView showGridLines="0" zoomScale="130" zoomScaleNormal="130" zoomScaleSheetLayoutView="100" workbookViewId="0"/>
  </sheetViews>
  <sheetFormatPr defaultColWidth="8.88671875" defaultRowHeight="12" x14ac:dyDescent="0.15"/>
  <cols>
    <col min="1" max="1" width="0.5546875" style="227" customWidth="1"/>
    <col min="2" max="2" width="3.33203125" style="227" customWidth="1"/>
    <col min="3" max="3" width="2.77734375" style="227" customWidth="1"/>
    <col min="4" max="4" width="3.44140625" style="227" customWidth="1"/>
    <col min="5" max="5" width="21.44140625" style="227" customWidth="1"/>
    <col min="6" max="8" width="12.77734375" style="227" customWidth="1"/>
    <col min="9" max="10" width="11.77734375" style="227" customWidth="1"/>
    <col min="11" max="11" width="2.77734375" style="227" customWidth="1"/>
    <col min="12" max="12" width="1.77734375" style="227" customWidth="1"/>
    <col min="13" max="16384" width="8.88671875" style="227"/>
  </cols>
  <sheetData>
    <row r="1" spans="2:11" s="226" customFormat="1" ht="3" customHeight="1" x14ac:dyDescent="0.15"/>
    <row r="2" spans="2:11" s="226" customFormat="1" ht="15" customHeight="1" x14ac:dyDescent="0.15">
      <c r="B2" s="435"/>
      <c r="C2" s="558" t="str">
        <f>はじめに!B2&amp;"による
経済波及効果分析結果（統合中分類）"</f>
        <v>平成27（2015）年神奈川県産業連関表による
経済波及効果分析結果（統合中分類）</v>
      </c>
      <c r="D2" s="558"/>
      <c r="E2" s="558"/>
      <c r="F2" s="558"/>
      <c r="G2" s="558"/>
      <c r="H2" s="558"/>
      <c r="I2" s="558"/>
      <c r="J2" s="558"/>
      <c r="K2" s="435"/>
    </row>
    <row r="3" spans="2:11" s="226" customFormat="1" ht="15" customHeight="1" x14ac:dyDescent="0.15">
      <c r="B3" s="435"/>
      <c r="C3" s="558"/>
      <c r="D3" s="558"/>
      <c r="E3" s="558"/>
      <c r="F3" s="558"/>
      <c r="G3" s="558"/>
      <c r="H3" s="558"/>
      <c r="I3" s="558"/>
      <c r="J3" s="558"/>
      <c r="K3" s="435"/>
    </row>
    <row r="4" spans="2:11" ht="4.95" customHeight="1" x14ac:dyDescent="0.15">
      <c r="J4" s="578"/>
      <c r="K4" s="578"/>
    </row>
    <row r="5" spans="2:11" ht="15" customHeight="1" x14ac:dyDescent="0.15">
      <c r="C5" s="257" t="s">
        <v>700</v>
      </c>
      <c r="D5" s="228"/>
      <c r="J5" s="578" t="str">
        <f ca="1">IF(基本設定!D31="する",TODAY(),"")</f>
        <v/>
      </c>
      <c r="K5" s="578"/>
    </row>
    <row r="6" spans="2:11" s="226" customFormat="1" ht="1.2" customHeight="1" thickBot="1" x14ac:dyDescent="0.2"/>
    <row r="7" spans="2:11" ht="12" customHeight="1" x14ac:dyDescent="0.15">
      <c r="D7" s="563" t="str">
        <f>IF(基本設定!D22="","",基本設定!D22)</f>
        <v/>
      </c>
      <c r="E7" s="564"/>
      <c r="F7" s="564"/>
      <c r="G7" s="564"/>
      <c r="H7" s="564"/>
      <c r="I7" s="564"/>
      <c r="J7" s="565"/>
    </row>
    <row r="8" spans="2:11" ht="12" customHeight="1" thickBot="1" x14ac:dyDescent="0.2">
      <c r="D8" s="566"/>
      <c r="E8" s="567"/>
      <c r="F8" s="567"/>
      <c r="G8" s="567"/>
      <c r="H8" s="567"/>
      <c r="I8" s="567"/>
      <c r="J8" s="568"/>
    </row>
    <row r="9" spans="2:11" ht="3" customHeight="1" x14ac:dyDescent="0.15"/>
    <row r="10" spans="2:11" ht="15" customHeight="1" x14ac:dyDescent="0.15">
      <c r="C10" s="257" t="s">
        <v>701</v>
      </c>
      <c r="D10" s="228"/>
    </row>
    <row r="11" spans="2:11" s="226" customFormat="1" ht="1.2" customHeight="1" thickBot="1" x14ac:dyDescent="0.2"/>
    <row r="12" spans="2:11" ht="15" customHeight="1" x14ac:dyDescent="0.15">
      <c r="D12" s="569" t="str">
        <f>IF(基本設定!D23="","",基本設定!D23)</f>
        <v/>
      </c>
      <c r="E12" s="570"/>
      <c r="F12" s="570"/>
      <c r="G12" s="570"/>
      <c r="H12" s="570"/>
      <c r="I12" s="570"/>
      <c r="J12" s="571"/>
    </row>
    <row r="13" spans="2:11" ht="15" customHeight="1" x14ac:dyDescent="0.15">
      <c r="D13" s="572"/>
      <c r="E13" s="573"/>
      <c r="F13" s="573"/>
      <c r="G13" s="573"/>
      <c r="H13" s="573"/>
      <c r="I13" s="573"/>
      <c r="J13" s="574"/>
    </row>
    <row r="14" spans="2:11" ht="15" customHeight="1" x14ac:dyDescent="0.15">
      <c r="D14" s="572"/>
      <c r="E14" s="573"/>
      <c r="F14" s="573"/>
      <c r="G14" s="573"/>
      <c r="H14" s="573"/>
      <c r="I14" s="573"/>
      <c r="J14" s="574"/>
    </row>
    <row r="15" spans="2:11" ht="15" customHeight="1" thickBot="1" x14ac:dyDescent="0.2">
      <c r="D15" s="575"/>
      <c r="E15" s="576"/>
      <c r="F15" s="576"/>
      <c r="G15" s="576"/>
      <c r="H15" s="576"/>
      <c r="I15" s="576"/>
      <c r="J15" s="577"/>
    </row>
    <row r="16" spans="2:11" ht="3" customHeight="1" x14ac:dyDescent="0.15"/>
    <row r="17" spans="3:10" ht="15" customHeight="1" x14ac:dyDescent="0.15">
      <c r="C17" s="257" t="s">
        <v>702</v>
      </c>
      <c r="D17" s="228"/>
      <c r="E17" s="228"/>
      <c r="F17" s="228"/>
      <c r="G17" s="228"/>
      <c r="H17" s="229" t="str">
        <f>"（単位："&amp;基本設定!D29&amp;"）"</f>
        <v>（単位：百万円）</v>
      </c>
      <c r="J17" s="227" t="s">
        <v>1385</v>
      </c>
    </row>
    <row r="18" spans="3:10" s="226" customFormat="1" ht="1.2" customHeight="1" thickBot="1" x14ac:dyDescent="0.2"/>
    <row r="19" spans="3:10" ht="15" customHeight="1" thickBot="1" x14ac:dyDescent="0.2">
      <c r="C19" s="228"/>
      <c r="D19" s="559" t="s">
        <v>1268</v>
      </c>
      <c r="E19" s="559"/>
      <c r="F19" s="559"/>
      <c r="G19" s="559"/>
      <c r="H19" s="488">
        <f>計算!C113</f>
        <v>0</v>
      </c>
      <c r="J19" s="231">
        <f>各種係数!P18</f>
        <v>0.61933895674895334</v>
      </c>
    </row>
    <row r="20" spans="3:10" ht="3" customHeight="1" x14ac:dyDescent="0.15">
      <c r="C20" s="228"/>
      <c r="D20" s="230"/>
      <c r="E20" s="232"/>
      <c r="F20" s="232"/>
      <c r="G20" s="232"/>
      <c r="H20" s="233"/>
    </row>
    <row r="21" spans="3:10" ht="15" customHeight="1" x14ac:dyDescent="0.15">
      <c r="C21" s="257" t="s">
        <v>703</v>
      </c>
      <c r="J21" s="234" t="str">
        <f>"（単位："&amp;基本設定!D29&amp;"、"&amp;基本設定!D30&amp;"）"</f>
        <v>（単位：百万円、人）</v>
      </c>
    </row>
    <row r="22" spans="3:10" s="226" customFormat="1" ht="1.2" customHeight="1" thickBot="1" x14ac:dyDescent="0.2"/>
    <row r="23" spans="3:10" ht="15" customHeight="1" x14ac:dyDescent="0.15">
      <c r="C23" s="237"/>
      <c r="D23" s="235"/>
      <c r="E23" s="235"/>
      <c r="F23" s="236" t="s">
        <v>38</v>
      </c>
      <c r="G23" s="235"/>
      <c r="H23" s="235"/>
      <c r="I23" s="236" t="s">
        <v>27</v>
      </c>
      <c r="J23" s="235"/>
    </row>
    <row r="24" spans="3:10" ht="15" customHeight="1" x14ac:dyDescent="0.15">
      <c r="C24" s="237"/>
      <c r="D24" s="237"/>
      <c r="E24" s="237"/>
      <c r="F24" s="238"/>
      <c r="G24" s="239" t="s">
        <v>25</v>
      </c>
      <c r="H24" s="240"/>
      <c r="I24" s="238"/>
      <c r="J24" s="561" t="s">
        <v>711</v>
      </c>
    </row>
    <row r="25" spans="3:10" ht="28.2" customHeight="1" x14ac:dyDescent="0.15">
      <c r="C25" s="237"/>
      <c r="D25" s="241"/>
      <c r="E25" s="241"/>
      <c r="F25" s="242"/>
      <c r="G25" s="242"/>
      <c r="H25" s="243" t="s">
        <v>710</v>
      </c>
      <c r="I25" s="242"/>
      <c r="J25" s="562"/>
    </row>
    <row r="26" spans="3:10" ht="15" customHeight="1" x14ac:dyDescent="0.15">
      <c r="D26" s="437" t="s">
        <v>37</v>
      </c>
      <c r="E26" s="438"/>
      <c r="F26" s="439">
        <f>SUM(F27:F29)</f>
        <v>0</v>
      </c>
      <c r="G26" s="440">
        <f>SUM(G27:G29)</f>
        <v>0</v>
      </c>
      <c r="H26" s="440">
        <f>SUM(H27:H29)</f>
        <v>0</v>
      </c>
      <c r="I26" s="440">
        <f>SUM(I27:I29)</f>
        <v>0</v>
      </c>
      <c r="J26" s="440">
        <f>SUM(J27:J29)</f>
        <v>0</v>
      </c>
    </row>
    <row r="27" spans="3:10" ht="12" customHeight="1" x14ac:dyDescent="0.15">
      <c r="C27" s="237"/>
      <c r="D27" s="441"/>
      <c r="E27" s="244" t="s">
        <v>1126</v>
      </c>
      <c r="F27" s="245">
        <f>計算!D113</f>
        <v>0</v>
      </c>
      <c r="G27" s="245">
        <f>計算!F113</f>
        <v>0</v>
      </c>
      <c r="H27" s="245">
        <f>計算!G113</f>
        <v>0</v>
      </c>
      <c r="I27" s="245">
        <f>計算!H113</f>
        <v>0</v>
      </c>
      <c r="J27" s="245">
        <f>計算!I113</f>
        <v>0</v>
      </c>
    </row>
    <row r="28" spans="3:10" ht="12" customHeight="1" x14ac:dyDescent="0.15">
      <c r="C28" s="237"/>
      <c r="D28" s="441"/>
      <c r="E28" s="322" t="s">
        <v>1127</v>
      </c>
      <c r="F28" s="323">
        <f>計算!K113</f>
        <v>0</v>
      </c>
      <c r="G28" s="323">
        <f>計算!M113</f>
        <v>0</v>
      </c>
      <c r="H28" s="323">
        <f>計算!N113</f>
        <v>0</v>
      </c>
      <c r="I28" s="323">
        <f>計算!O113</f>
        <v>0</v>
      </c>
      <c r="J28" s="323">
        <f>計算!P113</f>
        <v>0</v>
      </c>
    </row>
    <row r="29" spans="3:10" ht="12" customHeight="1" thickBot="1" x14ac:dyDescent="0.2">
      <c r="C29" s="254"/>
      <c r="D29" s="436"/>
      <c r="E29" s="272" t="s">
        <v>1128</v>
      </c>
      <c r="F29" s="273">
        <f>計算!T113</f>
        <v>0</v>
      </c>
      <c r="G29" s="273">
        <f>計算!V113</f>
        <v>0</v>
      </c>
      <c r="H29" s="273">
        <f>計算!W113</f>
        <v>0</v>
      </c>
      <c r="I29" s="273">
        <f>計算!X113</f>
        <v>0</v>
      </c>
      <c r="J29" s="273">
        <f>計算!Y113</f>
        <v>0</v>
      </c>
    </row>
    <row r="30" spans="3:10" ht="12" customHeight="1" x14ac:dyDescent="0.15">
      <c r="C30" s="237"/>
      <c r="E30" s="235" t="s">
        <v>1269</v>
      </c>
      <c r="F30" s="246"/>
      <c r="H30" s="247">
        <f>IF(H19=0,0,F26/H19)</f>
        <v>0</v>
      </c>
      <c r="I30" s="246" t="s">
        <v>1062</v>
      </c>
      <c r="J30" s="233"/>
    </row>
    <row r="31" spans="3:10" ht="3" customHeight="1" x14ac:dyDescent="0.15"/>
    <row r="32" spans="3:10" ht="15" customHeight="1" x14ac:dyDescent="0.15">
      <c r="C32" s="258" t="s">
        <v>1129</v>
      </c>
      <c r="I32" s="229" t="str">
        <f>"（単位："&amp;基本設定!D29&amp;"）"</f>
        <v>（単位：百万円）</v>
      </c>
    </row>
    <row r="33" spans="3:11" s="226" customFormat="1" ht="1.2" customHeight="1" thickBot="1" x14ac:dyDescent="0.2"/>
    <row r="34" spans="3:11" ht="15" customHeight="1" x14ac:dyDescent="0.15">
      <c r="D34" s="248" t="s">
        <v>720</v>
      </c>
      <c r="E34" s="248" t="s">
        <v>1387</v>
      </c>
      <c r="F34" s="249" t="s">
        <v>707</v>
      </c>
      <c r="G34" s="324" t="s">
        <v>708</v>
      </c>
      <c r="H34" s="274" t="s">
        <v>709</v>
      </c>
      <c r="I34" s="255" t="s">
        <v>721</v>
      </c>
    </row>
    <row r="35" spans="3:11" ht="12" customHeight="1" x14ac:dyDescent="0.15">
      <c r="D35" s="250" t="str">
        <f>IF($F$26=0,"",計算!AN6)</f>
        <v/>
      </c>
      <c r="E35" s="251" t="str">
        <f>IF($F$26=0,"",計算!AO6)</f>
        <v/>
      </c>
      <c r="F35" s="252" t="str">
        <f>IF($F$26=0,"",計算!AP6)</f>
        <v/>
      </c>
      <c r="G35" s="323" t="str">
        <f>IF($F$26=0,"",計算!AQ6)</f>
        <v/>
      </c>
      <c r="H35" s="275" t="str">
        <f>IF($F$26=0,"",計算!AR6)</f>
        <v/>
      </c>
      <c r="I35" s="233" t="str">
        <f>IF($F$26=0,"",計算!AS6)</f>
        <v/>
      </c>
    </row>
    <row r="36" spans="3:11" ht="12" customHeight="1" x14ac:dyDescent="0.15">
      <c r="D36" s="250" t="str">
        <f>IF($F$26=0,"",計算!AN7)</f>
        <v/>
      </c>
      <c r="E36" s="251" t="str">
        <f>IF($F$26=0,"",計算!AO7)</f>
        <v/>
      </c>
      <c r="F36" s="252" t="str">
        <f>IF($F$26=0,"",計算!AP7)</f>
        <v/>
      </c>
      <c r="G36" s="323" t="str">
        <f>IF($F$26=0,"",計算!AQ7)</f>
        <v/>
      </c>
      <c r="H36" s="275" t="str">
        <f>IF($F$26=0,"",計算!AR7)</f>
        <v/>
      </c>
      <c r="I36" s="233" t="str">
        <f>IF($F$26=0,"",計算!AS7)</f>
        <v/>
      </c>
    </row>
    <row r="37" spans="3:11" ht="12" customHeight="1" x14ac:dyDescent="0.15">
      <c r="D37" s="250" t="str">
        <f>IF($F$26=0,"",計算!AN8)</f>
        <v/>
      </c>
      <c r="E37" s="251" t="str">
        <f>IF($F$26=0,"",計算!AO8)</f>
        <v/>
      </c>
      <c r="F37" s="252" t="str">
        <f>IF($F$26=0,"",計算!AP8)</f>
        <v/>
      </c>
      <c r="G37" s="323" t="str">
        <f>IF($F$26=0,"",計算!AQ8)</f>
        <v/>
      </c>
      <c r="H37" s="275" t="str">
        <f>IF($F$26=0,"",計算!AR8)</f>
        <v/>
      </c>
      <c r="I37" s="233" t="str">
        <f>IF($F$26=0,"",計算!AS8)</f>
        <v/>
      </c>
    </row>
    <row r="38" spans="3:11" ht="12" customHeight="1" x14ac:dyDescent="0.15">
      <c r="D38" s="250" t="str">
        <f>IF($F$26=0,"",計算!AN9)</f>
        <v/>
      </c>
      <c r="E38" s="251" t="str">
        <f>IF($F$26=0,"",計算!AO9)</f>
        <v/>
      </c>
      <c r="F38" s="252" t="str">
        <f>IF($F$26=0,"",計算!AP9)</f>
        <v/>
      </c>
      <c r="G38" s="323" t="str">
        <f>IF($F$26=0,"",計算!AQ9)</f>
        <v/>
      </c>
      <c r="H38" s="275" t="str">
        <f>IF($F$26=0,"",計算!AR9)</f>
        <v/>
      </c>
      <c r="I38" s="233" t="str">
        <f>IF($F$26=0,"",計算!AS9)</f>
        <v/>
      </c>
    </row>
    <row r="39" spans="3:11" ht="12" customHeight="1" x14ac:dyDescent="0.15">
      <c r="D39" s="250" t="str">
        <f>IF($F$26=0,"",計算!AN10)</f>
        <v/>
      </c>
      <c r="E39" s="251" t="str">
        <f>IF($F$26=0,"",計算!AO10)</f>
        <v/>
      </c>
      <c r="F39" s="252" t="str">
        <f>IF($F$26=0,"",計算!AP10)</f>
        <v/>
      </c>
      <c r="G39" s="323" t="str">
        <f>IF($F$26=0,"",計算!AQ10)</f>
        <v/>
      </c>
      <c r="H39" s="275" t="str">
        <f>IF($F$26=0,"",計算!AR10)</f>
        <v/>
      </c>
      <c r="I39" s="233" t="str">
        <f>IF($F$26=0,"",計算!AS10)</f>
        <v/>
      </c>
    </row>
    <row r="40" spans="3:11" ht="12" customHeight="1" x14ac:dyDescent="0.15">
      <c r="D40" s="250" t="str">
        <f>IF($F$26=0,"",計算!AN11)</f>
        <v/>
      </c>
      <c r="E40" s="251" t="str">
        <f>IF($F$26=0,"",計算!AO11)</f>
        <v/>
      </c>
      <c r="F40" s="252" t="str">
        <f>IF($F$26=0,"",計算!AP11)</f>
        <v/>
      </c>
      <c r="G40" s="323" t="str">
        <f>IF($F$26=0,"",計算!AQ11)</f>
        <v/>
      </c>
      <c r="H40" s="275" t="str">
        <f>IF($F$26=0,"",計算!AR11)</f>
        <v/>
      </c>
      <c r="I40" s="233" t="str">
        <f>IF($F$26=0,"",計算!AS11)</f>
        <v/>
      </c>
    </row>
    <row r="41" spans="3:11" ht="12" customHeight="1" x14ac:dyDescent="0.15">
      <c r="D41" s="250" t="str">
        <f>IF($F$26=0,"",計算!AN12)</f>
        <v/>
      </c>
      <c r="E41" s="251" t="str">
        <f>IF($F$26=0,"",計算!AO12)</f>
        <v/>
      </c>
      <c r="F41" s="252" t="str">
        <f>IF($F$26=0,"",計算!AP12)</f>
        <v/>
      </c>
      <c r="G41" s="323" t="str">
        <f>IF($F$26=0,"",計算!AQ12)</f>
        <v/>
      </c>
      <c r="H41" s="275" t="str">
        <f>IF($F$26=0,"",計算!AR12)</f>
        <v/>
      </c>
      <c r="I41" s="233" t="str">
        <f>IF($F$26=0,"",計算!AS12)</f>
        <v/>
      </c>
    </row>
    <row r="42" spans="3:11" ht="12" customHeight="1" x14ac:dyDescent="0.15">
      <c r="D42" s="250" t="str">
        <f>IF($F$26=0,"",計算!AN13)</f>
        <v/>
      </c>
      <c r="E42" s="251" t="str">
        <f>IF($F$26=0,"",計算!AO13)</f>
        <v/>
      </c>
      <c r="F42" s="252" t="str">
        <f>IF($F$26=0,"",計算!AP13)</f>
        <v/>
      </c>
      <c r="G42" s="323" t="str">
        <f>IF($F$26=0,"",計算!AQ13)</f>
        <v/>
      </c>
      <c r="H42" s="275" t="str">
        <f>IF($F$26=0,"",計算!AR13)</f>
        <v/>
      </c>
      <c r="I42" s="233" t="str">
        <f>IF($F$26=0,"",計算!AS13)</f>
        <v/>
      </c>
    </row>
    <row r="43" spans="3:11" ht="12" customHeight="1" x14ac:dyDescent="0.15">
      <c r="D43" s="250" t="str">
        <f>IF($F$26=0,"",計算!AN14)</f>
        <v/>
      </c>
      <c r="E43" s="251" t="str">
        <f>IF($F$26=0,"",計算!AO14)</f>
        <v/>
      </c>
      <c r="F43" s="252" t="str">
        <f>IF($F$26=0,"",計算!AP14)</f>
        <v/>
      </c>
      <c r="G43" s="323" t="str">
        <f>IF($F$26=0,"",計算!AQ14)</f>
        <v/>
      </c>
      <c r="H43" s="275" t="str">
        <f>IF($F$26=0,"",計算!AR14)</f>
        <v/>
      </c>
      <c r="I43" s="233" t="str">
        <f>IF($F$26=0,"",計算!AS14)</f>
        <v/>
      </c>
    </row>
    <row r="44" spans="3:11" ht="12" customHeight="1" x14ac:dyDescent="0.15">
      <c r="D44" s="250" t="str">
        <f>IF($F$26=0,"",計算!AN15)</f>
        <v/>
      </c>
      <c r="E44" s="251" t="str">
        <f>IF($F$26=0,"",計算!AO15)</f>
        <v/>
      </c>
      <c r="F44" s="252" t="str">
        <f>IF($F$26=0,"",計算!AP15)</f>
        <v/>
      </c>
      <c r="G44" s="323" t="str">
        <f>IF($F$26=0,"",計算!AQ15)</f>
        <v/>
      </c>
      <c r="H44" s="275" t="str">
        <f>IF($F$26=0,"",計算!AR15)</f>
        <v/>
      </c>
      <c r="I44" s="233" t="str">
        <f>IF($F$26=0,"",計算!AS15)</f>
        <v/>
      </c>
    </row>
    <row r="45" spans="3:11" ht="15" customHeight="1" thickBot="1" x14ac:dyDescent="0.2">
      <c r="D45" s="560" t="s">
        <v>706</v>
      </c>
      <c r="E45" s="560"/>
      <c r="F45" s="253">
        <f>SUM(F35:F44)</f>
        <v>0</v>
      </c>
      <c r="G45" s="325">
        <f>SUM(G35:G44)</f>
        <v>0</v>
      </c>
      <c r="H45" s="276">
        <f>SUM(H35:H44)</f>
        <v>0</v>
      </c>
      <c r="I45" s="256">
        <f>SUM(I35:I44)</f>
        <v>0</v>
      </c>
    </row>
    <row r="46" spans="3:11" ht="3" customHeight="1" x14ac:dyDescent="0.15"/>
    <row r="47" spans="3:11" ht="15" customHeight="1" x14ac:dyDescent="0.15">
      <c r="C47" s="257" t="s">
        <v>1130</v>
      </c>
      <c r="G47" s="229"/>
      <c r="H47" s="228"/>
      <c r="K47" s="229" t="str">
        <f>"（単位："&amp;基本設定!D29&amp;"、"&amp;基本設定!D30&amp;"）"</f>
        <v>（単位：百万円、人）</v>
      </c>
    </row>
    <row r="48" spans="3:11" s="226" customFormat="1" ht="1.2" customHeight="1" x14ac:dyDescent="0.15"/>
    <row r="49" spans="5:10" ht="0.6" customHeight="1" x14ac:dyDescent="0.15">
      <c r="E49" s="489">
        <f>ROUND(I27,0)</f>
        <v>0</v>
      </c>
      <c r="F49" s="489">
        <f>ROUND(J27,0)</f>
        <v>0</v>
      </c>
      <c r="G49" s="489">
        <f>ROUND(I28,0)</f>
        <v>0</v>
      </c>
      <c r="H49" s="489">
        <f>ROUND(J28,0)</f>
        <v>0</v>
      </c>
      <c r="I49" s="489">
        <f>ROUND(I29,0)</f>
        <v>0</v>
      </c>
      <c r="J49" s="489">
        <f>ROUND(J29,0)</f>
        <v>0</v>
      </c>
    </row>
    <row r="50" spans="5:10" ht="13.2" customHeight="1" x14ac:dyDescent="0.15"/>
    <row r="51" spans="5:10" ht="13.2" customHeight="1" x14ac:dyDescent="0.15"/>
    <row r="52" spans="5:10" ht="13.2" customHeight="1" x14ac:dyDescent="0.15"/>
    <row r="53" spans="5:10" ht="13.2" customHeight="1" x14ac:dyDescent="0.15"/>
    <row r="54" spans="5:10" ht="13.2" customHeight="1" x14ac:dyDescent="0.15"/>
    <row r="55" spans="5:10" ht="13.2" customHeight="1" x14ac:dyDescent="0.15"/>
    <row r="56" spans="5:10" ht="13.2" customHeight="1" x14ac:dyDescent="0.15"/>
    <row r="57" spans="5:10" ht="13.2" customHeight="1" x14ac:dyDescent="0.15"/>
    <row r="58" spans="5:10" ht="13.2" customHeight="1" x14ac:dyDescent="0.15"/>
    <row r="59" spans="5:10" ht="13.2" customHeight="1" x14ac:dyDescent="0.15"/>
    <row r="60" spans="5:10" ht="13.2" customHeight="1" x14ac:dyDescent="0.15"/>
    <row r="61" spans="5:10" ht="13.2" customHeight="1" x14ac:dyDescent="0.15"/>
    <row r="62" spans="5:10" ht="13.2" customHeight="1" x14ac:dyDescent="0.15"/>
    <row r="63" spans="5:10" ht="13.2" customHeight="1" x14ac:dyDescent="0.15"/>
    <row r="64" spans="5:10" ht="13.2" customHeight="1" x14ac:dyDescent="0.15"/>
    <row r="65" spans="2:2" ht="13.2" customHeight="1" x14ac:dyDescent="0.15"/>
    <row r="66" spans="2:2" ht="13.2" customHeight="1" x14ac:dyDescent="0.15"/>
    <row r="67" spans="2:2" ht="3" customHeight="1" x14ac:dyDescent="0.15"/>
    <row r="68" spans="2:2" ht="10.95" customHeight="1" x14ac:dyDescent="0.15">
      <c r="B68" s="227" t="s">
        <v>714</v>
      </c>
    </row>
    <row r="69" spans="2:2" ht="10.95" customHeight="1" x14ac:dyDescent="0.15">
      <c r="B69" s="227" t="s">
        <v>1392</v>
      </c>
    </row>
    <row r="70" spans="2:2" ht="3" customHeight="1" x14ac:dyDescent="0.15"/>
  </sheetData>
  <sheetProtection sheet="1" objects="1" scenarios="1"/>
  <mergeCells count="8">
    <mergeCell ref="C2:J3"/>
    <mergeCell ref="D19:G19"/>
    <mergeCell ref="D45:E45"/>
    <mergeCell ref="J24:J25"/>
    <mergeCell ref="D7:J8"/>
    <mergeCell ref="D12:J15"/>
    <mergeCell ref="J4:K4"/>
    <mergeCell ref="J5:K5"/>
  </mergeCells>
  <phoneticPr fontId="1"/>
  <printOptions horizontalCentered="1" verticalCentered="1"/>
  <pageMargins left="0.51181102362204722" right="0.51181102362204722" top="0.59055118110236227" bottom="0.59055118110236227" header="0" footer="0"/>
  <pageSetup paperSize="9" scale="96" fitToHeight="0" orientation="portrait" r:id="rId1"/>
  <ignoredErrors>
    <ignoredError sqref="F36:I36 F37:I37 F38:I38 F39:I39 F44:I44 F43:I43 F42:I42 F41:I41 F40:I40"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7" tint="-0.249977111117893"/>
    <pageSetUpPr fitToPage="1"/>
  </sheetPr>
  <dimension ref="B2:H115"/>
  <sheetViews>
    <sheetView showGridLines="0" zoomScale="85" zoomScaleNormal="85" zoomScaleSheetLayoutView="100" workbookViewId="0">
      <pane ySplit="6" topLeftCell="A7" activePane="bottomLeft" state="frozen"/>
      <selection activeCell="G38" sqref="G38"/>
      <selection pane="bottomLeft"/>
    </sheetView>
  </sheetViews>
  <sheetFormatPr defaultRowHeight="13.2" x14ac:dyDescent="0.2"/>
  <cols>
    <col min="1" max="1" width="0.5546875" style="27" customWidth="1"/>
    <col min="2" max="2" width="5.77734375" style="27" customWidth="1"/>
    <col min="3" max="3" width="5.77734375" style="24" customWidth="1"/>
    <col min="4" max="4" width="56.77734375" style="25" customWidth="1"/>
    <col min="5" max="8" width="16.77734375" style="27" customWidth="1"/>
    <col min="9" max="9" width="2.77734375" style="27" customWidth="1"/>
    <col min="10" max="154" width="8.88671875" style="27"/>
    <col min="155" max="155" width="4" style="27" bestFit="1" customWidth="1"/>
    <col min="156" max="156" width="26.77734375" style="27" customWidth="1"/>
    <col min="157" max="194" width="12.77734375" style="27" customWidth="1"/>
    <col min="195" max="196" width="12.33203125" style="27" bestFit="1" customWidth="1"/>
    <col min="197" max="410" width="8.88671875" style="27"/>
    <col min="411" max="411" width="4" style="27" bestFit="1" customWidth="1"/>
    <col min="412" max="412" width="26.77734375" style="27" customWidth="1"/>
    <col min="413" max="450" width="12.77734375" style="27" customWidth="1"/>
    <col min="451" max="452" width="12.33203125" style="27" bestFit="1" customWidth="1"/>
    <col min="453" max="666" width="8.88671875" style="27"/>
    <col min="667" max="667" width="4" style="27" bestFit="1" customWidth="1"/>
    <col min="668" max="668" width="26.77734375" style="27" customWidth="1"/>
    <col min="669" max="706" width="12.77734375" style="27" customWidth="1"/>
    <col min="707" max="708" width="12.33203125" style="27" bestFit="1" customWidth="1"/>
    <col min="709" max="922" width="8.88671875" style="27"/>
    <col min="923" max="923" width="4" style="27" bestFit="1" customWidth="1"/>
    <col min="924" max="924" width="26.77734375" style="27" customWidth="1"/>
    <col min="925" max="962" width="12.77734375" style="27" customWidth="1"/>
    <col min="963" max="964" width="12.33203125" style="27" bestFit="1" customWidth="1"/>
    <col min="965" max="1178" width="8.88671875" style="27"/>
    <col min="1179" max="1179" width="4" style="27" bestFit="1" customWidth="1"/>
    <col min="1180" max="1180" width="26.77734375" style="27" customWidth="1"/>
    <col min="1181" max="1218" width="12.77734375" style="27" customWidth="1"/>
    <col min="1219" max="1220" width="12.33203125" style="27" bestFit="1" customWidth="1"/>
    <col min="1221" max="1434" width="8.88671875" style="27"/>
    <col min="1435" max="1435" width="4" style="27" bestFit="1" customWidth="1"/>
    <col min="1436" max="1436" width="26.77734375" style="27" customWidth="1"/>
    <col min="1437" max="1474" width="12.77734375" style="27" customWidth="1"/>
    <col min="1475" max="1476" width="12.33203125" style="27" bestFit="1" customWidth="1"/>
    <col min="1477" max="1690" width="8.88671875" style="27"/>
    <col min="1691" max="1691" width="4" style="27" bestFit="1" customWidth="1"/>
    <col min="1692" max="1692" width="26.77734375" style="27" customWidth="1"/>
    <col min="1693" max="1730" width="12.77734375" style="27" customWidth="1"/>
    <col min="1731" max="1732" width="12.33203125" style="27" bestFit="1" customWidth="1"/>
    <col min="1733" max="1946" width="8.88671875" style="27"/>
    <col min="1947" max="1947" width="4" style="27" bestFit="1" customWidth="1"/>
    <col min="1948" max="1948" width="26.77734375" style="27" customWidth="1"/>
    <col min="1949" max="1986" width="12.77734375" style="27" customWidth="1"/>
    <col min="1987" max="1988" width="12.33203125" style="27" bestFit="1" customWidth="1"/>
    <col min="1989" max="2202" width="8.88671875" style="27"/>
    <col min="2203" max="2203" width="4" style="27" bestFit="1" customWidth="1"/>
    <col min="2204" max="2204" width="26.77734375" style="27" customWidth="1"/>
    <col min="2205" max="2242" width="12.77734375" style="27" customWidth="1"/>
    <col min="2243" max="2244" width="12.33203125" style="27" bestFit="1" customWidth="1"/>
    <col min="2245" max="2458" width="8.88671875" style="27"/>
    <col min="2459" max="2459" width="4" style="27" bestFit="1" customWidth="1"/>
    <col min="2460" max="2460" width="26.77734375" style="27" customWidth="1"/>
    <col min="2461" max="2498" width="12.77734375" style="27" customWidth="1"/>
    <col min="2499" max="2500" width="12.33203125" style="27" bestFit="1" customWidth="1"/>
    <col min="2501" max="2714" width="8.88671875" style="27"/>
    <col min="2715" max="2715" width="4" style="27" bestFit="1" customWidth="1"/>
    <col min="2716" max="2716" width="26.77734375" style="27" customWidth="1"/>
    <col min="2717" max="2754" width="12.77734375" style="27" customWidth="1"/>
    <col min="2755" max="2756" width="12.33203125" style="27" bestFit="1" customWidth="1"/>
    <col min="2757" max="2970" width="8.88671875" style="27"/>
    <col min="2971" max="2971" width="4" style="27" bestFit="1" customWidth="1"/>
    <col min="2972" max="2972" width="26.77734375" style="27" customWidth="1"/>
    <col min="2973" max="3010" width="12.77734375" style="27" customWidth="1"/>
    <col min="3011" max="3012" width="12.33203125" style="27" bestFit="1" customWidth="1"/>
    <col min="3013" max="3226" width="8.88671875" style="27"/>
    <col min="3227" max="3227" width="4" style="27" bestFit="1" customWidth="1"/>
    <col min="3228" max="3228" width="26.77734375" style="27" customWidth="1"/>
    <col min="3229" max="3266" width="12.77734375" style="27" customWidth="1"/>
    <col min="3267" max="3268" width="12.33203125" style="27" bestFit="1" customWidth="1"/>
    <col min="3269" max="3482" width="8.88671875" style="27"/>
    <col min="3483" max="3483" width="4" style="27" bestFit="1" customWidth="1"/>
    <col min="3484" max="3484" width="26.77734375" style="27" customWidth="1"/>
    <col min="3485" max="3522" width="12.77734375" style="27" customWidth="1"/>
    <col min="3523" max="3524" width="12.33203125" style="27" bestFit="1" customWidth="1"/>
    <col min="3525" max="3738" width="8.88671875" style="27"/>
    <col min="3739" max="3739" width="4" style="27" bestFit="1" customWidth="1"/>
    <col min="3740" max="3740" width="26.77734375" style="27" customWidth="1"/>
    <col min="3741" max="3778" width="12.77734375" style="27" customWidth="1"/>
    <col min="3779" max="3780" width="12.33203125" style="27" bestFit="1" customWidth="1"/>
    <col min="3781" max="3994" width="8.88671875" style="27"/>
    <col min="3995" max="3995" width="4" style="27" bestFit="1" customWidth="1"/>
    <col min="3996" max="3996" width="26.77734375" style="27" customWidth="1"/>
    <col min="3997" max="4034" width="12.77734375" style="27" customWidth="1"/>
    <col min="4035" max="4036" width="12.33203125" style="27" bestFit="1" customWidth="1"/>
    <col min="4037" max="4250" width="8.88671875" style="27"/>
    <col min="4251" max="4251" width="4" style="27" bestFit="1" customWidth="1"/>
    <col min="4252" max="4252" width="26.77734375" style="27" customWidth="1"/>
    <col min="4253" max="4290" width="12.77734375" style="27" customWidth="1"/>
    <col min="4291" max="4292" width="12.33203125" style="27" bestFit="1" customWidth="1"/>
    <col min="4293" max="4506" width="8.88671875" style="27"/>
    <col min="4507" max="4507" width="4" style="27" bestFit="1" customWidth="1"/>
    <col min="4508" max="4508" width="26.77734375" style="27" customWidth="1"/>
    <col min="4509" max="4546" width="12.77734375" style="27" customWidth="1"/>
    <col min="4547" max="4548" width="12.33203125" style="27" bestFit="1" customWidth="1"/>
    <col min="4549" max="4762" width="8.88671875" style="27"/>
    <col min="4763" max="4763" width="4" style="27" bestFit="1" customWidth="1"/>
    <col min="4764" max="4764" width="26.77734375" style="27" customWidth="1"/>
    <col min="4765" max="4802" width="12.77734375" style="27" customWidth="1"/>
    <col min="4803" max="4804" width="12.33203125" style="27" bestFit="1" customWidth="1"/>
    <col min="4805" max="5018" width="8.88671875" style="27"/>
    <col min="5019" max="5019" width="4" style="27" bestFit="1" customWidth="1"/>
    <col min="5020" max="5020" width="26.77734375" style="27" customWidth="1"/>
    <col min="5021" max="5058" width="12.77734375" style="27" customWidth="1"/>
    <col min="5059" max="5060" width="12.33203125" style="27" bestFit="1" customWidth="1"/>
    <col min="5061" max="5274" width="8.88671875" style="27"/>
    <col min="5275" max="5275" width="4" style="27" bestFit="1" customWidth="1"/>
    <col min="5276" max="5276" width="26.77734375" style="27" customWidth="1"/>
    <col min="5277" max="5314" width="12.77734375" style="27" customWidth="1"/>
    <col min="5315" max="5316" width="12.33203125" style="27" bestFit="1" customWidth="1"/>
    <col min="5317" max="5530" width="8.88671875" style="27"/>
    <col min="5531" max="5531" width="4" style="27" bestFit="1" customWidth="1"/>
    <col min="5532" max="5532" width="26.77734375" style="27" customWidth="1"/>
    <col min="5533" max="5570" width="12.77734375" style="27" customWidth="1"/>
    <col min="5571" max="5572" width="12.33203125" style="27" bestFit="1" customWidth="1"/>
    <col min="5573" max="5786" width="8.88671875" style="27"/>
    <col min="5787" max="5787" width="4" style="27" bestFit="1" customWidth="1"/>
    <col min="5788" max="5788" width="26.77734375" style="27" customWidth="1"/>
    <col min="5789" max="5826" width="12.77734375" style="27" customWidth="1"/>
    <col min="5827" max="5828" width="12.33203125" style="27" bestFit="1" customWidth="1"/>
    <col min="5829" max="6042" width="8.88671875" style="27"/>
    <col min="6043" max="6043" width="4" style="27" bestFit="1" customWidth="1"/>
    <col min="6044" max="6044" width="26.77734375" style="27" customWidth="1"/>
    <col min="6045" max="6082" width="12.77734375" style="27" customWidth="1"/>
    <col min="6083" max="6084" width="12.33203125" style="27" bestFit="1" customWidth="1"/>
    <col min="6085" max="6298" width="8.88671875" style="27"/>
    <col min="6299" max="6299" width="4" style="27" bestFit="1" customWidth="1"/>
    <col min="6300" max="6300" width="26.77734375" style="27" customWidth="1"/>
    <col min="6301" max="6338" width="12.77734375" style="27" customWidth="1"/>
    <col min="6339" max="6340" width="12.33203125" style="27" bestFit="1" customWidth="1"/>
    <col min="6341" max="6554" width="8.88671875" style="27"/>
    <col min="6555" max="6555" width="4" style="27" bestFit="1" customWidth="1"/>
    <col min="6556" max="6556" width="26.77734375" style="27" customWidth="1"/>
    <col min="6557" max="6594" width="12.77734375" style="27" customWidth="1"/>
    <col min="6595" max="6596" width="12.33203125" style="27" bestFit="1" customWidth="1"/>
    <col min="6597" max="6810" width="8.88671875" style="27"/>
    <col min="6811" max="6811" width="4" style="27" bestFit="1" customWidth="1"/>
    <col min="6812" max="6812" width="26.77734375" style="27" customWidth="1"/>
    <col min="6813" max="6850" width="12.77734375" style="27" customWidth="1"/>
    <col min="6851" max="6852" width="12.33203125" style="27" bestFit="1" customWidth="1"/>
    <col min="6853" max="7066" width="8.88671875" style="27"/>
    <col min="7067" max="7067" width="4" style="27" bestFit="1" customWidth="1"/>
    <col min="7068" max="7068" width="26.77734375" style="27" customWidth="1"/>
    <col min="7069" max="7106" width="12.77734375" style="27" customWidth="1"/>
    <col min="7107" max="7108" width="12.33203125" style="27" bestFit="1" customWidth="1"/>
    <col min="7109" max="7322" width="8.88671875" style="27"/>
    <col min="7323" max="7323" width="4" style="27" bestFit="1" customWidth="1"/>
    <col min="7324" max="7324" width="26.77734375" style="27" customWidth="1"/>
    <col min="7325" max="7362" width="12.77734375" style="27" customWidth="1"/>
    <col min="7363" max="7364" width="12.33203125" style="27" bestFit="1" customWidth="1"/>
    <col min="7365" max="7578" width="8.88671875" style="27"/>
    <col min="7579" max="7579" width="4" style="27" bestFit="1" customWidth="1"/>
    <col min="7580" max="7580" width="26.77734375" style="27" customWidth="1"/>
    <col min="7581" max="7618" width="12.77734375" style="27" customWidth="1"/>
    <col min="7619" max="7620" width="12.33203125" style="27" bestFit="1" customWidth="1"/>
    <col min="7621" max="7834" width="8.88671875" style="27"/>
    <col min="7835" max="7835" width="4" style="27" bestFit="1" customWidth="1"/>
    <col min="7836" max="7836" width="26.77734375" style="27" customWidth="1"/>
    <col min="7837" max="7874" width="12.77734375" style="27" customWidth="1"/>
    <col min="7875" max="7876" width="12.33203125" style="27" bestFit="1" customWidth="1"/>
    <col min="7877" max="8090" width="8.88671875" style="27"/>
    <col min="8091" max="8091" width="4" style="27" bestFit="1" customWidth="1"/>
    <col min="8092" max="8092" width="26.77734375" style="27" customWidth="1"/>
    <col min="8093" max="8130" width="12.77734375" style="27" customWidth="1"/>
    <col min="8131" max="8132" width="12.33203125" style="27" bestFit="1" customWidth="1"/>
    <col min="8133" max="8346" width="8.88671875" style="27"/>
    <col min="8347" max="8347" width="4" style="27" bestFit="1" customWidth="1"/>
    <col min="8348" max="8348" width="26.77734375" style="27" customWidth="1"/>
    <col min="8349" max="8386" width="12.77734375" style="27" customWidth="1"/>
    <col min="8387" max="8388" width="12.33203125" style="27" bestFit="1" customWidth="1"/>
    <col min="8389" max="8602" width="8.88671875" style="27"/>
    <col min="8603" max="8603" width="4" style="27" bestFit="1" customWidth="1"/>
    <col min="8604" max="8604" width="26.77734375" style="27" customWidth="1"/>
    <col min="8605" max="8642" width="12.77734375" style="27" customWidth="1"/>
    <col min="8643" max="8644" width="12.33203125" style="27" bestFit="1" customWidth="1"/>
    <col min="8645" max="8858" width="8.88671875" style="27"/>
    <col min="8859" max="8859" width="4" style="27" bestFit="1" customWidth="1"/>
    <col min="8860" max="8860" width="26.77734375" style="27" customWidth="1"/>
    <col min="8861" max="8898" width="12.77734375" style="27" customWidth="1"/>
    <col min="8899" max="8900" width="12.33203125" style="27" bestFit="1" customWidth="1"/>
    <col min="8901" max="9114" width="8.88671875" style="27"/>
    <col min="9115" max="9115" width="4" style="27" bestFit="1" customWidth="1"/>
    <col min="9116" max="9116" width="26.77734375" style="27" customWidth="1"/>
    <col min="9117" max="9154" width="12.77734375" style="27" customWidth="1"/>
    <col min="9155" max="9156" width="12.33203125" style="27" bestFit="1" customWidth="1"/>
    <col min="9157" max="9370" width="8.88671875" style="27"/>
    <col min="9371" max="9371" width="4" style="27" bestFit="1" customWidth="1"/>
    <col min="9372" max="9372" width="26.77734375" style="27" customWidth="1"/>
    <col min="9373" max="9410" width="12.77734375" style="27" customWidth="1"/>
    <col min="9411" max="9412" width="12.33203125" style="27" bestFit="1" customWidth="1"/>
    <col min="9413" max="9626" width="8.88671875" style="27"/>
    <col min="9627" max="9627" width="4" style="27" bestFit="1" customWidth="1"/>
    <col min="9628" max="9628" width="26.77734375" style="27" customWidth="1"/>
    <col min="9629" max="9666" width="12.77734375" style="27" customWidth="1"/>
    <col min="9667" max="9668" width="12.33203125" style="27" bestFit="1" customWidth="1"/>
    <col min="9669" max="9882" width="8.88671875" style="27"/>
    <col min="9883" max="9883" width="4" style="27" bestFit="1" customWidth="1"/>
    <col min="9884" max="9884" width="26.77734375" style="27" customWidth="1"/>
    <col min="9885" max="9922" width="12.77734375" style="27" customWidth="1"/>
    <col min="9923" max="9924" width="12.33203125" style="27" bestFit="1" customWidth="1"/>
    <col min="9925" max="10138" width="8.88671875" style="27"/>
    <col min="10139" max="10139" width="4" style="27" bestFit="1" customWidth="1"/>
    <col min="10140" max="10140" width="26.77734375" style="27" customWidth="1"/>
    <col min="10141" max="10178" width="12.77734375" style="27" customWidth="1"/>
    <col min="10179" max="10180" width="12.33203125" style="27" bestFit="1" customWidth="1"/>
    <col min="10181" max="10394" width="8.88671875" style="27"/>
    <col min="10395" max="10395" width="4" style="27" bestFit="1" customWidth="1"/>
    <col min="10396" max="10396" width="26.77734375" style="27" customWidth="1"/>
    <col min="10397" max="10434" width="12.77734375" style="27" customWidth="1"/>
    <col min="10435" max="10436" width="12.33203125" style="27" bestFit="1" customWidth="1"/>
    <col min="10437" max="10650" width="8.88671875" style="27"/>
    <col min="10651" max="10651" width="4" style="27" bestFit="1" customWidth="1"/>
    <col min="10652" max="10652" width="26.77734375" style="27" customWidth="1"/>
    <col min="10653" max="10690" width="12.77734375" style="27" customWidth="1"/>
    <col min="10691" max="10692" width="12.33203125" style="27" bestFit="1" customWidth="1"/>
    <col min="10693" max="10906" width="8.88671875" style="27"/>
    <col min="10907" max="10907" width="4" style="27" bestFit="1" customWidth="1"/>
    <col min="10908" max="10908" width="26.77734375" style="27" customWidth="1"/>
    <col min="10909" max="10946" width="12.77734375" style="27" customWidth="1"/>
    <col min="10947" max="10948" width="12.33203125" style="27" bestFit="1" customWidth="1"/>
    <col min="10949" max="11162" width="8.88671875" style="27"/>
    <col min="11163" max="11163" width="4" style="27" bestFit="1" customWidth="1"/>
    <col min="11164" max="11164" width="26.77734375" style="27" customWidth="1"/>
    <col min="11165" max="11202" width="12.77734375" style="27" customWidth="1"/>
    <col min="11203" max="11204" width="12.33203125" style="27" bestFit="1" customWidth="1"/>
    <col min="11205" max="11418" width="8.88671875" style="27"/>
    <col min="11419" max="11419" width="4" style="27" bestFit="1" customWidth="1"/>
    <col min="11420" max="11420" width="26.77734375" style="27" customWidth="1"/>
    <col min="11421" max="11458" width="12.77734375" style="27" customWidth="1"/>
    <col min="11459" max="11460" width="12.33203125" style="27" bestFit="1" customWidth="1"/>
    <col min="11461" max="11674" width="8.88671875" style="27"/>
    <col min="11675" max="11675" width="4" style="27" bestFit="1" customWidth="1"/>
    <col min="11676" max="11676" width="26.77734375" style="27" customWidth="1"/>
    <col min="11677" max="11714" width="12.77734375" style="27" customWidth="1"/>
    <col min="11715" max="11716" width="12.33203125" style="27" bestFit="1" customWidth="1"/>
    <col min="11717" max="11930" width="8.88671875" style="27"/>
    <col min="11931" max="11931" width="4" style="27" bestFit="1" customWidth="1"/>
    <col min="11932" max="11932" width="26.77734375" style="27" customWidth="1"/>
    <col min="11933" max="11970" width="12.77734375" style="27" customWidth="1"/>
    <col min="11971" max="11972" width="12.33203125" style="27" bestFit="1" customWidth="1"/>
    <col min="11973" max="12186" width="8.88671875" style="27"/>
    <col min="12187" max="12187" width="4" style="27" bestFit="1" customWidth="1"/>
    <col min="12188" max="12188" width="26.77734375" style="27" customWidth="1"/>
    <col min="12189" max="12226" width="12.77734375" style="27" customWidth="1"/>
    <col min="12227" max="12228" width="12.33203125" style="27" bestFit="1" customWidth="1"/>
    <col min="12229" max="12442" width="8.88671875" style="27"/>
    <col min="12443" max="12443" width="4" style="27" bestFit="1" customWidth="1"/>
    <col min="12444" max="12444" width="26.77734375" style="27" customWidth="1"/>
    <col min="12445" max="12482" width="12.77734375" style="27" customWidth="1"/>
    <col min="12483" max="12484" width="12.33203125" style="27" bestFit="1" customWidth="1"/>
    <col min="12485" max="12698" width="8.88671875" style="27"/>
    <col min="12699" max="12699" width="4" style="27" bestFit="1" customWidth="1"/>
    <col min="12700" max="12700" width="26.77734375" style="27" customWidth="1"/>
    <col min="12701" max="12738" width="12.77734375" style="27" customWidth="1"/>
    <col min="12739" max="12740" width="12.33203125" style="27" bestFit="1" customWidth="1"/>
    <col min="12741" max="12954" width="8.88671875" style="27"/>
    <col min="12955" max="12955" width="4" style="27" bestFit="1" customWidth="1"/>
    <col min="12956" max="12956" width="26.77734375" style="27" customWidth="1"/>
    <col min="12957" max="12994" width="12.77734375" style="27" customWidth="1"/>
    <col min="12995" max="12996" width="12.33203125" style="27" bestFit="1" customWidth="1"/>
    <col min="12997" max="13210" width="8.88671875" style="27"/>
    <col min="13211" max="13211" width="4" style="27" bestFit="1" customWidth="1"/>
    <col min="13212" max="13212" width="26.77734375" style="27" customWidth="1"/>
    <col min="13213" max="13250" width="12.77734375" style="27" customWidth="1"/>
    <col min="13251" max="13252" width="12.33203125" style="27" bestFit="1" customWidth="1"/>
    <col min="13253" max="13466" width="8.88671875" style="27"/>
    <col min="13467" max="13467" width="4" style="27" bestFit="1" customWidth="1"/>
    <col min="13468" max="13468" width="26.77734375" style="27" customWidth="1"/>
    <col min="13469" max="13506" width="12.77734375" style="27" customWidth="1"/>
    <col min="13507" max="13508" width="12.33203125" style="27" bestFit="1" customWidth="1"/>
    <col min="13509" max="13722" width="8.88671875" style="27"/>
    <col min="13723" max="13723" width="4" style="27" bestFit="1" customWidth="1"/>
    <col min="13724" max="13724" width="26.77734375" style="27" customWidth="1"/>
    <col min="13725" max="13762" width="12.77734375" style="27" customWidth="1"/>
    <col min="13763" max="13764" width="12.33203125" style="27" bestFit="1" customWidth="1"/>
    <col min="13765" max="13978" width="8.88671875" style="27"/>
    <col min="13979" max="13979" width="4" style="27" bestFit="1" customWidth="1"/>
    <col min="13980" max="13980" width="26.77734375" style="27" customWidth="1"/>
    <col min="13981" max="14018" width="12.77734375" style="27" customWidth="1"/>
    <col min="14019" max="14020" width="12.33203125" style="27" bestFit="1" customWidth="1"/>
    <col min="14021" max="14234" width="8.88671875" style="27"/>
    <col min="14235" max="14235" width="4" style="27" bestFit="1" customWidth="1"/>
    <col min="14236" max="14236" width="26.77734375" style="27" customWidth="1"/>
    <col min="14237" max="14274" width="12.77734375" style="27" customWidth="1"/>
    <col min="14275" max="14276" width="12.33203125" style="27" bestFit="1" customWidth="1"/>
    <col min="14277" max="14490" width="8.88671875" style="27"/>
    <col min="14491" max="14491" width="4" style="27" bestFit="1" customWidth="1"/>
    <col min="14492" max="14492" width="26.77734375" style="27" customWidth="1"/>
    <col min="14493" max="14530" width="12.77734375" style="27" customWidth="1"/>
    <col min="14531" max="14532" width="12.33203125" style="27" bestFit="1" customWidth="1"/>
    <col min="14533" max="14746" width="8.88671875" style="27"/>
    <col min="14747" max="14747" width="4" style="27" bestFit="1" customWidth="1"/>
    <col min="14748" max="14748" width="26.77734375" style="27" customWidth="1"/>
    <col min="14749" max="14786" width="12.77734375" style="27" customWidth="1"/>
    <col min="14787" max="14788" width="12.33203125" style="27" bestFit="1" customWidth="1"/>
    <col min="14789" max="15002" width="8.88671875" style="27"/>
    <col min="15003" max="15003" width="4" style="27" bestFit="1" customWidth="1"/>
    <col min="15004" max="15004" width="26.77734375" style="27" customWidth="1"/>
    <col min="15005" max="15042" width="12.77734375" style="27" customWidth="1"/>
    <col min="15043" max="15044" width="12.33203125" style="27" bestFit="1" customWidth="1"/>
    <col min="15045" max="15258" width="8.88671875" style="27"/>
    <col min="15259" max="15259" width="4" style="27" bestFit="1" customWidth="1"/>
    <col min="15260" max="15260" width="26.77734375" style="27" customWidth="1"/>
    <col min="15261" max="15298" width="12.77734375" style="27" customWidth="1"/>
    <col min="15299" max="15300" width="12.33203125" style="27" bestFit="1" customWidth="1"/>
    <col min="15301" max="15514" width="8.88671875" style="27"/>
    <col min="15515" max="15515" width="4" style="27" bestFit="1" customWidth="1"/>
    <col min="15516" max="15516" width="26.77734375" style="27" customWidth="1"/>
    <col min="15517" max="15554" width="12.77734375" style="27" customWidth="1"/>
    <col min="15555" max="15556" width="12.33203125" style="27" bestFit="1" customWidth="1"/>
    <col min="15557" max="15770" width="8.88671875" style="27"/>
    <col min="15771" max="15771" width="4" style="27" bestFit="1" customWidth="1"/>
    <col min="15772" max="15772" width="26.77734375" style="27" customWidth="1"/>
    <col min="15773" max="15810" width="12.77734375" style="27" customWidth="1"/>
    <col min="15811" max="15812" width="12.33203125" style="27" bestFit="1" customWidth="1"/>
    <col min="15813" max="16026" width="8.88671875" style="27"/>
    <col min="16027" max="16027" width="4" style="27" bestFit="1" customWidth="1"/>
    <col min="16028" max="16028" width="26.77734375" style="27" customWidth="1"/>
    <col min="16029" max="16066" width="12.77734375" style="27" customWidth="1"/>
    <col min="16067" max="16068" width="12.33203125" style="27" bestFit="1" customWidth="1"/>
    <col min="16069" max="16384" width="8.88671875" style="27"/>
  </cols>
  <sheetData>
    <row r="2" spans="2:8" ht="35.4" customHeight="1" x14ac:dyDescent="0.2">
      <c r="B2" s="582" t="s">
        <v>1122</v>
      </c>
      <c r="C2" s="582"/>
      <c r="D2" s="582"/>
      <c r="E2" s="582"/>
      <c r="F2" s="582"/>
      <c r="G2" s="582"/>
      <c r="H2" s="582"/>
    </row>
    <row r="3" spans="2:8" ht="4.95" customHeight="1" x14ac:dyDescent="0.2">
      <c r="C3" s="98"/>
      <c r="D3" s="37"/>
      <c r="E3" s="368"/>
      <c r="F3" s="368"/>
      <c r="G3" s="368"/>
      <c r="H3" s="368"/>
    </row>
    <row r="4" spans="2:8" ht="16.350000000000001" customHeight="1" x14ac:dyDescent="0.2">
      <c r="C4" s="98"/>
      <c r="D4" s="37"/>
      <c r="E4" s="216"/>
      <c r="F4" s="216"/>
      <c r="G4" s="216"/>
      <c r="H4" s="216" t="str">
        <f>"（単位："&amp;基本設定!D29&amp;"）"</f>
        <v>（単位：百万円）</v>
      </c>
    </row>
    <row r="5" spans="2:8" s="31" customFormat="1" ht="16.2" customHeight="1" x14ac:dyDescent="0.2">
      <c r="B5" s="589" t="s">
        <v>1121</v>
      </c>
      <c r="C5" s="589" t="s">
        <v>698</v>
      </c>
      <c r="D5" s="548" t="s">
        <v>1064</v>
      </c>
      <c r="E5" s="590" t="s">
        <v>26</v>
      </c>
      <c r="F5" s="583" t="s">
        <v>723</v>
      </c>
      <c r="G5" s="585" t="s">
        <v>724</v>
      </c>
      <c r="H5" s="587" t="s">
        <v>691</v>
      </c>
    </row>
    <row r="6" spans="2:8" s="31" customFormat="1" ht="16.2" customHeight="1" x14ac:dyDescent="0.2">
      <c r="B6" s="589"/>
      <c r="C6" s="589"/>
      <c r="D6" s="548"/>
      <c r="E6" s="591"/>
      <c r="F6" s="584"/>
      <c r="G6" s="586"/>
      <c r="H6" s="588"/>
    </row>
    <row r="7" spans="2:8" s="34" customFormat="1" ht="22.2" customHeight="1" x14ac:dyDescent="0.2">
      <c r="B7" s="117">
        <f>計算!AM6</f>
        <v>1</v>
      </c>
      <c r="C7" s="117" t="str">
        <f>計算!AN6</f>
        <v>011</v>
      </c>
      <c r="D7" s="114" t="str">
        <f>計算!AO6</f>
        <v>耕種農業</v>
      </c>
      <c r="E7" s="138">
        <f>計算!AP6</f>
        <v>0</v>
      </c>
      <c r="F7" s="326">
        <f>計算!AQ6</f>
        <v>0</v>
      </c>
      <c r="G7" s="279">
        <f>計算!AR6</f>
        <v>0</v>
      </c>
      <c r="H7" s="283">
        <f>計算!AS6</f>
        <v>0</v>
      </c>
    </row>
    <row r="8" spans="2:8" s="34" customFormat="1" ht="22.2" customHeight="1" x14ac:dyDescent="0.2">
      <c r="B8" s="118">
        <f>計算!AM7</f>
        <v>2</v>
      </c>
      <c r="C8" s="118" t="str">
        <f>計算!AN7</f>
        <v>012</v>
      </c>
      <c r="D8" s="115" t="str">
        <f>計算!AO7</f>
        <v>畜産</v>
      </c>
      <c r="E8" s="139">
        <f>計算!AP7</f>
        <v>0</v>
      </c>
      <c r="F8" s="327">
        <f>計算!AQ7</f>
        <v>0</v>
      </c>
      <c r="G8" s="280">
        <f>計算!AR7</f>
        <v>0</v>
      </c>
      <c r="H8" s="284">
        <f>計算!AS7</f>
        <v>0</v>
      </c>
    </row>
    <row r="9" spans="2:8" s="34" customFormat="1" ht="22.2" customHeight="1" x14ac:dyDescent="0.2">
      <c r="B9" s="119">
        <f>計算!AM8</f>
        <v>3</v>
      </c>
      <c r="C9" s="119" t="str">
        <f>計算!AN8</f>
        <v>013</v>
      </c>
      <c r="D9" s="115" t="str">
        <f>計算!AO8</f>
        <v>農業サービス</v>
      </c>
      <c r="E9" s="139">
        <f>計算!AP8</f>
        <v>0</v>
      </c>
      <c r="F9" s="327">
        <f>計算!AQ8</f>
        <v>0</v>
      </c>
      <c r="G9" s="280">
        <f>計算!AR8</f>
        <v>0</v>
      </c>
      <c r="H9" s="284">
        <f>計算!AS8</f>
        <v>0</v>
      </c>
    </row>
    <row r="10" spans="2:8" s="34" customFormat="1" ht="22.2" customHeight="1" x14ac:dyDescent="0.2">
      <c r="B10" s="119">
        <f>計算!AM9</f>
        <v>4</v>
      </c>
      <c r="C10" s="119" t="str">
        <f>計算!AN9</f>
        <v>015</v>
      </c>
      <c r="D10" s="115" t="str">
        <f>計算!AO9</f>
        <v>林業</v>
      </c>
      <c r="E10" s="139">
        <f>計算!AP9</f>
        <v>0</v>
      </c>
      <c r="F10" s="327">
        <f>計算!AQ9</f>
        <v>0</v>
      </c>
      <c r="G10" s="280">
        <f>計算!AR9</f>
        <v>0</v>
      </c>
      <c r="H10" s="284">
        <f>計算!AS9</f>
        <v>0</v>
      </c>
    </row>
    <row r="11" spans="2:8" s="34" customFormat="1" ht="22.2" customHeight="1" x14ac:dyDescent="0.2">
      <c r="B11" s="119">
        <f>計算!AM10</f>
        <v>5</v>
      </c>
      <c r="C11" s="119" t="str">
        <f>計算!AN10</f>
        <v>017</v>
      </c>
      <c r="D11" s="115" t="str">
        <f>計算!AO10</f>
        <v>漁業</v>
      </c>
      <c r="E11" s="139">
        <f>計算!AP10</f>
        <v>0</v>
      </c>
      <c r="F11" s="327">
        <f>計算!AQ10</f>
        <v>0</v>
      </c>
      <c r="G11" s="280">
        <f>計算!AR10</f>
        <v>0</v>
      </c>
      <c r="H11" s="284">
        <f>計算!AS10</f>
        <v>0</v>
      </c>
    </row>
    <row r="12" spans="2:8" s="34" customFormat="1" ht="22.2" customHeight="1" x14ac:dyDescent="0.2">
      <c r="B12" s="119">
        <f>計算!AM11</f>
        <v>6</v>
      </c>
      <c r="C12" s="119" t="str">
        <f>計算!AN11</f>
        <v>061</v>
      </c>
      <c r="D12" s="115" t="str">
        <f>計算!AO11</f>
        <v>石炭・原油・天然ガス</v>
      </c>
      <c r="E12" s="139">
        <f>計算!AP11</f>
        <v>0</v>
      </c>
      <c r="F12" s="327">
        <f>計算!AQ11</f>
        <v>0</v>
      </c>
      <c r="G12" s="280">
        <f>計算!AR11</f>
        <v>0</v>
      </c>
      <c r="H12" s="284">
        <f>計算!AS11</f>
        <v>0</v>
      </c>
    </row>
    <row r="13" spans="2:8" s="34" customFormat="1" ht="22.2" customHeight="1" x14ac:dyDescent="0.2">
      <c r="B13" s="119">
        <f>計算!AM12</f>
        <v>7</v>
      </c>
      <c r="C13" s="119" t="str">
        <f>計算!AN12</f>
        <v>062</v>
      </c>
      <c r="D13" s="115" t="str">
        <f>計算!AO12</f>
        <v>その他の鉱業</v>
      </c>
      <c r="E13" s="139">
        <f>計算!AP12</f>
        <v>0</v>
      </c>
      <c r="F13" s="327">
        <f>計算!AQ12</f>
        <v>0</v>
      </c>
      <c r="G13" s="280">
        <f>計算!AR12</f>
        <v>0</v>
      </c>
      <c r="H13" s="284">
        <f>計算!AS12</f>
        <v>0</v>
      </c>
    </row>
    <row r="14" spans="2:8" s="34" customFormat="1" ht="22.2" customHeight="1" x14ac:dyDescent="0.2">
      <c r="B14" s="119">
        <f>計算!AM13</f>
        <v>8</v>
      </c>
      <c r="C14" s="119" t="str">
        <f>計算!AN13</f>
        <v>111</v>
      </c>
      <c r="D14" s="115" t="str">
        <f>計算!AO13</f>
        <v>食料品</v>
      </c>
      <c r="E14" s="139">
        <f>計算!AP13</f>
        <v>0</v>
      </c>
      <c r="F14" s="327">
        <f>計算!AQ13</f>
        <v>0</v>
      </c>
      <c r="G14" s="280">
        <f>計算!AR13</f>
        <v>0</v>
      </c>
      <c r="H14" s="284">
        <f>計算!AS13</f>
        <v>0</v>
      </c>
    </row>
    <row r="15" spans="2:8" s="34" customFormat="1" ht="22.2" customHeight="1" x14ac:dyDescent="0.2">
      <c r="B15" s="119">
        <f>計算!AM14</f>
        <v>9</v>
      </c>
      <c r="C15" s="119" t="str">
        <f>計算!AN14</f>
        <v>112</v>
      </c>
      <c r="D15" s="115" t="str">
        <f>計算!AO14</f>
        <v>飲料</v>
      </c>
      <c r="E15" s="139">
        <f>計算!AP14</f>
        <v>0</v>
      </c>
      <c r="F15" s="327">
        <f>計算!AQ14</f>
        <v>0</v>
      </c>
      <c r="G15" s="280">
        <f>計算!AR14</f>
        <v>0</v>
      </c>
      <c r="H15" s="284">
        <f>計算!AS14</f>
        <v>0</v>
      </c>
    </row>
    <row r="16" spans="2:8" s="34" customFormat="1" ht="22.2" customHeight="1" x14ac:dyDescent="0.2">
      <c r="B16" s="119">
        <f>計算!AM15</f>
        <v>10</v>
      </c>
      <c r="C16" s="119" t="str">
        <f>計算!AN15</f>
        <v>113</v>
      </c>
      <c r="D16" s="115" t="str">
        <f>計算!AO15</f>
        <v>飼料・有機質肥料（別掲を除く。）</v>
      </c>
      <c r="E16" s="139">
        <f>計算!AP15</f>
        <v>0</v>
      </c>
      <c r="F16" s="327">
        <f>計算!AQ15</f>
        <v>0</v>
      </c>
      <c r="G16" s="280">
        <f>計算!AR15</f>
        <v>0</v>
      </c>
      <c r="H16" s="284">
        <f>計算!AS15</f>
        <v>0</v>
      </c>
    </row>
    <row r="17" spans="2:8" s="34" customFormat="1" ht="22.2" customHeight="1" x14ac:dyDescent="0.2">
      <c r="B17" s="119">
        <f>計算!AM16</f>
        <v>11</v>
      </c>
      <c r="C17" s="119" t="str">
        <f>計算!AN16</f>
        <v>114</v>
      </c>
      <c r="D17" s="115" t="str">
        <f>計算!AO16</f>
        <v>たばこ</v>
      </c>
      <c r="E17" s="139">
        <f>計算!AP16</f>
        <v>0</v>
      </c>
      <c r="F17" s="327">
        <f>計算!AQ16</f>
        <v>0</v>
      </c>
      <c r="G17" s="280">
        <f>計算!AR16</f>
        <v>0</v>
      </c>
      <c r="H17" s="284">
        <f>計算!AS16</f>
        <v>0</v>
      </c>
    </row>
    <row r="18" spans="2:8" s="34" customFormat="1" ht="22.2" customHeight="1" x14ac:dyDescent="0.2">
      <c r="B18" s="119">
        <f>計算!AM17</f>
        <v>12</v>
      </c>
      <c r="C18" s="119" t="str">
        <f>計算!AN17</f>
        <v>151</v>
      </c>
      <c r="D18" s="115" t="str">
        <f>計算!AO17</f>
        <v>繊維工業製品</v>
      </c>
      <c r="E18" s="139">
        <f>計算!AP17</f>
        <v>0</v>
      </c>
      <c r="F18" s="327">
        <f>計算!AQ17</f>
        <v>0</v>
      </c>
      <c r="G18" s="280">
        <f>計算!AR17</f>
        <v>0</v>
      </c>
      <c r="H18" s="284">
        <f>計算!AS17</f>
        <v>0</v>
      </c>
    </row>
    <row r="19" spans="2:8" s="34" customFormat="1" ht="22.2" customHeight="1" x14ac:dyDescent="0.2">
      <c r="B19" s="119">
        <f>計算!AM18</f>
        <v>13</v>
      </c>
      <c r="C19" s="119" t="str">
        <f>計算!AN18</f>
        <v>152</v>
      </c>
      <c r="D19" s="115" t="str">
        <f>計算!AO18</f>
        <v>衣服・その他の繊維既製品</v>
      </c>
      <c r="E19" s="139">
        <f>計算!AP18</f>
        <v>0</v>
      </c>
      <c r="F19" s="327">
        <f>計算!AQ18</f>
        <v>0</v>
      </c>
      <c r="G19" s="280">
        <f>計算!AR18</f>
        <v>0</v>
      </c>
      <c r="H19" s="284">
        <f>計算!AS18</f>
        <v>0</v>
      </c>
    </row>
    <row r="20" spans="2:8" s="34" customFormat="1" ht="22.2" customHeight="1" x14ac:dyDescent="0.2">
      <c r="B20" s="119">
        <f>計算!AM19</f>
        <v>14</v>
      </c>
      <c r="C20" s="119" t="str">
        <f>計算!AN19</f>
        <v>161</v>
      </c>
      <c r="D20" s="115" t="str">
        <f>計算!AO19</f>
        <v>木材・木製品</v>
      </c>
      <c r="E20" s="139">
        <f>計算!AP19</f>
        <v>0</v>
      </c>
      <c r="F20" s="327">
        <f>計算!AQ19</f>
        <v>0</v>
      </c>
      <c r="G20" s="280">
        <f>計算!AR19</f>
        <v>0</v>
      </c>
      <c r="H20" s="284">
        <f>計算!AS19</f>
        <v>0</v>
      </c>
    </row>
    <row r="21" spans="2:8" s="34" customFormat="1" ht="22.2" customHeight="1" x14ac:dyDescent="0.2">
      <c r="B21" s="119">
        <f>計算!AM20</f>
        <v>15</v>
      </c>
      <c r="C21" s="119" t="str">
        <f>計算!AN20</f>
        <v>162</v>
      </c>
      <c r="D21" s="115" t="str">
        <f>計算!AO20</f>
        <v>家具・装備品</v>
      </c>
      <c r="E21" s="139">
        <f>計算!AP20</f>
        <v>0</v>
      </c>
      <c r="F21" s="327">
        <f>計算!AQ20</f>
        <v>0</v>
      </c>
      <c r="G21" s="280">
        <f>計算!AR20</f>
        <v>0</v>
      </c>
      <c r="H21" s="284">
        <f>計算!AS20</f>
        <v>0</v>
      </c>
    </row>
    <row r="22" spans="2:8" s="34" customFormat="1" ht="22.2" customHeight="1" x14ac:dyDescent="0.2">
      <c r="B22" s="119">
        <f>計算!AM21</f>
        <v>16</v>
      </c>
      <c r="C22" s="119" t="str">
        <f>計算!AN21</f>
        <v>163</v>
      </c>
      <c r="D22" s="115" t="str">
        <f>計算!AO21</f>
        <v>パルプ・紙・板紙・加工紙</v>
      </c>
      <c r="E22" s="139">
        <f>計算!AP21</f>
        <v>0</v>
      </c>
      <c r="F22" s="327">
        <f>計算!AQ21</f>
        <v>0</v>
      </c>
      <c r="G22" s="280">
        <f>計算!AR21</f>
        <v>0</v>
      </c>
      <c r="H22" s="284">
        <f>計算!AS21</f>
        <v>0</v>
      </c>
    </row>
    <row r="23" spans="2:8" s="34" customFormat="1" ht="22.2" customHeight="1" x14ac:dyDescent="0.2">
      <c r="B23" s="119">
        <f>計算!AM22</f>
        <v>17</v>
      </c>
      <c r="C23" s="119" t="str">
        <f>計算!AN22</f>
        <v>164</v>
      </c>
      <c r="D23" s="115" t="str">
        <f>計算!AO22</f>
        <v>紙加工品</v>
      </c>
      <c r="E23" s="139">
        <f>計算!AP22</f>
        <v>0</v>
      </c>
      <c r="F23" s="327">
        <f>計算!AQ22</f>
        <v>0</v>
      </c>
      <c r="G23" s="280">
        <f>計算!AR22</f>
        <v>0</v>
      </c>
      <c r="H23" s="284">
        <f>計算!AS22</f>
        <v>0</v>
      </c>
    </row>
    <row r="24" spans="2:8" s="34" customFormat="1" ht="22.2" customHeight="1" x14ac:dyDescent="0.2">
      <c r="B24" s="119">
        <f>計算!AM23</f>
        <v>18</v>
      </c>
      <c r="C24" s="119" t="str">
        <f>計算!AN23</f>
        <v>191</v>
      </c>
      <c r="D24" s="115" t="str">
        <f>計算!AO23</f>
        <v>印刷・製版・製本</v>
      </c>
      <c r="E24" s="139">
        <f>計算!AP23</f>
        <v>0</v>
      </c>
      <c r="F24" s="327">
        <f>計算!AQ23</f>
        <v>0</v>
      </c>
      <c r="G24" s="280">
        <f>計算!AR23</f>
        <v>0</v>
      </c>
      <c r="H24" s="284">
        <f>計算!AS23</f>
        <v>0</v>
      </c>
    </row>
    <row r="25" spans="2:8" s="34" customFormat="1" ht="22.2" customHeight="1" x14ac:dyDescent="0.2">
      <c r="B25" s="119">
        <f>計算!AM24</f>
        <v>19</v>
      </c>
      <c r="C25" s="119" t="str">
        <f>計算!AN24</f>
        <v>201</v>
      </c>
      <c r="D25" s="115" t="str">
        <f>計算!AO24</f>
        <v>化学肥料</v>
      </c>
      <c r="E25" s="139">
        <f>計算!AP24</f>
        <v>0</v>
      </c>
      <c r="F25" s="327">
        <f>計算!AQ24</f>
        <v>0</v>
      </c>
      <c r="G25" s="280">
        <f>計算!AR24</f>
        <v>0</v>
      </c>
      <c r="H25" s="284">
        <f>計算!AS24</f>
        <v>0</v>
      </c>
    </row>
    <row r="26" spans="2:8" s="34" customFormat="1" ht="22.2" customHeight="1" x14ac:dyDescent="0.2">
      <c r="B26" s="119">
        <f>計算!AM25</f>
        <v>20</v>
      </c>
      <c r="C26" s="119" t="str">
        <f>計算!AN25</f>
        <v>202</v>
      </c>
      <c r="D26" s="115" t="str">
        <f>計算!AO25</f>
        <v>無機化学工業製品</v>
      </c>
      <c r="E26" s="139">
        <f>計算!AP25</f>
        <v>0</v>
      </c>
      <c r="F26" s="327">
        <f>計算!AQ25</f>
        <v>0</v>
      </c>
      <c r="G26" s="280">
        <f>計算!AR25</f>
        <v>0</v>
      </c>
      <c r="H26" s="284">
        <f>計算!AS25</f>
        <v>0</v>
      </c>
    </row>
    <row r="27" spans="2:8" s="34" customFormat="1" ht="22.2" customHeight="1" x14ac:dyDescent="0.2">
      <c r="B27" s="119">
        <f>計算!AM26</f>
        <v>21</v>
      </c>
      <c r="C27" s="119" t="str">
        <f>計算!AN26</f>
        <v>203</v>
      </c>
      <c r="D27" s="115" t="str">
        <f>計算!AO26</f>
        <v>石油化学系基礎製品</v>
      </c>
      <c r="E27" s="139">
        <f>計算!AP26</f>
        <v>0</v>
      </c>
      <c r="F27" s="327">
        <f>計算!AQ26</f>
        <v>0</v>
      </c>
      <c r="G27" s="280">
        <f>計算!AR26</f>
        <v>0</v>
      </c>
      <c r="H27" s="284">
        <f>計算!AS26</f>
        <v>0</v>
      </c>
    </row>
    <row r="28" spans="2:8" s="34" customFormat="1" ht="22.2" customHeight="1" x14ac:dyDescent="0.2">
      <c r="B28" s="119">
        <f>計算!AM27</f>
        <v>22</v>
      </c>
      <c r="C28" s="119" t="str">
        <f>計算!AN27</f>
        <v>204</v>
      </c>
      <c r="D28" s="115" t="str">
        <f>計算!AO27</f>
        <v>有機化学工業製品（石油化学系基礎製品・合成樹脂を除く。）</v>
      </c>
      <c r="E28" s="139">
        <f>計算!AP27</f>
        <v>0</v>
      </c>
      <c r="F28" s="327">
        <f>計算!AQ27</f>
        <v>0</v>
      </c>
      <c r="G28" s="280">
        <f>計算!AR27</f>
        <v>0</v>
      </c>
      <c r="H28" s="284">
        <f>計算!AS27</f>
        <v>0</v>
      </c>
    </row>
    <row r="29" spans="2:8" s="34" customFormat="1" ht="22.2" customHeight="1" x14ac:dyDescent="0.2">
      <c r="B29" s="119">
        <f>計算!AM28</f>
        <v>23</v>
      </c>
      <c r="C29" s="119" t="str">
        <f>計算!AN28</f>
        <v>205</v>
      </c>
      <c r="D29" s="115" t="str">
        <f>計算!AO28</f>
        <v>合成樹脂</v>
      </c>
      <c r="E29" s="139">
        <f>計算!AP28</f>
        <v>0</v>
      </c>
      <c r="F29" s="327">
        <f>計算!AQ28</f>
        <v>0</v>
      </c>
      <c r="G29" s="280">
        <f>計算!AR28</f>
        <v>0</v>
      </c>
      <c r="H29" s="284">
        <f>計算!AS28</f>
        <v>0</v>
      </c>
    </row>
    <row r="30" spans="2:8" s="34" customFormat="1" ht="22.2" customHeight="1" x14ac:dyDescent="0.2">
      <c r="B30" s="119">
        <f>計算!AM29</f>
        <v>24</v>
      </c>
      <c r="C30" s="119" t="str">
        <f>計算!AN29</f>
        <v>206</v>
      </c>
      <c r="D30" s="115" t="str">
        <f>計算!AO29</f>
        <v>化学繊維</v>
      </c>
      <c r="E30" s="139">
        <f>計算!AP29</f>
        <v>0</v>
      </c>
      <c r="F30" s="327">
        <f>計算!AQ29</f>
        <v>0</v>
      </c>
      <c r="G30" s="280">
        <f>計算!AR29</f>
        <v>0</v>
      </c>
      <c r="H30" s="284">
        <f>計算!AS29</f>
        <v>0</v>
      </c>
    </row>
    <row r="31" spans="2:8" s="34" customFormat="1" ht="22.2" customHeight="1" x14ac:dyDescent="0.2">
      <c r="B31" s="119">
        <f>計算!AM30</f>
        <v>25</v>
      </c>
      <c r="C31" s="119" t="str">
        <f>計算!AN30</f>
        <v>207</v>
      </c>
      <c r="D31" s="115" t="str">
        <f>計算!AO30</f>
        <v>医薬品</v>
      </c>
      <c r="E31" s="139">
        <f>計算!AP30</f>
        <v>0</v>
      </c>
      <c r="F31" s="327">
        <f>計算!AQ30</f>
        <v>0</v>
      </c>
      <c r="G31" s="280">
        <f>計算!AR30</f>
        <v>0</v>
      </c>
      <c r="H31" s="284">
        <f>計算!AS30</f>
        <v>0</v>
      </c>
    </row>
    <row r="32" spans="2:8" s="34" customFormat="1" ht="22.2" customHeight="1" x14ac:dyDescent="0.2">
      <c r="B32" s="119">
        <f>計算!AM31</f>
        <v>26</v>
      </c>
      <c r="C32" s="119" t="str">
        <f>計算!AN31</f>
        <v>208</v>
      </c>
      <c r="D32" s="115" t="str">
        <f>計算!AO31</f>
        <v>化学最終製品（医薬品を除く。）</v>
      </c>
      <c r="E32" s="139">
        <f>計算!AP31</f>
        <v>0</v>
      </c>
      <c r="F32" s="327">
        <f>計算!AQ31</f>
        <v>0</v>
      </c>
      <c r="G32" s="280">
        <f>計算!AR31</f>
        <v>0</v>
      </c>
      <c r="H32" s="284">
        <f>計算!AS31</f>
        <v>0</v>
      </c>
    </row>
    <row r="33" spans="2:8" s="34" customFormat="1" ht="22.2" customHeight="1" x14ac:dyDescent="0.2">
      <c r="B33" s="119">
        <f>計算!AM32</f>
        <v>27</v>
      </c>
      <c r="C33" s="119" t="str">
        <f>計算!AN32</f>
        <v>211</v>
      </c>
      <c r="D33" s="115" t="str">
        <f>計算!AO32</f>
        <v>石油製品</v>
      </c>
      <c r="E33" s="139">
        <f>計算!AP32</f>
        <v>0</v>
      </c>
      <c r="F33" s="327">
        <f>計算!AQ32</f>
        <v>0</v>
      </c>
      <c r="G33" s="280">
        <f>計算!AR32</f>
        <v>0</v>
      </c>
      <c r="H33" s="284">
        <f>計算!AS32</f>
        <v>0</v>
      </c>
    </row>
    <row r="34" spans="2:8" s="34" customFormat="1" ht="22.2" customHeight="1" x14ac:dyDescent="0.2">
      <c r="B34" s="119">
        <f>計算!AM33</f>
        <v>28</v>
      </c>
      <c r="C34" s="119" t="str">
        <f>計算!AN33</f>
        <v>212</v>
      </c>
      <c r="D34" s="115" t="str">
        <f>計算!AO33</f>
        <v>石炭製品</v>
      </c>
      <c r="E34" s="139">
        <f>計算!AP33</f>
        <v>0</v>
      </c>
      <c r="F34" s="327">
        <f>計算!AQ33</f>
        <v>0</v>
      </c>
      <c r="G34" s="280">
        <f>計算!AR33</f>
        <v>0</v>
      </c>
      <c r="H34" s="284">
        <f>計算!AS33</f>
        <v>0</v>
      </c>
    </row>
    <row r="35" spans="2:8" s="34" customFormat="1" ht="22.2" customHeight="1" x14ac:dyDescent="0.2">
      <c r="B35" s="119">
        <f>計算!AM34</f>
        <v>29</v>
      </c>
      <c r="C35" s="119" t="str">
        <f>計算!AN34</f>
        <v>221</v>
      </c>
      <c r="D35" s="115" t="str">
        <f>計算!AO34</f>
        <v>プラスチック製品</v>
      </c>
      <c r="E35" s="139">
        <f>計算!AP34</f>
        <v>0</v>
      </c>
      <c r="F35" s="327">
        <f>計算!AQ34</f>
        <v>0</v>
      </c>
      <c r="G35" s="280">
        <f>計算!AR34</f>
        <v>0</v>
      </c>
      <c r="H35" s="284">
        <f>計算!AS34</f>
        <v>0</v>
      </c>
    </row>
    <row r="36" spans="2:8" s="34" customFormat="1" ht="22.2" customHeight="1" x14ac:dyDescent="0.2">
      <c r="B36" s="119">
        <f>計算!AM35</f>
        <v>30</v>
      </c>
      <c r="C36" s="119" t="str">
        <f>計算!AN35</f>
        <v>222</v>
      </c>
      <c r="D36" s="115" t="str">
        <f>計算!AO35</f>
        <v>ゴム製品</v>
      </c>
      <c r="E36" s="139">
        <f>計算!AP35</f>
        <v>0</v>
      </c>
      <c r="F36" s="327">
        <f>計算!AQ35</f>
        <v>0</v>
      </c>
      <c r="G36" s="280">
        <f>計算!AR35</f>
        <v>0</v>
      </c>
      <c r="H36" s="284">
        <f>計算!AS35</f>
        <v>0</v>
      </c>
    </row>
    <row r="37" spans="2:8" s="34" customFormat="1" ht="22.2" customHeight="1" x14ac:dyDescent="0.2">
      <c r="B37" s="119">
        <f>計算!AM36</f>
        <v>31</v>
      </c>
      <c r="C37" s="119" t="str">
        <f>計算!AN36</f>
        <v>231</v>
      </c>
      <c r="D37" s="115" t="str">
        <f>計算!AO36</f>
        <v>なめし革・革製品・毛皮</v>
      </c>
      <c r="E37" s="139">
        <f>計算!AP36</f>
        <v>0</v>
      </c>
      <c r="F37" s="327">
        <f>計算!AQ36</f>
        <v>0</v>
      </c>
      <c r="G37" s="280">
        <f>計算!AR36</f>
        <v>0</v>
      </c>
      <c r="H37" s="284">
        <f>計算!AS36</f>
        <v>0</v>
      </c>
    </row>
    <row r="38" spans="2:8" s="34" customFormat="1" ht="22.2" customHeight="1" x14ac:dyDescent="0.2">
      <c r="B38" s="119">
        <f>計算!AM37</f>
        <v>32</v>
      </c>
      <c r="C38" s="119" t="str">
        <f>計算!AN37</f>
        <v>251</v>
      </c>
      <c r="D38" s="115" t="str">
        <f>計算!AO37</f>
        <v>ガラス・ガラス製品</v>
      </c>
      <c r="E38" s="139">
        <f>計算!AP37</f>
        <v>0</v>
      </c>
      <c r="F38" s="327">
        <f>計算!AQ37</f>
        <v>0</v>
      </c>
      <c r="G38" s="280">
        <f>計算!AR37</f>
        <v>0</v>
      </c>
      <c r="H38" s="284">
        <f>計算!AS37</f>
        <v>0</v>
      </c>
    </row>
    <row r="39" spans="2:8" s="34" customFormat="1" ht="22.2" customHeight="1" x14ac:dyDescent="0.2">
      <c r="B39" s="119">
        <f>計算!AM38</f>
        <v>33</v>
      </c>
      <c r="C39" s="119" t="str">
        <f>計算!AN38</f>
        <v>252</v>
      </c>
      <c r="D39" s="115" t="str">
        <f>計算!AO38</f>
        <v>セメント・セメント製品</v>
      </c>
      <c r="E39" s="139">
        <f>計算!AP38</f>
        <v>0</v>
      </c>
      <c r="F39" s="327">
        <f>計算!AQ38</f>
        <v>0</v>
      </c>
      <c r="G39" s="280">
        <f>計算!AR38</f>
        <v>0</v>
      </c>
      <c r="H39" s="284">
        <f>計算!AS38</f>
        <v>0</v>
      </c>
    </row>
    <row r="40" spans="2:8" s="34" customFormat="1" ht="22.2" customHeight="1" x14ac:dyDescent="0.2">
      <c r="B40" s="119">
        <f>計算!AM39</f>
        <v>34</v>
      </c>
      <c r="C40" s="119" t="str">
        <f>計算!AN39</f>
        <v>253</v>
      </c>
      <c r="D40" s="115" t="str">
        <f>計算!AO39</f>
        <v>陶磁器</v>
      </c>
      <c r="E40" s="139">
        <f>計算!AP39</f>
        <v>0</v>
      </c>
      <c r="F40" s="327">
        <f>計算!AQ39</f>
        <v>0</v>
      </c>
      <c r="G40" s="280">
        <f>計算!AR39</f>
        <v>0</v>
      </c>
      <c r="H40" s="284">
        <f>計算!AS39</f>
        <v>0</v>
      </c>
    </row>
    <row r="41" spans="2:8" s="34" customFormat="1" ht="22.2" customHeight="1" x14ac:dyDescent="0.2">
      <c r="B41" s="119">
        <f>計算!AM40</f>
        <v>35</v>
      </c>
      <c r="C41" s="119" t="str">
        <f>計算!AN40</f>
        <v>259</v>
      </c>
      <c r="D41" s="115" t="str">
        <f>計算!AO40</f>
        <v>その他の窯業・土石製品</v>
      </c>
      <c r="E41" s="139">
        <f>計算!AP40</f>
        <v>0</v>
      </c>
      <c r="F41" s="327">
        <f>計算!AQ40</f>
        <v>0</v>
      </c>
      <c r="G41" s="280">
        <f>計算!AR40</f>
        <v>0</v>
      </c>
      <c r="H41" s="284">
        <f>計算!AS40</f>
        <v>0</v>
      </c>
    </row>
    <row r="42" spans="2:8" s="34" customFormat="1" ht="22.2" customHeight="1" x14ac:dyDescent="0.2">
      <c r="B42" s="119">
        <f>計算!AM41</f>
        <v>36</v>
      </c>
      <c r="C42" s="119" t="str">
        <f>計算!AN41</f>
        <v>261</v>
      </c>
      <c r="D42" s="115" t="str">
        <f>計算!AO41</f>
        <v>銑鉄・粗鋼</v>
      </c>
      <c r="E42" s="139">
        <f>計算!AP41</f>
        <v>0</v>
      </c>
      <c r="F42" s="327">
        <f>計算!AQ41</f>
        <v>0</v>
      </c>
      <c r="G42" s="280">
        <f>計算!AR41</f>
        <v>0</v>
      </c>
      <c r="H42" s="284">
        <f>計算!AS41</f>
        <v>0</v>
      </c>
    </row>
    <row r="43" spans="2:8" s="34" customFormat="1" ht="22.2" customHeight="1" x14ac:dyDescent="0.2">
      <c r="B43" s="118">
        <f>計算!AM42</f>
        <v>37</v>
      </c>
      <c r="C43" s="118" t="str">
        <f>計算!AN42</f>
        <v>262</v>
      </c>
      <c r="D43" s="115" t="str">
        <f>計算!AO42</f>
        <v>鋼材</v>
      </c>
      <c r="E43" s="139">
        <f>計算!AP42</f>
        <v>0</v>
      </c>
      <c r="F43" s="327">
        <f>計算!AQ42</f>
        <v>0</v>
      </c>
      <c r="G43" s="280">
        <f>計算!AR42</f>
        <v>0</v>
      </c>
      <c r="H43" s="284">
        <f>計算!AS42</f>
        <v>0</v>
      </c>
    </row>
    <row r="44" spans="2:8" s="34" customFormat="1" ht="22.2" customHeight="1" x14ac:dyDescent="0.2">
      <c r="B44" s="119">
        <f>計算!AM43</f>
        <v>38</v>
      </c>
      <c r="C44" s="119" t="str">
        <f>計算!AN43</f>
        <v>263</v>
      </c>
      <c r="D44" s="115" t="str">
        <f>計算!AO43</f>
        <v>鋳鍛造品（鉄）</v>
      </c>
      <c r="E44" s="139">
        <f>計算!AP43</f>
        <v>0</v>
      </c>
      <c r="F44" s="327">
        <f>計算!AQ43</f>
        <v>0</v>
      </c>
      <c r="G44" s="280">
        <f>計算!AR43</f>
        <v>0</v>
      </c>
      <c r="H44" s="284">
        <f>計算!AS43</f>
        <v>0</v>
      </c>
    </row>
    <row r="45" spans="2:8" s="34" customFormat="1" ht="22.2" customHeight="1" x14ac:dyDescent="0.2">
      <c r="B45" s="119">
        <f>計算!AM44</f>
        <v>39</v>
      </c>
      <c r="C45" s="119" t="str">
        <f>計算!AN44</f>
        <v>269</v>
      </c>
      <c r="D45" s="115" t="str">
        <f>計算!AO44</f>
        <v>その他の鉄鋼製品</v>
      </c>
      <c r="E45" s="139">
        <f>計算!AP44</f>
        <v>0</v>
      </c>
      <c r="F45" s="327">
        <f>計算!AQ44</f>
        <v>0</v>
      </c>
      <c r="G45" s="280">
        <f>計算!AR44</f>
        <v>0</v>
      </c>
      <c r="H45" s="284">
        <f>計算!AS44</f>
        <v>0</v>
      </c>
    </row>
    <row r="46" spans="2:8" s="34" customFormat="1" ht="22.2" customHeight="1" x14ac:dyDescent="0.2">
      <c r="B46" s="119">
        <f>計算!AM45</f>
        <v>40</v>
      </c>
      <c r="C46" s="119" t="str">
        <f>計算!AN45</f>
        <v>271</v>
      </c>
      <c r="D46" s="115" t="str">
        <f>計算!AO45</f>
        <v>非鉄金属製錬・精製</v>
      </c>
      <c r="E46" s="139">
        <f>計算!AP45</f>
        <v>0</v>
      </c>
      <c r="F46" s="327">
        <f>計算!AQ45</f>
        <v>0</v>
      </c>
      <c r="G46" s="280">
        <f>計算!AR45</f>
        <v>0</v>
      </c>
      <c r="H46" s="284">
        <f>計算!AS45</f>
        <v>0</v>
      </c>
    </row>
    <row r="47" spans="2:8" s="34" customFormat="1" ht="22.2" customHeight="1" x14ac:dyDescent="0.2">
      <c r="B47" s="119">
        <f>計算!AM46</f>
        <v>41</v>
      </c>
      <c r="C47" s="119" t="str">
        <f>計算!AN46</f>
        <v>272</v>
      </c>
      <c r="D47" s="115" t="str">
        <f>計算!AO46</f>
        <v>非鉄金属加工製品</v>
      </c>
      <c r="E47" s="139">
        <f>計算!AP46</f>
        <v>0</v>
      </c>
      <c r="F47" s="327">
        <f>計算!AQ46</f>
        <v>0</v>
      </c>
      <c r="G47" s="280">
        <f>計算!AR46</f>
        <v>0</v>
      </c>
      <c r="H47" s="284">
        <f>計算!AS46</f>
        <v>0</v>
      </c>
    </row>
    <row r="48" spans="2:8" s="34" customFormat="1" ht="22.2" customHeight="1" x14ac:dyDescent="0.2">
      <c r="B48" s="119">
        <f>計算!AM47</f>
        <v>42</v>
      </c>
      <c r="C48" s="119" t="str">
        <f>計算!AN47</f>
        <v>281</v>
      </c>
      <c r="D48" s="115" t="str">
        <f>計算!AO47</f>
        <v>建設用・建築用金属製品</v>
      </c>
      <c r="E48" s="139">
        <f>計算!AP47</f>
        <v>0</v>
      </c>
      <c r="F48" s="327">
        <f>計算!AQ47</f>
        <v>0</v>
      </c>
      <c r="G48" s="280">
        <f>計算!AR47</f>
        <v>0</v>
      </c>
      <c r="H48" s="284">
        <f>計算!AS47</f>
        <v>0</v>
      </c>
    </row>
    <row r="49" spans="2:8" s="34" customFormat="1" ht="22.2" customHeight="1" x14ac:dyDescent="0.2">
      <c r="B49" s="119">
        <f>計算!AM48</f>
        <v>43</v>
      </c>
      <c r="C49" s="119" t="str">
        <f>計算!AN48</f>
        <v>289</v>
      </c>
      <c r="D49" s="115" t="str">
        <f>計算!AO48</f>
        <v>その他の金属製品</v>
      </c>
      <c r="E49" s="139">
        <f>計算!AP48</f>
        <v>0</v>
      </c>
      <c r="F49" s="327">
        <f>計算!AQ48</f>
        <v>0</v>
      </c>
      <c r="G49" s="280">
        <f>計算!AR48</f>
        <v>0</v>
      </c>
      <c r="H49" s="284">
        <f>計算!AS48</f>
        <v>0</v>
      </c>
    </row>
    <row r="50" spans="2:8" s="34" customFormat="1" ht="22.2" customHeight="1" x14ac:dyDescent="0.2">
      <c r="B50" s="119">
        <f>計算!AM49</f>
        <v>44</v>
      </c>
      <c r="C50" s="119" t="str">
        <f>計算!AN49</f>
        <v>291</v>
      </c>
      <c r="D50" s="115" t="str">
        <f>計算!AO49</f>
        <v>はん用機械</v>
      </c>
      <c r="E50" s="139">
        <f>計算!AP49</f>
        <v>0</v>
      </c>
      <c r="F50" s="327">
        <f>計算!AQ49</f>
        <v>0</v>
      </c>
      <c r="G50" s="280">
        <f>計算!AR49</f>
        <v>0</v>
      </c>
      <c r="H50" s="284">
        <f>計算!AS49</f>
        <v>0</v>
      </c>
    </row>
    <row r="51" spans="2:8" s="34" customFormat="1" ht="22.2" customHeight="1" x14ac:dyDescent="0.2">
      <c r="B51" s="119">
        <f>計算!AM50</f>
        <v>45</v>
      </c>
      <c r="C51" s="119" t="str">
        <f>計算!AN50</f>
        <v>301</v>
      </c>
      <c r="D51" s="115" t="str">
        <f>計算!AO50</f>
        <v>生産用機械</v>
      </c>
      <c r="E51" s="139">
        <f>計算!AP50</f>
        <v>0</v>
      </c>
      <c r="F51" s="327">
        <f>計算!AQ50</f>
        <v>0</v>
      </c>
      <c r="G51" s="280">
        <f>計算!AR50</f>
        <v>0</v>
      </c>
      <c r="H51" s="284">
        <f>計算!AS50</f>
        <v>0</v>
      </c>
    </row>
    <row r="52" spans="2:8" s="34" customFormat="1" ht="22.2" customHeight="1" x14ac:dyDescent="0.2">
      <c r="B52" s="119">
        <f>計算!AM51</f>
        <v>46</v>
      </c>
      <c r="C52" s="119" t="str">
        <f>計算!AN51</f>
        <v>311</v>
      </c>
      <c r="D52" s="115" t="str">
        <f>計算!AO51</f>
        <v>業務用機械</v>
      </c>
      <c r="E52" s="139">
        <f>計算!AP51</f>
        <v>0</v>
      </c>
      <c r="F52" s="327">
        <f>計算!AQ51</f>
        <v>0</v>
      </c>
      <c r="G52" s="280">
        <f>計算!AR51</f>
        <v>0</v>
      </c>
      <c r="H52" s="284">
        <f>計算!AS51</f>
        <v>0</v>
      </c>
    </row>
    <row r="53" spans="2:8" s="34" customFormat="1" ht="22.2" customHeight="1" x14ac:dyDescent="0.2">
      <c r="B53" s="119">
        <f>計算!AM52</f>
        <v>47</v>
      </c>
      <c r="C53" s="119" t="str">
        <f>計算!AN52</f>
        <v>321</v>
      </c>
      <c r="D53" s="115" t="str">
        <f>計算!AO52</f>
        <v>電子デバイス</v>
      </c>
      <c r="E53" s="139">
        <f>計算!AP52</f>
        <v>0</v>
      </c>
      <c r="F53" s="327">
        <f>計算!AQ52</f>
        <v>0</v>
      </c>
      <c r="G53" s="280">
        <f>計算!AR52</f>
        <v>0</v>
      </c>
      <c r="H53" s="284">
        <f>計算!AS52</f>
        <v>0</v>
      </c>
    </row>
    <row r="54" spans="2:8" s="34" customFormat="1" ht="22.2" customHeight="1" x14ac:dyDescent="0.2">
      <c r="B54" s="119">
        <f>計算!AM53</f>
        <v>48</v>
      </c>
      <c r="C54" s="119" t="str">
        <f>計算!AN53</f>
        <v>329</v>
      </c>
      <c r="D54" s="115" t="str">
        <f>計算!AO53</f>
        <v>その他の電子部品</v>
      </c>
      <c r="E54" s="139">
        <f>計算!AP53</f>
        <v>0</v>
      </c>
      <c r="F54" s="327">
        <f>計算!AQ53</f>
        <v>0</v>
      </c>
      <c r="G54" s="280">
        <f>計算!AR53</f>
        <v>0</v>
      </c>
      <c r="H54" s="284">
        <f>計算!AS53</f>
        <v>0</v>
      </c>
    </row>
    <row r="55" spans="2:8" s="34" customFormat="1" ht="22.2" customHeight="1" x14ac:dyDescent="0.2">
      <c r="B55" s="119">
        <f>計算!AM54</f>
        <v>49</v>
      </c>
      <c r="C55" s="119" t="str">
        <f>計算!AN54</f>
        <v>331</v>
      </c>
      <c r="D55" s="115" t="str">
        <f>計算!AO54</f>
        <v>産業用電気機器</v>
      </c>
      <c r="E55" s="139">
        <f>計算!AP54</f>
        <v>0</v>
      </c>
      <c r="F55" s="327">
        <f>計算!AQ54</f>
        <v>0</v>
      </c>
      <c r="G55" s="280">
        <f>計算!AR54</f>
        <v>0</v>
      </c>
      <c r="H55" s="284">
        <f>計算!AS54</f>
        <v>0</v>
      </c>
    </row>
    <row r="56" spans="2:8" s="34" customFormat="1" ht="22.2" customHeight="1" x14ac:dyDescent="0.2">
      <c r="B56" s="119">
        <f>計算!AM55</f>
        <v>50</v>
      </c>
      <c r="C56" s="119" t="str">
        <f>計算!AN55</f>
        <v>332</v>
      </c>
      <c r="D56" s="115" t="str">
        <f>計算!AO55</f>
        <v>民生用電気機器</v>
      </c>
      <c r="E56" s="139">
        <f>計算!AP55</f>
        <v>0</v>
      </c>
      <c r="F56" s="327">
        <f>計算!AQ55</f>
        <v>0</v>
      </c>
      <c r="G56" s="280">
        <f>計算!AR55</f>
        <v>0</v>
      </c>
      <c r="H56" s="284">
        <f>計算!AS55</f>
        <v>0</v>
      </c>
    </row>
    <row r="57" spans="2:8" s="34" customFormat="1" ht="22.2" customHeight="1" x14ac:dyDescent="0.2">
      <c r="B57" s="119">
        <f>計算!AM56</f>
        <v>51</v>
      </c>
      <c r="C57" s="119" t="str">
        <f>計算!AN56</f>
        <v>333</v>
      </c>
      <c r="D57" s="115" t="str">
        <f>計算!AO56</f>
        <v>電子応用装置・電気計測器</v>
      </c>
      <c r="E57" s="139">
        <f>計算!AP56</f>
        <v>0</v>
      </c>
      <c r="F57" s="327">
        <f>計算!AQ56</f>
        <v>0</v>
      </c>
      <c r="G57" s="280">
        <f>計算!AR56</f>
        <v>0</v>
      </c>
      <c r="H57" s="284">
        <f>計算!AS56</f>
        <v>0</v>
      </c>
    </row>
    <row r="58" spans="2:8" s="34" customFormat="1" ht="22.2" customHeight="1" x14ac:dyDescent="0.2">
      <c r="B58" s="119">
        <f>計算!AM57</f>
        <v>52</v>
      </c>
      <c r="C58" s="119" t="str">
        <f>計算!AN57</f>
        <v>339</v>
      </c>
      <c r="D58" s="115" t="str">
        <f>計算!AO57</f>
        <v>その他の電気機械</v>
      </c>
      <c r="E58" s="139">
        <f>計算!AP57</f>
        <v>0</v>
      </c>
      <c r="F58" s="327">
        <f>計算!AQ57</f>
        <v>0</v>
      </c>
      <c r="G58" s="280">
        <f>計算!AR57</f>
        <v>0</v>
      </c>
      <c r="H58" s="284">
        <f>計算!AS57</f>
        <v>0</v>
      </c>
    </row>
    <row r="59" spans="2:8" s="34" customFormat="1" ht="22.2" customHeight="1" x14ac:dyDescent="0.2">
      <c r="B59" s="119">
        <f>計算!AM58</f>
        <v>53</v>
      </c>
      <c r="C59" s="119" t="str">
        <f>計算!AN58</f>
        <v>341</v>
      </c>
      <c r="D59" s="115" t="str">
        <f>計算!AO58</f>
        <v>通信・映像・音響機器</v>
      </c>
      <c r="E59" s="139">
        <f>計算!AP58</f>
        <v>0</v>
      </c>
      <c r="F59" s="327">
        <f>計算!AQ58</f>
        <v>0</v>
      </c>
      <c r="G59" s="280">
        <f>計算!AR58</f>
        <v>0</v>
      </c>
      <c r="H59" s="284">
        <f>計算!AS58</f>
        <v>0</v>
      </c>
    </row>
    <row r="60" spans="2:8" s="34" customFormat="1" ht="22.2" customHeight="1" x14ac:dyDescent="0.2">
      <c r="B60" s="119">
        <f>計算!AM59</f>
        <v>54</v>
      </c>
      <c r="C60" s="119" t="str">
        <f>計算!AN59</f>
        <v>342</v>
      </c>
      <c r="D60" s="115" t="str">
        <f>計算!AO59</f>
        <v>電子計算機・同附属装置</v>
      </c>
      <c r="E60" s="139">
        <f>計算!AP59</f>
        <v>0</v>
      </c>
      <c r="F60" s="327">
        <f>計算!AQ59</f>
        <v>0</v>
      </c>
      <c r="G60" s="280">
        <f>計算!AR59</f>
        <v>0</v>
      </c>
      <c r="H60" s="284">
        <f>計算!AS59</f>
        <v>0</v>
      </c>
    </row>
    <row r="61" spans="2:8" s="34" customFormat="1" ht="22.2" customHeight="1" x14ac:dyDescent="0.2">
      <c r="B61" s="119">
        <f>計算!AM60</f>
        <v>55</v>
      </c>
      <c r="C61" s="119" t="str">
        <f>計算!AN60</f>
        <v>351</v>
      </c>
      <c r="D61" s="115" t="str">
        <f>計算!AO60</f>
        <v>乗用車</v>
      </c>
      <c r="E61" s="139">
        <f>計算!AP60</f>
        <v>0</v>
      </c>
      <c r="F61" s="327">
        <f>計算!AQ60</f>
        <v>0</v>
      </c>
      <c r="G61" s="280">
        <f>計算!AR60</f>
        <v>0</v>
      </c>
      <c r="H61" s="284">
        <f>計算!AS60</f>
        <v>0</v>
      </c>
    </row>
    <row r="62" spans="2:8" s="34" customFormat="1" ht="22.2" customHeight="1" x14ac:dyDescent="0.2">
      <c r="B62" s="119">
        <f>計算!AM61</f>
        <v>56</v>
      </c>
      <c r="C62" s="119" t="str">
        <f>計算!AN61</f>
        <v>352</v>
      </c>
      <c r="D62" s="115" t="str">
        <f>計算!AO61</f>
        <v>その他の自動車</v>
      </c>
      <c r="E62" s="139">
        <f>計算!AP61</f>
        <v>0</v>
      </c>
      <c r="F62" s="327">
        <f>計算!AQ61</f>
        <v>0</v>
      </c>
      <c r="G62" s="280">
        <f>計算!AR61</f>
        <v>0</v>
      </c>
      <c r="H62" s="284">
        <f>計算!AS61</f>
        <v>0</v>
      </c>
    </row>
    <row r="63" spans="2:8" s="34" customFormat="1" ht="22.2" customHeight="1" x14ac:dyDescent="0.2">
      <c r="B63" s="119">
        <f>計算!AM62</f>
        <v>57</v>
      </c>
      <c r="C63" s="119" t="str">
        <f>計算!AN62</f>
        <v>353</v>
      </c>
      <c r="D63" s="115" t="str">
        <f>計算!AO62</f>
        <v>自動車部品・同附属品</v>
      </c>
      <c r="E63" s="139">
        <f>計算!AP62</f>
        <v>0</v>
      </c>
      <c r="F63" s="327">
        <f>計算!AQ62</f>
        <v>0</v>
      </c>
      <c r="G63" s="280">
        <f>計算!AR62</f>
        <v>0</v>
      </c>
      <c r="H63" s="284">
        <f>計算!AS62</f>
        <v>0</v>
      </c>
    </row>
    <row r="64" spans="2:8" s="34" customFormat="1" ht="22.2" customHeight="1" x14ac:dyDescent="0.2">
      <c r="B64" s="119">
        <f>計算!AM63</f>
        <v>58</v>
      </c>
      <c r="C64" s="119" t="str">
        <f>計算!AN63</f>
        <v>354</v>
      </c>
      <c r="D64" s="115" t="str">
        <f>計算!AO63</f>
        <v>船舶・同修理</v>
      </c>
      <c r="E64" s="139">
        <f>計算!AP63</f>
        <v>0</v>
      </c>
      <c r="F64" s="327">
        <f>計算!AQ63</f>
        <v>0</v>
      </c>
      <c r="G64" s="280">
        <f>計算!AR63</f>
        <v>0</v>
      </c>
      <c r="H64" s="284">
        <f>計算!AS63</f>
        <v>0</v>
      </c>
    </row>
    <row r="65" spans="2:8" s="34" customFormat="1" ht="22.2" customHeight="1" x14ac:dyDescent="0.2">
      <c r="B65" s="119">
        <f>計算!AM64</f>
        <v>59</v>
      </c>
      <c r="C65" s="119" t="str">
        <f>計算!AN64</f>
        <v>359</v>
      </c>
      <c r="D65" s="115" t="str">
        <f>計算!AO64</f>
        <v>その他の輸送機械・同修理</v>
      </c>
      <c r="E65" s="139">
        <f>計算!AP64</f>
        <v>0</v>
      </c>
      <c r="F65" s="327">
        <f>計算!AQ64</f>
        <v>0</v>
      </c>
      <c r="G65" s="280">
        <f>計算!AR64</f>
        <v>0</v>
      </c>
      <c r="H65" s="284">
        <f>計算!AS64</f>
        <v>0</v>
      </c>
    </row>
    <row r="66" spans="2:8" s="34" customFormat="1" ht="22.2" customHeight="1" x14ac:dyDescent="0.2">
      <c r="B66" s="119">
        <f>計算!AM65</f>
        <v>60</v>
      </c>
      <c r="C66" s="119" t="str">
        <f>計算!AN65</f>
        <v>391</v>
      </c>
      <c r="D66" s="115" t="str">
        <f>計算!AO65</f>
        <v>その他の製造工業製品</v>
      </c>
      <c r="E66" s="139">
        <f>計算!AP65</f>
        <v>0</v>
      </c>
      <c r="F66" s="327">
        <f>計算!AQ65</f>
        <v>0</v>
      </c>
      <c r="G66" s="280">
        <f>計算!AR65</f>
        <v>0</v>
      </c>
      <c r="H66" s="284">
        <f>計算!AS65</f>
        <v>0</v>
      </c>
    </row>
    <row r="67" spans="2:8" s="34" customFormat="1" ht="22.2" customHeight="1" x14ac:dyDescent="0.2">
      <c r="B67" s="119">
        <f>計算!AM66</f>
        <v>61</v>
      </c>
      <c r="C67" s="119" t="str">
        <f>計算!AN66</f>
        <v>392</v>
      </c>
      <c r="D67" s="115" t="str">
        <f>計算!AO66</f>
        <v>再生資源回収・加工処理</v>
      </c>
      <c r="E67" s="139">
        <f>計算!AP66</f>
        <v>0</v>
      </c>
      <c r="F67" s="327">
        <f>計算!AQ66</f>
        <v>0</v>
      </c>
      <c r="G67" s="280">
        <f>計算!AR66</f>
        <v>0</v>
      </c>
      <c r="H67" s="284">
        <f>計算!AS66</f>
        <v>0</v>
      </c>
    </row>
    <row r="68" spans="2:8" s="34" customFormat="1" ht="22.2" customHeight="1" x14ac:dyDescent="0.2">
      <c r="B68" s="119">
        <f>計算!AM67</f>
        <v>62</v>
      </c>
      <c r="C68" s="119" t="str">
        <f>計算!AN67</f>
        <v>411</v>
      </c>
      <c r="D68" s="115" t="str">
        <f>計算!AO67</f>
        <v>建築</v>
      </c>
      <c r="E68" s="139">
        <f>計算!AP67</f>
        <v>0</v>
      </c>
      <c r="F68" s="327">
        <f>計算!AQ67</f>
        <v>0</v>
      </c>
      <c r="G68" s="280">
        <f>計算!AR67</f>
        <v>0</v>
      </c>
      <c r="H68" s="284">
        <f>計算!AS67</f>
        <v>0</v>
      </c>
    </row>
    <row r="69" spans="2:8" s="34" customFormat="1" ht="22.2" customHeight="1" x14ac:dyDescent="0.2">
      <c r="B69" s="119">
        <f>計算!AM68</f>
        <v>63</v>
      </c>
      <c r="C69" s="119" t="str">
        <f>計算!AN68</f>
        <v>412</v>
      </c>
      <c r="D69" s="115" t="str">
        <f>計算!AO68</f>
        <v>建設補修</v>
      </c>
      <c r="E69" s="139">
        <f>計算!AP68</f>
        <v>0</v>
      </c>
      <c r="F69" s="327">
        <f>計算!AQ68</f>
        <v>0</v>
      </c>
      <c r="G69" s="280">
        <f>計算!AR68</f>
        <v>0</v>
      </c>
      <c r="H69" s="284">
        <f>計算!AS68</f>
        <v>0</v>
      </c>
    </row>
    <row r="70" spans="2:8" s="34" customFormat="1" ht="22.2" customHeight="1" x14ac:dyDescent="0.2">
      <c r="B70" s="119">
        <f>計算!AM69</f>
        <v>64</v>
      </c>
      <c r="C70" s="119" t="str">
        <f>計算!AN69</f>
        <v>413</v>
      </c>
      <c r="D70" s="115" t="str">
        <f>計算!AO69</f>
        <v>公共事業</v>
      </c>
      <c r="E70" s="139">
        <f>計算!AP69</f>
        <v>0</v>
      </c>
      <c r="F70" s="327">
        <f>計算!AQ69</f>
        <v>0</v>
      </c>
      <c r="G70" s="280">
        <f>計算!AR69</f>
        <v>0</v>
      </c>
      <c r="H70" s="284">
        <f>計算!AS69</f>
        <v>0</v>
      </c>
    </row>
    <row r="71" spans="2:8" s="34" customFormat="1" ht="22.2" customHeight="1" x14ac:dyDescent="0.2">
      <c r="B71" s="119">
        <f>計算!AM70</f>
        <v>65</v>
      </c>
      <c r="C71" s="119" t="str">
        <f>計算!AN70</f>
        <v>419</v>
      </c>
      <c r="D71" s="115" t="str">
        <f>計算!AO70</f>
        <v>その他の土木建設</v>
      </c>
      <c r="E71" s="139">
        <f>計算!AP70</f>
        <v>0</v>
      </c>
      <c r="F71" s="327">
        <f>計算!AQ70</f>
        <v>0</v>
      </c>
      <c r="G71" s="280">
        <f>計算!AR70</f>
        <v>0</v>
      </c>
      <c r="H71" s="284">
        <f>計算!AS70</f>
        <v>0</v>
      </c>
    </row>
    <row r="72" spans="2:8" s="34" customFormat="1" ht="22.2" customHeight="1" x14ac:dyDescent="0.2">
      <c r="B72" s="119">
        <f>計算!AM71</f>
        <v>66</v>
      </c>
      <c r="C72" s="119" t="str">
        <f>計算!AN71</f>
        <v>461</v>
      </c>
      <c r="D72" s="115" t="str">
        <f>計算!AO71</f>
        <v>電力</v>
      </c>
      <c r="E72" s="139">
        <f>計算!AP71</f>
        <v>0</v>
      </c>
      <c r="F72" s="327">
        <f>計算!AQ71</f>
        <v>0</v>
      </c>
      <c r="G72" s="280">
        <f>計算!AR71</f>
        <v>0</v>
      </c>
      <c r="H72" s="284">
        <f>計算!AS71</f>
        <v>0</v>
      </c>
    </row>
    <row r="73" spans="2:8" s="34" customFormat="1" ht="22.2" customHeight="1" x14ac:dyDescent="0.2">
      <c r="B73" s="119">
        <f>計算!AM72</f>
        <v>67</v>
      </c>
      <c r="C73" s="119" t="str">
        <f>計算!AN72</f>
        <v>462</v>
      </c>
      <c r="D73" s="115" t="str">
        <f>計算!AO72</f>
        <v>ガス・熱供給</v>
      </c>
      <c r="E73" s="139">
        <f>計算!AP72</f>
        <v>0</v>
      </c>
      <c r="F73" s="327">
        <f>計算!AQ72</f>
        <v>0</v>
      </c>
      <c r="G73" s="280">
        <f>計算!AR72</f>
        <v>0</v>
      </c>
      <c r="H73" s="284">
        <f>計算!AS72</f>
        <v>0</v>
      </c>
    </row>
    <row r="74" spans="2:8" s="34" customFormat="1" ht="22.2" customHeight="1" x14ac:dyDescent="0.2">
      <c r="B74" s="119">
        <f>計算!AM73</f>
        <v>68</v>
      </c>
      <c r="C74" s="119" t="str">
        <f>計算!AN73</f>
        <v>471</v>
      </c>
      <c r="D74" s="115" t="str">
        <f>計算!AO73</f>
        <v>水道</v>
      </c>
      <c r="E74" s="139">
        <f>計算!AP73</f>
        <v>0</v>
      </c>
      <c r="F74" s="327">
        <f>計算!AQ73</f>
        <v>0</v>
      </c>
      <c r="G74" s="280">
        <f>計算!AR73</f>
        <v>0</v>
      </c>
      <c r="H74" s="284">
        <f>計算!AS73</f>
        <v>0</v>
      </c>
    </row>
    <row r="75" spans="2:8" s="34" customFormat="1" ht="22.2" customHeight="1" x14ac:dyDescent="0.2">
      <c r="B75" s="119">
        <f>計算!AM74</f>
        <v>69</v>
      </c>
      <c r="C75" s="119" t="str">
        <f>計算!AN74</f>
        <v>481</v>
      </c>
      <c r="D75" s="115" t="str">
        <f>計算!AO74</f>
        <v>廃棄物処理</v>
      </c>
      <c r="E75" s="139">
        <f>計算!AP74</f>
        <v>0</v>
      </c>
      <c r="F75" s="327">
        <f>計算!AQ74</f>
        <v>0</v>
      </c>
      <c r="G75" s="280">
        <f>計算!AR74</f>
        <v>0</v>
      </c>
      <c r="H75" s="284">
        <f>計算!AS74</f>
        <v>0</v>
      </c>
    </row>
    <row r="76" spans="2:8" s="34" customFormat="1" ht="22.2" customHeight="1" x14ac:dyDescent="0.2">
      <c r="B76" s="119">
        <f>計算!AM75</f>
        <v>70</v>
      </c>
      <c r="C76" s="119" t="str">
        <f>計算!AN75</f>
        <v>511</v>
      </c>
      <c r="D76" s="115" t="str">
        <f>計算!AO75</f>
        <v>商業</v>
      </c>
      <c r="E76" s="139">
        <f>計算!AP75</f>
        <v>0</v>
      </c>
      <c r="F76" s="327">
        <f>計算!AQ75</f>
        <v>0</v>
      </c>
      <c r="G76" s="280">
        <f>計算!AR75</f>
        <v>0</v>
      </c>
      <c r="H76" s="284">
        <f>計算!AS75</f>
        <v>0</v>
      </c>
    </row>
    <row r="77" spans="2:8" s="34" customFormat="1" ht="22.2" customHeight="1" x14ac:dyDescent="0.2">
      <c r="B77" s="119">
        <f>計算!AM76</f>
        <v>71</v>
      </c>
      <c r="C77" s="119" t="str">
        <f>計算!AN76</f>
        <v>531</v>
      </c>
      <c r="D77" s="115" t="str">
        <f>計算!AO76</f>
        <v>金融・保険</v>
      </c>
      <c r="E77" s="139">
        <f>計算!AP76</f>
        <v>0</v>
      </c>
      <c r="F77" s="327">
        <f>計算!AQ76</f>
        <v>0</v>
      </c>
      <c r="G77" s="280">
        <f>計算!AR76</f>
        <v>0</v>
      </c>
      <c r="H77" s="284">
        <f>計算!AS76</f>
        <v>0</v>
      </c>
    </row>
    <row r="78" spans="2:8" s="34" customFormat="1" ht="22.2" customHeight="1" x14ac:dyDescent="0.2">
      <c r="B78" s="118">
        <f>計算!AM77</f>
        <v>72</v>
      </c>
      <c r="C78" s="118" t="str">
        <f>計算!AN77</f>
        <v>551</v>
      </c>
      <c r="D78" s="115" t="str">
        <f>計算!AO77</f>
        <v>不動産仲介及び賃貸</v>
      </c>
      <c r="E78" s="139">
        <f>計算!AP77</f>
        <v>0</v>
      </c>
      <c r="F78" s="327">
        <f>計算!AQ77</f>
        <v>0</v>
      </c>
      <c r="G78" s="280">
        <f>計算!AR77</f>
        <v>0</v>
      </c>
      <c r="H78" s="284">
        <f>計算!AS77</f>
        <v>0</v>
      </c>
    </row>
    <row r="79" spans="2:8" s="34" customFormat="1" ht="22.2" customHeight="1" x14ac:dyDescent="0.2">
      <c r="B79" s="119">
        <f>計算!AM78</f>
        <v>73</v>
      </c>
      <c r="C79" s="119" t="str">
        <f>計算!AN78</f>
        <v>552</v>
      </c>
      <c r="D79" s="115" t="str">
        <f>計算!AO78</f>
        <v>住宅賃貸料</v>
      </c>
      <c r="E79" s="139">
        <f>計算!AP78</f>
        <v>0</v>
      </c>
      <c r="F79" s="327">
        <f>計算!AQ78</f>
        <v>0</v>
      </c>
      <c r="G79" s="280">
        <f>計算!AR78</f>
        <v>0</v>
      </c>
      <c r="H79" s="284">
        <f>計算!AS78</f>
        <v>0</v>
      </c>
    </row>
    <row r="80" spans="2:8" s="34" customFormat="1" ht="22.2" customHeight="1" x14ac:dyDescent="0.2">
      <c r="B80" s="119">
        <f>計算!AM79</f>
        <v>74</v>
      </c>
      <c r="C80" s="119" t="str">
        <f>計算!AN79</f>
        <v>553</v>
      </c>
      <c r="D80" s="115" t="str">
        <f>計算!AO79</f>
        <v>住宅賃貸料（帰属家賃）</v>
      </c>
      <c r="E80" s="139">
        <f>計算!AP79</f>
        <v>0</v>
      </c>
      <c r="F80" s="327">
        <f>計算!AQ79</f>
        <v>0</v>
      </c>
      <c r="G80" s="280">
        <f>計算!AR79</f>
        <v>0</v>
      </c>
      <c r="H80" s="284">
        <f>計算!AS79</f>
        <v>0</v>
      </c>
    </row>
    <row r="81" spans="2:8" s="34" customFormat="1" ht="22.2" customHeight="1" x14ac:dyDescent="0.2">
      <c r="B81" s="119">
        <f>計算!AM80</f>
        <v>75</v>
      </c>
      <c r="C81" s="119" t="str">
        <f>計算!AN80</f>
        <v>571</v>
      </c>
      <c r="D81" s="115" t="str">
        <f>計算!AO80</f>
        <v>鉄道輸送</v>
      </c>
      <c r="E81" s="139">
        <f>計算!AP80</f>
        <v>0</v>
      </c>
      <c r="F81" s="327">
        <f>計算!AQ80</f>
        <v>0</v>
      </c>
      <c r="G81" s="280">
        <f>計算!AR80</f>
        <v>0</v>
      </c>
      <c r="H81" s="284">
        <f>計算!AS80</f>
        <v>0</v>
      </c>
    </row>
    <row r="82" spans="2:8" s="34" customFormat="1" ht="22.2" customHeight="1" x14ac:dyDescent="0.2">
      <c r="B82" s="119">
        <f>計算!AM81</f>
        <v>76</v>
      </c>
      <c r="C82" s="119" t="str">
        <f>計算!AN81</f>
        <v>572</v>
      </c>
      <c r="D82" s="115" t="str">
        <f>計算!AO81</f>
        <v>道路輸送（自家輸送を除く。）</v>
      </c>
      <c r="E82" s="139">
        <f>計算!AP81</f>
        <v>0</v>
      </c>
      <c r="F82" s="327">
        <f>計算!AQ81</f>
        <v>0</v>
      </c>
      <c r="G82" s="280">
        <f>計算!AR81</f>
        <v>0</v>
      </c>
      <c r="H82" s="284">
        <f>計算!AS81</f>
        <v>0</v>
      </c>
    </row>
    <row r="83" spans="2:8" s="34" customFormat="1" ht="22.2" customHeight="1" x14ac:dyDescent="0.2">
      <c r="B83" s="119">
        <f>計算!AM82</f>
        <v>77</v>
      </c>
      <c r="C83" s="119" t="str">
        <f>計算!AN82</f>
        <v>573</v>
      </c>
      <c r="D83" s="115" t="str">
        <f>計算!AO82</f>
        <v>自家輸送</v>
      </c>
      <c r="E83" s="139">
        <f>計算!AP82</f>
        <v>0</v>
      </c>
      <c r="F83" s="327">
        <f>計算!AQ82</f>
        <v>0</v>
      </c>
      <c r="G83" s="280">
        <f>計算!AR82</f>
        <v>0</v>
      </c>
      <c r="H83" s="284">
        <f>計算!AS82</f>
        <v>0</v>
      </c>
    </row>
    <row r="84" spans="2:8" s="34" customFormat="1" ht="22.2" customHeight="1" x14ac:dyDescent="0.2">
      <c r="B84" s="119">
        <f>計算!AM83</f>
        <v>78</v>
      </c>
      <c r="C84" s="119" t="str">
        <f>計算!AN83</f>
        <v>574</v>
      </c>
      <c r="D84" s="115" t="str">
        <f>計算!AO83</f>
        <v>水運</v>
      </c>
      <c r="E84" s="139">
        <f>計算!AP83</f>
        <v>0</v>
      </c>
      <c r="F84" s="327">
        <f>計算!AQ83</f>
        <v>0</v>
      </c>
      <c r="G84" s="280">
        <f>計算!AR83</f>
        <v>0</v>
      </c>
      <c r="H84" s="284">
        <f>計算!AS83</f>
        <v>0</v>
      </c>
    </row>
    <row r="85" spans="2:8" s="34" customFormat="1" ht="22.2" customHeight="1" x14ac:dyDescent="0.2">
      <c r="B85" s="119">
        <f>計算!AM84</f>
        <v>79</v>
      </c>
      <c r="C85" s="119" t="str">
        <f>計算!AN84</f>
        <v>575</v>
      </c>
      <c r="D85" s="115" t="str">
        <f>計算!AO84</f>
        <v>航空輸送</v>
      </c>
      <c r="E85" s="139">
        <f>計算!AP84</f>
        <v>0</v>
      </c>
      <c r="F85" s="327">
        <f>計算!AQ84</f>
        <v>0</v>
      </c>
      <c r="G85" s="280">
        <f>計算!AR84</f>
        <v>0</v>
      </c>
      <c r="H85" s="284">
        <f>計算!AS84</f>
        <v>0</v>
      </c>
    </row>
    <row r="86" spans="2:8" s="34" customFormat="1" ht="22.2" customHeight="1" x14ac:dyDescent="0.2">
      <c r="B86" s="119">
        <f>計算!AM85</f>
        <v>80</v>
      </c>
      <c r="C86" s="119" t="str">
        <f>計算!AN85</f>
        <v>576</v>
      </c>
      <c r="D86" s="115" t="str">
        <f>計算!AO85</f>
        <v>貨物利用運送</v>
      </c>
      <c r="E86" s="139">
        <f>計算!AP85</f>
        <v>0</v>
      </c>
      <c r="F86" s="327">
        <f>計算!AQ85</f>
        <v>0</v>
      </c>
      <c r="G86" s="280">
        <f>計算!AR85</f>
        <v>0</v>
      </c>
      <c r="H86" s="284">
        <f>計算!AS85</f>
        <v>0</v>
      </c>
    </row>
    <row r="87" spans="2:8" s="34" customFormat="1" ht="22.2" customHeight="1" x14ac:dyDescent="0.2">
      <c r="B87" s="119">
        <f>計算!AM86</f>
        <v>81</v>
      </c>
      <c r="C87" s="119" t="str">
        <f>計算!AN86</f>
        <v>577</v>
      </c>
      <c r="D87" s="115" t="str">
        <f>計算!AO86</f>
        <v>倉庫</v>
      </c>
      <c r="E87" s="139">
        <f>計算!AP86</f>
        <v>0</v>
      </c>
      <c r="F87" s="327">
        <f>計算!AQ86</f>
        <v>0</v>
      </c>
      <c r="G87" s="280">
        <f>計算!AR86</f>
        <v>0</v>
      </c>
      <c r="H87" s="284">
        <f>計算!AS86</f>
        <v>0</v>
      </c>
    </row>
    <row r="88" spans="2:8" s="34" customFormat="1" ht="22.2" customHeight="1" x14ac:dyDescent="0.2">
      <c r="B88" s="119">
        <f>計算!AM87</f>
        <v>82</v>
      </c>
      <c r="C88" s="119" t="str">
        <f>計算!AN87</f>
        <v>578</v>
      </c>
      <c r="D88" s="115" t="str">
        <f>計算!AO87</f>
        <v>運輸附帯サービス</v>
      </c>
      <c r="E88" s="139">
        <f>計算!AP87</f>
        <v>0</v>
      </c>
      <c r="F88" s="327">
        <f>計算!AQ87</f>
        <v>0</v>
      </c>
      <c r="G88" s="280">
        <f>計算!AR87</f>
        <v>0</v>
      </c>
      <c r="H88" s="284">
        <f>計算!AS87</f>
        <v>0</v>
      </c>
    </row>
    <row r="89" spans="2:8" s="34" customFormat="1" ht="22.2" customHeight="1" x14ac:dyDescent="0.2">
      <c r="B89" s="119">
        <f>計算!AM88</f>
        <v>83</v>
      </c>
      <c r="C89" s="119" t="str">
        <f>計算!AN88</f>
        <v>579</v>
      </c>
      <c r="D89" s="115" t="str">
        <f>計算!AO88</f>
        <v>郵便・信書便</v>
      </c>
      <c r="E89" s="139">
        <f>計算!AP88</f>
        <v>0</v>
      </c>
      <c r="F89" s="327">
        <f>計算!AQ88</f>
        <v>0</v>
      </c>
      <c r="G89" s="280">
        <f>計算!AR88</f>
        <v>0</v>
      </c>
      <c r="H89" s="284">
        <f>計算!AS88</f>
        <v>0</v>
      </c>
    </row>
    <row r="90" spans="2:8" s="34" customFormat="1" ht="22.2" customHeight="1" x14ac:dyDescent="0.2">
      <c r="B90" s="119">
        <f>計算!AM89</f>
        <v>84</v>
      </c>
      <c r="C90" s="119" t="str">
        <f>計算!AN89</f>
        <v>591</v>
      </c>
      <c r="D90" s="115" t="str">
        <f>計算!AO89</f>
        <v>通信</v>
      </c>
      <c r="E90" s="139">
        <f>計算!AP89</f>
        <v>0</v>
      </c>
      <c r="F90" s="327">
        <f>計算!AQ89</f>
        <v>0</v>
      </c>
      <c r="G90" s="280">
        <f>計算!AR89</f>
        <v>0</v>
      </c>
      <c r="H90" s="284">
        <f>計算!AS89</f>
        <v>0</v>
      </c>
    </row>
    <row r="91" spans="2:8" s="34" customFormat="1" ht="22.2" customHeight="1" x14ac:dyDescent="0.2">
      <c r="B91" s="119">
        <f>計算!AM90</f>
        <v>85</v>
      </c>
      <c r="C91" s="119" t="str">
        <f>計算!AN90</f>
        <v>592</v>
      </c>
      <c r="D91" s="115" t="str">
        <f>計算!AO90</f>
        <v>放送</v>
      </c>
      <c r="E91" s="139">
        <f>計算!AP90</f>
        <v>0</v>
      </c>
      <c r="F91" s="327">
        <f>計算!AQ90</f>
        <v>0</v>
      </c>
      <c r="G91" s="280">
        <f>計算!AR90</f>
        <v>0</v>
      </c>
      <c r="H91" s="284">
        <f>計算!AS90</f>
        <v>0</v>
      </c>
    </row>
    <row r="92" spans="2:8" s="34" customFormat="1" ht="22.2" customHeight="1" x14ac:dyDescent="0.2">
      <c r="B92" s="119">
        <f>計算!AM91</f>
        <v>86</v>
      </c>
      <c r="C92" s="119" t="str">
        <f>計算!AN91</f>
        <v>593</v>
      </c>
      <c r="D92" s="115" t="str">
        <f>計算!AO91</f>
        <v>情報サービス</v>
      </c>
      <c r="E92" s="139">
        <f>計算!AP91</f>
        <v>0</v>
      </c>
      <c r="F92" s="327">
        <f>計算!AQ91</f>
        <v>0</v>
      </c>
      <c r="G92" s="280">
        <f>計算!AR91</f>
        <v>0</v>
      </c>
      <c r="H92" s="284">
        <f>計算!AS91</f>
        <v>0</v>
      </c>
    </row>
    <row r="93" spans="2:8" s="34" customFormat="1" ht="22.2" customHeight="1" x14ac:dyDescent="0.2">
      <c r="B93" s="119">
        <f>計算!AM92</f>
        <v>87</v>
      </c>
      <c r="C93" s="119" t="str">
        <f>計算!AN92</f>
        <v>594</v>
      </c>
      <c r="D93" s="115" t="str">
        <f>計算!AO92</f>
        <v>インターネット附随サービス</v>
      </c>
      <c r="E93" s="139">
        <f>計算!AP92</f>
        <v>0</v>
      </c>
      <c r="F93" s="327">
        <f>計算!AQ92</f>
        <v>0</v>
      </c>
      <c r="G93" s="280">
        <f>計算!AR92</f>
        <v>0</v>
      </c>
      <c r="H93" s="284">
        <f>計算!AS92</f>
        <v>0</v>
      </c>
    </row>
    <row r="94" spans="2:8" s="34" customFormat="1" ht="22.2" customHeight="1" x14ac:dyDescent="0.2">
      <c r="B94" s="119">
        <f>計算!AM93</f>
        <v>88</v>
      </c>
      <c r="C94" s="119" t="str">
        <f>計算!AN93</f>
        <v>595</v>
      </c>
      <c r="D94" s="115" t="str">
        <f>計算!AO93</f>
        <v>映像・音声・文字情報制作</v>
      </c>
      <c r="E94" s="139">
        <f>計算!AP93</f>
        <v>0</v>
      </c>
      <c r="F94" s="327">
        <f>計算!AQ93</f>
        <v>0</v>
      </c>
      <c r="G94" s="280">
        <f>計算!AR93</f>
        <v>0</v>
      </c>
      <c r="H94" s="284">
        <f>計算!AS93</f>
        <v>0</v>
      </c>
    </row>
    <row r="95" spans="2:8" s="34" customFormat="1" ht="22.2" customHeight="1" x14ac:dyDescent="0.2">
      <c r="B95" s="119">
        <f>計算!AM94</f>
        <v>89</v>
      </c>
      <c r="C95" s="119" t="str">
        <f>計算!AN94</f>
        <v>611</v>
      </c>
      <c r="D95" s="115" t="str">
        <f>計算!AO94</f>
        <v>公務</v>
      </c>
      <c r="E95" s="139">
        <f>計算!AP94</f>
        <v>0</v>
      </c>
      <c r="F95" s="327">
        <f>計算!AQ94</f>
        <v>0</v>
      </c>
      <c r="G95" s="280">
        <f>計算!AR94</f>
        <v>0</v>
      </c>
      <c r="H95" s="284">
        <f>計算!AS94</f>
        <v>0</v>
      </c>
    </row>
    <row r="96" spans="2:8" s="34" customFormat="1" ht="22.2" customHeight="1" x14ac:dyDescent="0.2">
      <c r="B96" s="119">
        <f>計算!AM95</f>
        <v>90</v>
      </c>
      <c r="C96" s="119" t="str">
        <f>計算!AN95</f>
        <v>631</v>
      </c>
      <c r="D96" s="115" t="str">
        <f>計算!AO95</f>
        <v>教育</v>
      </c>
      <c r="E96" s="139">
        <f>計算!AP95</f>
        <v>0</v>
      </c>
      <c r="F96" s="327">
        <f>計算!AQ95</f>
        <v>0</v>
      </c>
      <c r="G96" s="280">
        <f>計算!AR95</f>
        <v>0</v>
      </c>
      <c r="H96" s="284">
        <f>計算!AS95</f>
        <v>0</v>
      </c>
    </row>
    <row r="97" spans="2:8" s="34" customFormat="1" ht="22.2" customHeight="1" x14ac:dyDescent="0.2">
      <c r="B97" s="119">
        <f>計算!AM96</f>
        <v>91</v>
      </c>
      <c r="C97" s="119" t="str">
        <f>計算!AN96</f>
        <v>632</v>
      </c>
      <c r="D97" s="115" t="str">
        <f>計算!AO96</f>
        <v>研究</v>
      </c>
      <c r="E97" s="139">
        <f>計算!AP96</f>
        <v>0</v>
      </c>
      <c r="F97" s="327">
        <f>計算!AQ96</f>
        <v>0</v>
      </c>
      <c r="G97" s="280">
        <f>計算!AR96</f>
        <v>0</v>
      </c>
      <c r="H97" s="284">
        <f>計算!AS96</f>
        <v>0</v>
      </c>
    </row>
    <row r="98" spans="2:8" s="34" customFormat="1" ht="22.2" customHeight="1" x14ac:dyDescent="0.2">
      <c r="B98" s="119">
        <f>計算!AM97</f>
        <v>92</v>
      </c>
      <c r="C98" s="119" t="str">
        <f>計算!AN97</f>
        <v>641</v>
      </c>
      <c r="D98" s="115" t="str">
        <f>計算!AO97</f>
        <v>医療</v>
      </c>
      <c r="E98" s="139">
        <f>計算!AP97</f>
        <v>0</v>
      </c>
      <c r="F98" s="327">
        <f>計算!AQ97</f>
        <v>0</v>
      </c>
      <c r="G98" s="280">
        <f>計算!AR97</f>
        <v>0</v>
      </c>
      <c r="H98" s="284">
        <f>計算!AS97</f>
        <v>0</v>
      </c>
    </row>
    <row r="99" spans="2:8" s="34" customFormat="1" ht="22.2" customHeight="1" x14ac:dyDescent="0.2">
      <c r="B99" s="119">
        <f>計算!AM98</f>
        <v>93</v>
      </c>
      <c r="C99" s="119" t="str">
        <f>計算!AN98</f>
        <v>642</v>
      </c>
      <c r="D99" s="115" t="str">
        <f>計算!AO98</f>
        <v>保健衛生</v>
      </c>
      <c r="E99" s="139">
        <f>計算!AP98</f>
        <v>0</v>
      </c>
      <c r="F99" s="327">
        <f>計算!AQ98</f>
        <v>0</v>
      </c>
      <c r="G99" s="280">
        <f>計算!AR98</f>
        <v>0</v>
      </c>
      <c r="H99" s="284">
        <f>計算!AS98</f>
        <v>0</v>
      </c>
    </row>
    <row r="100" spans="2:8" s="34" customFormat="1" ht="22.2" customHeight="1" x14ac:dyDescent="0.2">
      <c r="B100" s="119">
        <f>計算!AM99</f>
        <v>94</v>
      </c>
      <c r="C100" s="119" t="str">
        <f>計算!AN99</f>
        <v>643</v>
      </c>
      <c r="D100" s="115" t="str">
        <f>計算!AO99</f>
        <v>社会保険・社会福祉</v>
      </c>
      <c r="E100" s="139">
        <f>計算!AP99</f>
        <v>0</v>
      </c>
      <c r="F100" s="327">
        <f>計算!AQ99</f>
        <v>0</v>
      </c>
      <c r="G100" s="280">
        <f>計算!AR99</f>
        <v>0</v>
      </c>
      <c r="H100" s="284">
        <f>計算!AS99</f>
        <v>0</v>
      </c>
    </row>
    <row r="101" spans="2:8" s="34" customFormat="1" ht="22.2" customHeight="1" x14ac:dyDescent="0.2">
      <c r="B101" s="119">
        <f>計算!AM100</f>
        <v>95</v>
      </c>
      <c r="C101" s="119" t="str">
        <f>計算!AN100</f>
        <v>644</v>
      </c>
      <c r="D101" s="115" t="str">
        <f>計算!AO100</f>
        <v>介護</v>
      </c>
      <c r="E101" s="139">
        <f>計算!AP100</f>
        <v>0</v>
      </c>
      <c r="F101" s="327">
        <f>計算!AQ100</f>
        <v>0</v>
      </c>
      <c r="G101" s="280">
        <f>計算!AR100</f>
        <v>0</v>
      </c>
      <c r="H101" s="284">
        <f>計算!AS100</f>
        <v>0</v>
      </c>
    </row>
    <row r="102" spans="2:8" s="34" customFormat="1" ht="22.2" customHeight="1" x14ac:dyDescent="0.2">
      <c r="B102" s="119">
        <f>計算!AM101</f>
        <v>96</v>
      </c>
      <c r="C102" s="119" t="str">
        <f>計算!AN101</f>
        <v>659</v>
      </c>
      <c r="D102" s="115" t="str">
        <f>計算!AO101</f>
        <v>他に分類されない会員制団体</v>
      </c>
      <c r="E102" s="139">
        <f>計算!AP101</f>
        <v>0</v>
      </c>
      <c r="F102" s="327">
        <f>計算!AQ101</f>
        <v>0</v>
      </c>
      <c r="G102" s="280">
        <f>計算!AR101</f>
        <v>0</v>
      </c>
      <c r="H102" s="284">
        <f>計算!AS101</f>
        <v>0</v>
      </c>
    </row>
    <row r="103" spans="2:8" s="34" customFormat="1" ht="22.2" customHeight="1" x14ac:dyDescent="0.2">
      <c r="B103" s="119">
        <f>計算!AM102</f>
        <v>97</v>
      </c>
      <c r="C103" s="119" t="str">
        <f>計算!AN102</f>
        <v>661</v>
      </c>
      <c r="D103" s="115" t="str">
        <f>計算!AO102</f>
        <v>物品賃貸サービス</v>
      </c>
      <c r="E103" s="139">
        <f>計算!AP102</f>
        <v>0</v>
      </c>
      <c r="F103" s="327">
        <f>計算!AQ102</f>
        <v>0</v>
      </c>
      <c r="G103" s="280">
        <f>計算!AR102</f>
        <v>0</v>
      </c>
      <c r="H103" s="284">
        <f>計算!AS102</f>
        <v>0</v>
      </c>
    </row>
    <row r="104" spans="2:8" s="34" customFormat="1" ht="22.2" customHeight="1" x14ac:dyDescent="0.2">
      <c r="B104" s="119">
        <f>計算!AM103</f>
        <v>98</v>
      </c>
      <c r="C104" s="119" t="str">
        <f>計算!AN103</f>
        <v>662</v>
      </c>
      <c r="D104" s="115" t="str">
        <f>計算!AO103</f>
        <v>広告</v>
      </c>
      <c r="E104" s="139">
        <f>計算!AP103</f>
        <v>0</v>
      </c>
      <c r="F104" s="327">
        <f>計算!AQ103</f>
        <v>0</v>
      </c>
      <c r="G104" s="280">
        <f>計算!AR103</f>
        <v>0</v>
      </c>
      <c r="H104" s="284">
        <f>計算!AS103</f>
        <v>0</v>
      </c>
    </row>
    <row r="105" spans="2:8" s="34" customFormat="1" ht="22.2" customHeight="1" x14ac:dyDescent="0.2">
      <c r="B105" s="119">
        <f>計算!AM104</f>
        <v>99</v>
      </c>
      <c r="C105" s="119" t="str">
        <f>計算!AN104</f>
        <v>663</v>
      </c>
      <c r="D105" s="115" t="str">
        <f>計算!AO104</f>
        <v>自動車整備・機械修理</v>
      </c>
      <c r="E105" s="139">
        <f>計算!AP104</f>
        <v>0</v>
      </c>
      <c r="F105" s="327">
        <f>計算!AQ104</f>
        <v>0</v>
      </c>
      <c r="G105" s="280">
        <f>計算!AR104</f>
        <v>0</v>
      </c>
      <c r="H105" s="284">
        <f>計算!AS104</f>
        <v>0</v>
      </c>
    </row>
    <row r="106" spans="2:8" s="34" customFormat="1" ht="22.2" customHeight="1" x14ac:dyDescent="0.2">
      <c r="B106" s="119">
        <f>計算!AM105</f>
        <v>100</v>
      </c>
      <c r="C106" s="119" t="str">
        <f>計算!AN105</f>
        <v>669</v>
      </c>
      <c r="D106" s="115" t="str">
        <f>計算!AO105</f>
        <v>その他の対事業所サービス</v>
      </c>
      <c r="E106" s="139">
        <f>計算!AP105</f>
        <v>0</v>
      </c>
      <c r="F106" s="327">
        <f>計算!AQ105</f>
        <v>0</v>
      </c>
      <c r="G106" s="280">
        <f>計算!AR105</f>
        <v>0</v>
      </c>
      <c r="H106" s="284">
        <f>計算!AS105</f>
        <v>0</v>
      </c>
    </row>
    <row r="107" spans="2:8" s="34" customFormat="1" ht="22.2" customHeight="1" x14ac:dyDescent="0.2">
      <c r="B107" s="119">
        <f>計算!AM106</f>
        <v>101</v>
      </c>
      <c r="C107" s="119" t="str">
        <f>計算!AN106</f>
        <v>671</v>
      </c>
      <c r="D107" s="115" t="str">
        <f>計算!AO106</f>
        <v>宿泊業</v>
      </c>
      <c r="E107" s="139">
        <f>計算!AP106</f>
        <v>0</v>
      </c>
      <c r="F107" s="327">
        <f>計算!AQ106</f>
        <v>0</v>
      </c>
      <c r="G107" s="280">
        <f>計算!AR106</f>
        <v>0</v>
      </c>
      <c r="H107" s="284">
        <f>計算!AS106</f>
        <v>0</v>
      </c>
    </row>
    <row r="108" spans="2:8" s="34" customFormat="1" ht="22.2" customHeight="1" x14ac:dyDescent="0.2">
      <c r="B108" s="119">
        <f>計算!AM107</f>
        <v>102</v>
      </c>
      <c r="C108" s="119" t="str">
        <f>計算!AN107</f>
        <v>672</v>
      </c>
      <c r="D108" s="115" t="str">
        <f>計算!AO107</f>
        <v>飲食サービス</v>
      </c>
      <c r="E108" s="139">
        <f>計算!AP107</f>
        <v>0</v>
      </c>
      <c r="F108" s="327">
        <f>計算!AQ107</f>
        <v>0</v>
      </c>
      <c r="G108" s="280">
        <f>計算!AR107</f>
        <v>0</v>
      </c>
      <c r="H108" s="284">
        <f>計算!AS107</f>
        <v>0</v>
      </c>
    </row>
    <row r="109" spans="2:8" s="34" customFormat="1" ht="22.2" customHeight="1" x14ac:dyDescent="0.2">
      <c r="B109" s="119">
        <f>計算!AM108</f>
        <v>103</v>
      </c>
      <c r="C109" s="119" t="str">
        <f>計算!AN108</f>
        <v>673</v>
      </c>
      <c r="D109" s="115" t="str">
        <f>計算!AO108</f>
        <v>洗濯・理容・美容・浴場業</v>
      </c>
      <c r="E109" s="139">
        <f>計算!AP108</f>
        <v>0</v>
      </c>
      <c r="F109" s="327">
        <f>計算!AQ108</f>
        <v>0</v>
      </c>
      <c r="G109" s="280">
        <f>計算!AR108</f>
        <v>0</v>
      </c>
      <c r="H109" s="284">
        <f>計算!AS108</f>
        <v>0</v>
      </c>
    </row>
    <row r="110" spans="2:8" s="34" customFormat="1" ht="22.2" customHeight="1" x14ac:dyDescent="0.2">
      <c r="B110" s="119">
        <f>計算!AM109</f>
        <v>104</v>
      </c>
      <c r="C110" s="119" t="str">
        <f>計算!AN109</f>
        <v>674</v>
      </c>
      <c r="D110" s="115" t="str">
        <f>計算!AO109</f>
        <v>娯楽サービス</v>
      </c>
      <c r="E110" s="139">
        <f>計算!AP109</f>
        <v>0</v>
      </c>
      <c r="F110" s="327">
        <f>計算!AQ109</f>
        <v>0</v>
      </c>
      <c r="G110" s="280">
        <f>計算!AR109</f>
        <v>0</v>
      </c>
      <c r="H110" s="284">
        <f>計算!AS109</f>
        <v>0</v>
      </c>
    </row>
    <row r="111" spans="2:8" s="34" customFormat="1" ht="22.2" customHeight="1" x14ac:dyDescent="0.2">
      <c r="B111" s="119">
        <f>計算!AM110</f>
        <v>105</v>
      </c>
      <c r="C111" s="119" t="str">
        <f>計算!AN110</f>
        <v>679</v>
      </c>
      <c r="D111" s="115" t="str">
        <f>計算!AO110</f>
        <v>その他の対個人サービス</v>
      </c>
      <c r="E111" s="139">
        <f>計算!AP110</f>
        <v>0</v>
      </c>
      <c r="F111" s="327">
        <f>計算!AQ110</f>
        <v>0</v>
      </c>
      <c r="G111" s="280">
        <f>計算!AR110</f>
        <v>0</v>
      </c>
      <c r="H111" s="284">
        <f>計算!AS110</f>
        <v>0</v>
      </c>
    </row>
    <row r="112" spans="2:8" s="34" customFormat="1" ht="22.2" customHeight="1" x14ac:dyDescent="0.2">
      <c r="B112" s="119">
        <f>計算!AM111</f>
        <v>106</v>
      </c>
      <c r="C112" s="119" t="str">
        <f>計算!AN111</f>
        <v>681</v>
      </c>
      <c r="D112" s="115" t="str">
        <f>計算!AO111</f>
        <v>事務用品</v>
      </c>
      <c r="E112" s="139">
        <f>計算!AP111</f>
        <v>0</v>
      </c>
      <c r="F112" s="327">
        <f>計算!AQ111</f>
        <v>0</v>
      </c>
      <c r="G112" s="280">
        <f>計算!AR111</f>
        <v>0</v>
      </c>
      <c r="H112" s="284">
        <f>計算!AS111</f>
        <v>0</v>
      </c>
    </row>
    <row r="113" spans="2:8" s="34" customFormat="1" ht="22.2" customHeight="1" thickBot="1" x14ac:dyDescent="0.25">
      <c r="B113" s="120">
        <f>計算!AM112</f>
        <v>107</v>
      </c>
      <c r="C113" s="120" t="str">
        <f>計算!AN112</f>
        <v>691</v>
      </c>
      <c r="D113" s="116" t="str">
        <f>計算!AO112</f>
        <v>分類不明</v>
      </c>
      <c r="E113" s="164">
        <f>計算!AP112</f>
        <v>0</v>
      </c>
      <c r="F113" s="328">
        <f>計算!AQ112</f>
        <v>0</v>
      </c>
      <c r="G113" s="281">
        <f>計算!AR112</f>
        <v>0</v>
      </c>
      <c r="H113" s="285">
        <f>計算!AS112</f>
        <v>0</v>
      </c>
    </row>
    <row r="114" spans="2:8" s="34" customFormat="1" ht="22.2" customHeight="1" thickTop="1" x14ac:dyDescent="0.2">
      <c r="B114" s="579" t="s">
        <v>666</v>
      </c>
      <c r="C114" s="580"/>
      <c r="D114" s="581"/>
      <c r="E114" s="141">
        <f>SUM(E7:E113)</f>
        <v>0</v>
      </c>
      <c r="F114" s="329">
        <f>SUM(F7:F113)</f>
        <v>0</v>
      </c>
      <c r="G114" s="282">
        <f>SUM(G7:G113)</f>
        <v>0</v>
      </c>
      <c r="H114" s="286">
        <f>SUM(H7:H113)</f>
        <v>0</v>
      </c>
    </row>
    <row r="115" spans="2:8" ht="4.95" customHeight="1" x14ac:dyDescent="0.2"/>
  </sheetData>
  <sheetProtection sheet="1" objects="1" scenarios="1"/>
  <mergeCells count="9">
    <mergeCell ref="B114:D114"/>
    <mergeCell ref="B2:H2"/>
    <mergeCell ref="F5:F6"/>
    <mergeCell ref="G5:G6"/>
    <mergeCell ref="H5:H6"/>
    <mergeCell ref="B5:B6"/>
    <mergeCell ref="C5:C6"/>
    <mergeCell ref="D5:D6"/>
    <mergeCell ref="E5:E6"/>
  </mergeCells>
  <phoneticPr fontId="1"/>
  <pageMargins left="0.70866141732283472" right="0.70866141732283472" top="0.74803149606299213" bottom="0.74803149606299213" header="0.31496062992125984" footer="0.31496062992125984"/>
  <pageSetup paperSize="9" scale="58" fitToHeight="2" orientation="portrait" r:id="rId1"/>
  <headerFooter alignWithMargins="0"/>
  <rowBreaks count="1" manualBreakCount="1">
    <brk id="6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7" tint="-0.249977111117893"/>
    <pageSetUpPr fitToPage="1"/>
  </sheetPr>
  <dimension ref="A1:X74"/>
  <sheetViews>
    <sheetView showGridLines="0" zoomScaleNormal="100" zoomScaleSheetLayoutView="100" workbookViewId="0"/>
  </sheetViews>
  <sheetFormatPr defaultColWidth="8.88671875" defaultRowHeight="13.2" x14ac:dyDescent="0.2"/>
  <cols>
    <col min="1" max="1" width="0.21875" style="2" customWidth="1"/>
    <col min="2" max="2" width="6.21875" style="2" customWidth="1"/>
    <col min="3" max="3" width="0.88671875" style="2" customWidth="1"/>
    <col min="4" max="5" width="9.77734375" style="2" customWidth="1"/>
    <col min="6" max="7" width="4.77734375" style="2" customWidth="1"/>
    <col min="8" max="8" width="9.77734375" style="2" customWidth="1"/>
    <col min="9" max="9" width="9.44140625" style="2" customWidth="1"/>
    <col min="10" max="10" width="9.77734375" style="2" customWidth="1"/>
    <col min="11" max="11" width="9.33203125" style="2" customWidth="1"/>
    <col min="12" max="12" width="9.77734375" style="2" customWidth="1"/>
    <col min="13" max="13" width="8.33203125" style="2" customWidth="1"/>
    <col min="14" max="14" width="7.88671875" style="2" customWidth="1"/>
    <col min="15" max="15" width="6.44140625" style="2" customWidth="1"/>
    <col min="16" max="16" width="8.6640625" style="2" customWidth="1"/>
    <col min="17" max="17" width="8.109375" style="2" customWidth="1"/>
    <col min="18" max="18" width="5.21875" style="2" customWidth="1"/>
    <col min="19" max="19" width="6.44140625" style="2" customWidth="1"/>
    <col min="20" max="20" width="1.109375" style="2" customWidth="1"/>
    <col min="21" max="21" width="4.88671875" style="2" customWidth="1"/>
    <col min="22" max="22" width="1.33203125" style="2" customWidth="1"/>
    <col min="23" max="23" width="0.21875" style="2" customWidth="1"/>
    <col min="24" max="16384" width="8.88671875" style="1"/>
  </cols>
  <sheetData>
    <row r="1" spans="1:24" ht="4.95" customHeight="1" x14ac:dyDescent="0.2"/>
    <row r="2" spans="1:24" ht="10.199999999999999" customHeight="1" x14ac:dyDescent="0.2">
      <c r="A2" s="214"/>
      <c r="B2" s="442"/>
      <c r="C2" s="442"/>
      <c r="D2" s="442"/>
      <c r="E2" s="607" t="s">
        <v>36</v>
      </c>
      <c r="F2" s="607"/>
      <c r="G2" s="607"/>
      <c r="H2" s="607"/>
      <c r="I2" s="607"/>
      <c r="J2" s="607"/>
      <c r="K2" s="607"/>
      <c r="L2" s="607"/>
      <c r="M2" s="607"/>
      <c r="N2" s="607"/>
      <c r="O2" s="607"/>
      <c r="P2" s="607"/>
      <c r="Q2" s="607"/>
      <c r="R2" s="443"/>
      <c r="S2" s="443"/>
      <c r="T2" s="442"/>
      <c r="U2" s="442"/>
      <c r="V2" s="442"/>
      <c r="W2" s="3"/>
    </row>
    <row r="3" spans="1:24" ht="10.199999999999999" customHeight="1" x14ac:dyDescent="0.2">
      <c r="A3" s="215"/>
      <c r="B3" s="443"/>
      <c r="C3" s="443"/>
      <c r="D3" s="443"/>
      <c r="E3" s="607"/>
      <c r="F3" s="607"/>
      <c r="G3" s="607"/>
      <c r="H3" s="607"/>
      <c r="I3" s="607"/>
      <c r="J3" s="607"/>
      <c r="K3" s="607"/>
      <c r="L3" s="607"/>
      <c r="M3" s="607"/>
      <c r="N3" s="607"/>
      <c r="O3" s="607"/>
      <c r="P3" s="607"/>
      <c r="Q3" s="607"/>
      <c r="R3" s="443"/>
      <c r="S3" s="443"/>
      <c r="T3" s="443"/>
      <c r="U3" s="443"/>
      <c r="V3" s="443"/>
    </row>
    <row r="4" spans="1:24" ht="10.199999999999999" customHeight="1" x14ac:dyDescent="0.2">
      <c r="A4" s="215"/>
      <c r="B4" s="443"/>
      <c r="C4" s="443"/>
      <c r="D4" s="443"/>
      <c r="E4" s="607"/>
      <c r="F4" s="607"/>
      <c r="G4" s="607"/>
      <c r="H4" s="607"/>
      <c r="I4" s="607"/>
      <c r="J4" s="607"/>
      <c r="K4" s="607"/>
      <c r="L4" s="607"/>
      <c r="M4" s="607"/>
      <c r="N4" s="607"/>
      <c r="O4" s="607"/>
      <c r="P4" s="607"/>
      <c r="Q4" s="607"/>
      <c r="R4" s="443"/>
      <c r="S4" s="443"/>
      <c r="T4" s="443"/>
      <c r="U4" s="443"/>
      <c r="V4" s="443"/>
    </row>
    <row r="5" spans="1:24" ht="15" customHeight="1" x14ac:dyDescent="0.2">
      <c r="A5" s="4"/>
      <c r="B5" s="4"/>
      <c r="C5" s="4"/>
      <c r="D5" s="4"/>
      <c r="E5" s="4"/>
      <c r="F5" s="4"/>
      <c r="G5" s="4"/>
      <c r="H5" s="4"/>
      <c r="I5" s="4"/>
      <c r="J5" s="4"/>
      <c r="K5" s="4"/>
      <c r="L5" s="4"/>
      <c r="M5" s="4"/>
      <c r="N5" s="4"/>
      <c r="O5" s="4"/>
      <c r="P5" s="4"/>
      <c r="Q5" s="610" t="str">
        <f ca="1">IF(基本設定!D31="する",TODAY(),"")</f>
        <v/>
      </c>
      <c r="R5" s="610"/>
      <c r="S5" s="610"/>
      <c r="T5" s="610"/>
      <c r="U5" s="610"/>
      <c r="V5" s="610"/>
      <c r="W5" s="4"/>
    </row>
    <row r="6" spans="1:24" ht="15" customHeight="1" x14ac:dyDescent="0.2">
      <c r="A6" s="4"/>
      <c r="B6" s="4"/>
      <c r="C6" s="4"/>
      <c r="D6" s="4"/>
      <c r="E6" s="4"/>
      <c r="F6" s="4"/>
      <c r="G6" s="4"/>
      <c r="H6" s="4"/>
      <c r="I6" s="4"/>
      <c r="J6" s="4"/>
      <c r="K6" s="4"/>
      <c r="L6" s="4"/>
      <c r="M6" s="4"/>
      <c r="N6" s="4"/>
      <c r="O6" s="4"/>
      <c r="P6" s="4"/>
      <c r="Q6" s="4"/>
      <c r="R6" s="90" t="s">
        <v>23</v>
      </c>
      <c r="S6" s="90" t="str">
        <f>基本設定!D29</f>
        <v>百万円</v>
      </c>
      <c r="T6" s="14" t="s">
        <v>121</v>
      </c>
      <c r="U6" s="90" t="str">
        <f>基本設定!D30</f>
        <v>人</v>
      </c>
      <c r="V6" s="14" t="s">
        <v>122</v>
      </c>
    </row>
    <row r="7" spans="1:24" ht="15" customHeight="1" x14ac:dyDescent="0.2">
      <c r="A7" s="4"/>
      <c r="B7" s="505" t="s">
        <v>1268</v>
      </c>
      <c r="C7" s="506"/>
      <c r="D7" s="506"/>
      <c r="E7" s="506"/>
      <c r="F7" s="506"/>
      <c r="G7" s="414"/>
      <c r="H7" s="611"/>
      <c r="I7" s="611"/>
      <c r="J7" s="611"/>
      <c r="K7" s="611"/>
      <c r="L7" s="4"/>
      <c r="M7" s="4"/>
      <c r="N7" s="4"/>
      <c r="O7" s="4"/>
      <c r="P7" s="4"/>
      <c r="Q7" s="4"/>
      <c r="R7" s="4"/>
      <c r="S7" s="4"/>
      <c r="T7" s="4"/>
      <c r="U7" s="4"/>
      <c r="V7" s="4"/>
      <c r="W7" s="4"/>
    </row>
    <row r="8" spans="1:24" ht="25.2" customHeight="1" x14ac:dyDescent="0.2">
      <c r="A8" s="4"/>
      <c r="B8" s="608">
        <f>計算!C113</f>
        <v>0</v>
      </c>
      <c r="C8" s="609"/>
      <c r="D8" s="609"/>
      <c r="E8" s="614" t="str">
        <f>$S$6</f>
        <v>百万円</v>
      </c>
      <c r="F8" s="614"/>
      <c r="G8" s="414"/>
      <c r="H8" s="612"/>
      <c r="I8" s="612"/>
      <c r="J8" s="613"/>
      <c r="K8" s="613"/>
      <c r="L8" s="4"/>
      <c r="M8" s="4"/>
      <c r="N8" s="4"/>
      <c r="O8" s="4"/>
      <c r="P8" s="4"/>
      <c r="Q8" s="4"/>
      <c r="R8" s="4"/>
      <c r="S8" s="4"/>
      <c r="T8" s="4"/>
      <c r="U8" s="4"/>
      <c r="V8" s="4"/>
      <c r="W8" s="4"/>
    </row>
    <row r="9" spans="1:24" ht="15" customHeight="1" x14ac:dyDescent="0.2">
      <c r="A9" s="4"/>
      <c r="B9" s="4"/>
      <c r="C9" s="4"/>
      <c r="D9" s="4"/>
      <c r="E9" s="4"/>
      <c r="F9" s="4"/>
      <c r="G9" s="4"/>
      <c r="H9" s="4"/>
      <c r="I9" s="4"/>
      <c r="J9" s="4"/>
      <c r="K9" s="4"/>
      <c r="L9" s="4"/>
      <c r="M9" s="4"/>
      <c r="N9" s="4"/>
      <c r="O9" s="4"/>
      <c r="P9" s="4"/>
      <c r="Q9" s="4"/>
      <c r="R9" s="4"/>
      <c r="S9" s="4"/>
      <c r="T9" s="4"/>
      <c r="U9" s="4"/>
      <c r="V9" s="4"/>
      <c r="W9" s="4"/>
    </row>
    <row r="10" spans="1:24" ht="15" customHeight="1" x14ac:dyDescent="0.2">
      <c r="A10" s="4"/>
      <c r="B10" s="4"/>
      <c r="C10" s="4"/>
      <c r="D10" s="4"/>
      <c r="E10" s="4"/>
      <c r="F10" s="4"/>
      <c r="G10" s="4"/>
      <c r="H10" s="4"/>
      <c r="I10" s="4"/>
      <c r="J10" s="4"/>
      <c r="K10" s="4"/>
      <c r="L10" s="4"/>
      <c r="M10" s="4"/>
      <c r="N10" s="4"/>
      <c r="O10" s="6"/>
      <c r="P10" s="6"/>
      <c r="Q10" s="4"/>
      <c r="R10" s="4"/>
      <c r="S10" s="4"/>
      <c r="T10" s="4"/>
      <c r="U10" s="4"/>
      <c r="V10" s="4"/>
      <c r="W10" s="4"/>
    </row>
    <row r="11" spans="1:24" ht="25.2" customHeight="1" x14ac:dyDescent="0.2">
      <c r="A11" s="4"/>
      <c r="B11" s="4"/>
      <c r="C11" s="4"/>
      <c r="D11" s="4"/>
      <c r="E11" s="4"/>
      <c r="F11" s="4"/>
      <c r="G11" s="4"/>
      <c r="H11" s="4"/>
      <c r="I11" s="4"/>
      <c r="J11" s="4"/>
      <c r="K11" s="4"/>
      <c r="L11" s="4"/>
      <c r="M11" s="4"/>
      <c r="N11" s="4"/>
      <c r="O11" s="447"/>
      <c r="P11" s="6"/>
      <c r="Q11" s="4"/>
      <c r="R11" s="4"/>
      <c r="S11" s="4"/>
      <c r="T11" s="4"/>
      <c r="U11" s="4"/>
      <c r="V11" s="4"/>
      <c r="W11" s="4"/>
    </row>
    <row r="12" spans="1:24" ht="13.8" thickBot="1" x14ac:dyDescent="0.25">
      <c r="A12" s="4"/>
      <c r="B12" s="4"/>
      <c r="C12" s="4"/>
      <c r="D12" s="4"/>
      <c r="E12" s="4"/>
      <c r="F12" s="4"/>
      <c r="G12" s="4"/>
      <c r="H12" s="4"/>
      <c r="I12" s="4"/>
      <c r="J12" s="4"/>
      <c r="K12" s="4"/>
      <c r="L12" s="4"/>
      <c r="M12" s="4"/>
      <c r="N12" s="4"/>
      <c r="O12" s="4"/>
      <c r="P12" s="4"/>
      <c r="Q12" s="4"/>
      <c r="R12" s="4"/>
      <c r="S12" s="4"/>
      <c r="T12" s="4"/>
      <c r="U12" s="4"/>
      <c r="V12" s="4"/>
      <c r="W12" s="4"/>
    </row>
    <row r="13" spans="1:24" ht="15" customHeight="1" thickBot="1" x14ac:dyDescent="0.25">
      <c r="A13" s="4"/>
      <c r="B13" s="594" t="s">
        <v>26</v>
      </c>
      <c r="C13" s="401"/>
      <c r="D13" s="124"/>
      <c r="E13" s="124"/>
      <c r="F13" s="124"/>
      <c r="G13" s="124"/>
      <c r="H13" s="124"/>
      <c r="I13" s="124"/>
      <c r="J13" s="124"/>
      <c r="K13" s="124"/>
      <c r="L13" s="125"/>
      <c r="M13" s="8" t="s">
        <v>29</v>
      </c>
      <c r="N13" s="4"/>
      <c r="O13" s="4"/>
      <c r="P13" s="4"/>
      <c r="Q13" s="4"/>
      <c r="R13" s="4"/>
      <c r="S13" s="4"/>
      <c r="T13" s="4"/>
      <c r="U13" s="4"/>
      <c r="V13" s="4"/>
      <c r="W13" s="4"/>
      <c r="X13" s="4"/>
    </row>
    <row r="14" spans="1:24" ht="25.2" customHeight="1" x14ac:dyDescent="0.2">
      <c r="A14" s="4"/>
      <c r="B14" s="595"/>
      <c r="C14" s="399"/>
      <c r="D14" s="597" t="s">
        <v>38</v>
      </c>
      <c r="E14" s="598"/>
      <c r="F14" s="598"/>
      <c r="G14" s="599"/>
      <c r="H14" s="599"/>
      <c r="I14" s="450"/>
      <c r="J14" s="451">
        <f>計算!D113</f>
        <v>0</v>
      </c>
      <c r="K14" s="452" t="str">
        <f>$S$6</f>
        <v>百万円</v>
      </c>
      <c r="L14" s="126"/>
      <c r="M14" s="4"/>
      <c r="N14" s="4"/>
      <c r="O14" s="600" t="s">
        <v>27</v>
      </c>
      <c r="P14" s="601"/>
      <c r="Q14" s="199">
        <f>計算!H113</f>
        <v>0</v>
      </c>
      <c r="R14" s="16" t="str">
        <f>$U$6</f>
        <v>人</v>
      </c>
      <c r="S14" s="4"/>
      <c r="T14" s="4"/>
      <c r="U14" s="4"/>
      <c r="V14" s="4"/>
      <c r="W14" s="4"/>
    </row>
    <row r="15" spans="1:24" ht="25.2" customHeight="1" x14ac:dyDescent="0.2">
      <c r="A15" s="4"/>
      <c r="B15" s="595"/>
      <c r="C15" s="399"/>
      <c r="D15" s="453" t="s">
        <v>1227</v>
      </c>
      <c r="E15" s="448"/>
      <c r="F15" s="127" t="s">
        <v>1222</v>
      </c>
      <c r="G15" s="127"/>
      <c r="H15" s="128"/>
      <c r="I15" s="128"/>
      <c r="J15" s="128"/>
      <c r="K15" s="454"/>
      <c r="L15" s="126"/>
      <c r="M15" s="7" t="s">
        <v>30</v>
      </c>
      <c r="N15" s="4"/>
      <c r="O15" s="602" t="s">
        <v>28</v>
      </c>
      <c r="P15" s="603"/>
      <c r="Q15" s="199">
        <f>計算!I113</f>
        <v>0</v>
      </c>
      <c r="R15" s="17" t="str">
        <f>$U$6</f>
        <v>人</v>
      </c>
      <c r="S15" s="4"/>
      <c r="T15" s="4"/>
      <c r="U15" s="4"/>
      <c r="V15" s="4"/>
      <c r="W15" s="4"/>
    </row>
    <row r="16" spans="1:24" ht="25.2" customHeight="1" thickBot="1" x14ac:dyDescent="0.25">
      <c r="A16" s="4"/>
      <c r="B16" s="595"/>
      <c r="C16" s="399"/>
      <c r="D16" s="424" t="s">
        <v>1228</v>
      </c>
      <c r="E16" s="449"/>
      <c r="F16" s="128"/>
      <c r="G16" s="128"/>
      <c r="H16" s="128"/>
      <c r="I16" s="128"/>
      <c r="J16" s="202">
        <f>計算!F113</f>
        <v>0</v>
      </c>
      <c r="K16" s="454" t="str">
        <f>$S$6</f>
        <v>百万円</v>
      </c>
      <c r="L16" s="126"/>
      <c r="M16" s="4"/>
      <c r="N16" s="4"/>
      <c r="O16" s="4"/>
      <c r="P16" s="4"/>
      <c r="Q16" s="4"/>
      <c r="R16" s="4"/>
      <c r="S16" s="4"/>
      <c r="T16" s="4"/>
      <c r="U16" s="4"/>
      <c r="V16" s="4"/>
      <c r="W16" s="4"/>
      <c r="X16" s="4"/>
    </row>
    <row r="17" spans="1:24" ht="25.2" customHeight="1" thickBot="1" x14ac:dyDescent="0.25">
      <c r="A17" s="4"/>
      <c r="B17" s="595"/>
      <c r="C17" s="399"/>
      <c r="D17" s="400">
        <f>計算!E113</f>
        <v>0</v>
      </c>
      <c r="E17" s="455" t="str">
        <f>$S$6</f>
        <v>百万円</v>
      </c>
      <c r="F17" s="456"/>
      <c r="G17" s="129" t="s">
        <v>1221</v>
      </c>
      <c r="H17" s="130" t="s">
        <v>31</v>
      </c>
      <c r="I17" s="130"/>
      <c r="J17" s="203">
        <f>計算!G113</f>
        <v>0</v>
      </c>
      <c r="K17" s="131" t="str">
        <f>$S$6</f>
        <v>百万円</v>
      </c>
      <c r="L17" s="126"/>
      <c r="M17" s="4"/>
      <c r="N17" s="4"/>
      <c r="O17" s="4"/>
      <c r="P17" s="4"/>
      <c r="Q17" s="4"/>
      <c r="R17" s="4"/>
      <c r="S17" s="4"/>
      <c r="T17" s="4"/>
      <c r="U17" s="4"/>
      <c r="V17" s="4"/>
      <c r="W17" s="4"/>
      <c r="X17" s="4"/>
    </row>
    <row r="18" spans="1:24" ht="15" customHeight="1" thickBot="1" x14ac:dyDescent="0.25">
      <c r="A18" s="4"/>
      <c r="B18" s="596"/>
      <c r="C18" s="402"/>
      <c r="D18" s="132"/>
      <c r="E18" s="132"/>
      <c r="F18" s="132"/>
      <c r="G18" s="132"/>
      <c r="H18" s="132"/>
      <c r="I18" s="132"/>
      <c r="J18" s="132"/>
      <c r="K18" s="132"/>
      <c r="L18" s="133"/>
      <c r="M18" s="4"/>
      <c r="N18" s="4"/>
      <c r="O18" s="4"/>
      <c r="P18" s="4"/>
      <c r="Q18" s="4"/>
      <c r="R18" s="4"/>
      <c r="S18" s="4"/>
      <c r="T18" s="4"/>
      <c r="U18" s="4"/>
      <c r="V18" s="4"/>
      <c r="W18" s="4"/>
      <c r="X18" s="4"/>
    </row>
    <row r="19" spans="1:24" ht="15" customHeight="1" x14ac:dyDescent="0.2">
      <c r="A19" s="4"/>
      <c r="B19" s="4"/>
      <c r="C19" s="4"/>
      <c r="D19" s="4"/>
      <c r="E19" s="4"/>
      <c r="F19" s="4"/>
      <c r="G19" s="4"/>
      <c r="H19" s="4"/>
      <c r="I19" s="4"/>
      <c r="J19" s="4"/>
      <c r="K19" s="4"/>
      <c r="L19" s="4"/>
      <c r="M19" s="4"/>
      <c r="N19" s="4"/>
      <c r="O19" s="6"/>
      <c r="P19" s="6"/>
      <c r="Q19" s="4"/>
      <c r="R19" s="4"/>
      <c r="S19" s="4"/>
      <c r="T19" s="4"/>
      <c r="U19" s="4"/>
      <c r="V19" s="4"/>
      <c r="W19" s="4"/>
    </row>
    <row r="20" spans="1:24" ht="25.2" customHeight="1" x14ac:dyDescent="0.2">
      <c r="A20" s="4"/>
      <c r="B20" s="4"/>
      <c r="C20" s="4"/>
      <c r="D20" s="4"/>
      <c r="E20" s="4"/>
      <c r="F20" s="4" t="s">
        <v>1322</v>
      </c>
      <c r="G20" s="4"/>
      <c r="H20" s="4"/>
      <c r="I20" s="4"/>
      <c r="J20" s="4"/>
      <c r="K20" s="4"/>
      <c r="L20" s="4"/>
      <c r="M20" s="4"/>
      <c r="N20" s="4"/>
      <c r="O20" s="447"/>
      <c r="P20" s="6"/>
      <c r="Q20" s="4"/>
      <c r="R20" s="4"/>
      <c r="S20" s="4"/>
      <c r="T20" s="4"/>
      <c r="U20" s="4"/>
      <c r="V20" s="4"/>
      <c r="W20" s="4"/>
    </row>
    <row r="21" spans="1:24" ht="15" customHeight="1" x14ac:dyDescent="0.2">
      <c r="A21" s="4"/>
      <c r="B21" s="4"/>
      <c r="C21" s="4"/>
      <c r="D21" s="4"/>
      <c r="E21" s="4"/>
      <c r="F21" s="4"/>
      <c r="G21" s="4"/>
      <c r="H21" s="4"/>
      <c r="I21" s="4"/>
      <c r="J21" s="4"/>
      <c r="K21" s="4"/>
      <c r="L21" s="4"/>
      <c r="M21" s="4"/>
      <c r="N21" s="4"/>
      <c r="O21" s="4"/>
      <c r="P21" s="4"/>
      <c r="Q21" s="4"/>
      <c r="R21" s="4"/>
      <c r="S21" s="4"/>
      <c r="T21" s="4"/>
      <c r="U21" s="4"/>
      <c r="V21" s="4"/>
      <c r="W21" s="4"/>
    </row>
    <row r="22" spans="1:24" ht="15" customHeight="1" x14ac:dyDescent="0.2">
      <c r="A22" s="4"/>
      <c r="B22" s="4"/>
      <c r="C22" s="4"/>
      <c r="D22" s="604" t="s">
        <v>1292</v>
      </c>
      <c r="E22" s="604"/>
      <c r="F22" s="604"/>
      <c r="G22" s="604"/>
      <c r="H22" s="604"/>
      <c r="I22" s="4"/>
      <c r="J22" s="4"/>
      <c r="K22" s="4"/>
      <c r="L22" s="4"/>
      <c r="M22" s="4"/>
      <c r="N22" s="4"/>
      <c r="O22" s="4"/>
      <c r="P22" s="4"/>
      <c r="Q22" s="4"/>
      <c r="R22" s="4"/>
      <c r="S22" s="4"/>
      <c r="T22" s="4"/>
      <c r="U22" s="4"/>
      <c r="V22" s="4"/>
      <c r="W22" s="4"/>
    </row>
    <row r="23" spans="1:24" ht="25.2" customHeight="1" x14ac:dyDescent="0.2">
      <c r="A23" s="4"/>
      <c r="B23" s="4"/>
      <c r="C23" s="4"/>
      <c r="D23" s="605">
        <f>計算!J113</f>
        <v>0</v>
      </c>
      <c r="E23" s="605"/>
      <c r="F23" s="605"/>
      <c r="G23" s="606"/>
      <c r="H23" s="5" t="str">
        <f>$S$6</f>
        <v>百万円</v>
      </c>
      <c r="I23" s="4"/>
      <c r="J23" s="4"/>
      <c r="K23" s="4"/>
      <c r="L23" s="4"/>
      <c r="M23" s="4"/>
      <c r="N23" s="4"/>
      <c r="O23" s="4"/>
      <c r="P23" s="4"/>
      <c r="Q23" s="4"/>
      <c r="R23" s="4"/>
      <c r="S23" s="4"/>
      <c r="T23" s="4"/>
      <c r="U23" s="4"/>
      <c r="V23" s="4"/>
      <c r="W23" s="4"/>
    </row>
    <row r="24" spans="1:24" ht="15" customHeight="1" x14ac:dyDescent="0.2">
      <c r="A24" s="4"/>
      <c r="B24" s="4"/>
      <c r="C24" s="4"/>
      <c r="D24" s="4"/>
      <c r="E24" s="4"/>
      <c r="F24" s="4"/>
      <c r="G24" s="4"/>
      <c r="H24" s="4"/>
      <c r="I24" s="4"/>
      <c r="J24" s="4"/>
      <c r="K24" s="4"/>
      <c r="L24" s="4"/>
      <c r="M24" s="4"/>
      <c r="N24" s="4"/>
      <c r="O24" s="4"/>
      <c r="P24" s="4"/>
      <c r="Q24" s="4"/>
      <c r="R24" s="4"/>
      <c r="S24" s="4"/>
      <c r="T24" s="4"/>
      <c r="U24" s="4"/>
      <c r="V24" s="4"/>
      <c r="W24" s="4"/>
    </row>
    <row r="25" spans="1:24" ht="15" customHeight="1" x14ac:dyDescent="0.2">
      <c r="A25" s="4"/>
      <c r="B25" s="4"/>
      <c r="C25" s="4"/>
      <c r="D25" s="4"/>
      <c r="F25" s="4" t="s">
        <v>1323</v>
      </c>
      <c r="G25" s="4"/>
      <c r="H25" s="4"/>
      <c r="I25" s="4"/>
      <c r="J25" s="4"/>
      <c r="K25" s="4"/>
      <c r="L25" s="4"/>
      <c r="M25" s="4"/>
      <c r="N25" s="4"/>
      <c r="O25" s="4"/>
      <c r="P25" s="4"/>
      <c r="Q25" s="4"/>
      <c r="R25" s="4"/>
      <c r="S25" s="4"/>
      <c r="T25" s="4"/>
      <c r="U25" s="4"/>
      <c r="V25" s="4"/>
      <c r="W25" s="4"/>
    </row>
    <row r="26" spans="1:24" ht="15" customHeight="1" thickBot="1" x14ac:dyDescent="0.25">
      <c r="A26" s="4"/>
      <c r="B26" s="4"/>
      <c r="C26" s="4"/>
      <c r="D26" s="4"/>
      <c r="E26" s="4"/>
      <c r="F26" s="4"/>
      <c r="G26" s="4"/>
      <c r="H26" s="4"/>
      <c r="I26" s="4"/>
      <c r="J26" s="4"/>
      <c r="K26" s="4"/>
      <c r="L26" s="4"/>
      <c r="M26" s="4"/>
      <c r="N26" s="4"/>
      <c r="O26" s="4"/>
      <c r="P26" s="4"/>
      <c r="Q26" s="4"/>
      <c r="R26" s="4"/>
      <c r="S26" s="4"/>
      <c r="T26" s="4"/>
      <c r="U26" s="4"/>
      <c r="V26" s="4"/>
      <c r="W26" s="4"/>
    </row>
    <row r="27" spans="1:24" ht="15" customHeight="1" x14ac:dyDescent="0.2">
      <c r="A27" s="4"/>
      <c r="B27" s="621" t="s">
        <v>708</v>
      </c>
      <c r="C27" s="403"/>
      <c r="D27" s="335"/>
      <c r="E27" s="335"/>
      <c r="F27" s="335"/>
      <c r="G27" s="335"/>
      <c r="H27" s="335"/>
      <c r="I27" s="335"/>
      <c r="J27" s="335"/>
      <c r="K27" s="335"/>
      <c r="L27" s="336"/>
      <c r="M27" s="8" t="s">
        <v>29</v>
      </c>
      <c r="N27" s="4"/>
      <c r="O27" s="4"/>
      <c r="P27" s="4"/>
      <c r="Q27" s="4"/>
      <c r="R27" s="4"/>
      <c r="S27" s="4"/>
      <c r="T27" s="4"/>
      <c r="U27" s="4"/>
      <c r="V27" s="4"/>
      <c r="W27" s="4"/>
      <c r="X27" s="4"/>
    </row>
    <row r="28" spans="1:24" ht="25.2" customHeight="1" x14ac:dyDescent="0.2">
      <c r="A28" s="4"/>
      <c r="B28" s="622"/>
      <c r="C28" s="404"/>
      <c r="D28" s="624" t="s">
        <v>38</v>
      </c>
      <c r="E28" s="625"/>
      <c r="F28" s="625"/>
      <c r="G28" s="625"/>
      <c r="H28" s="625"/>
      <c r="I28" s="337"/>
      <c r="J28" s="338">
        <f>計算!K113</f>
        <v>0</v>
      </c>
      <c r="K28" s="339" t="str">
        <f>$S$6</f>
        <v>百万円</v>
      </c>
      <c r="L28" s="340"/>
      <c r="M28" s="4"/>
      <c r="N28" s="4"/>
      <c r="O28" s="600" t="s">
        <v>27</v>
      </c>
      <c r="P28" s="601"/>
      <c r="Q28" s="199">
        <f>計算!O113</f>
        <v>0</v>
      </c>
      <c r="R28" s="16" t="str">
        <f>$U$6</f>
        <v>人</v>
      </c>
      <c r="S28" s="4"/>
      <c r="T28" s="4"/>
      <c r="U28" s="4"/>
      <c r="V28" s="4"/>
      <c r="W28" s="4"/>
    </row>
    <row r="29" spans="1:24" ht="25.2" customHeight="1" x14ac:dyDescent="0.2">
      <c r="A29" s="4"/>
      <c r="B29" s="622"/>
      <c r="C29" s="404"/>
      <c r="D29" s="406" t="s">
        <v>1227</v>
      </c>
      <c r="E29" s="341"/>
      <c r="F29" s="342" t="s">
        <v>1225</v>
      </c>
      <c r="G29" s="415"/>
      <c r="H29" s="332"/>
      <c r="I29" s="332"/>
      <c r="J29" s="332"/>
      <c r="K29" s="343"/>
      <c r="L29" s="340"/>
      <c r="M29" s="7" t="s">
        <v>30</v>
      </c>
      <c r="N29" s="4"/>
      <c r="O29" s="602" t="s">
        <v>28</v>
      </c>
      <c r="P29" s="603"/>
      <c r="Q29" s="200">
        <f>計算!P113</f>
        <v>0</v>
      </c>
      <c r="R29" s="17" t="str">
        <f>$U$6</f>
        <v>人</v>
      </c>
      <c r="S29" s="4"/>
      <c r="T29" s="4"/>
      <c r="U29" s="4"/>
      <c r="V29" s="4"/>
      <c r="W29" s="4"/>
    </row>
    <row r="30" spans="1:24" ht="25.2" customHeight="1" thickBot="1" x14ac:dyDescent="0.25">
      <c r="A30" s="4"/>
      <c r="B30" s="622"/>
      <c r="C30" s="404"/>
      <c r="D30" s="425" t="s">
        <v>1228</v>
      </c>
      <c r="E30" s="341"/>
      <c r="F30" s="344"/>
      <c r="G30" s="332"/>
      <c r="H30" s="332"/>
      <c r="I30" s="332"/>
      <c r="J30" s="331">
        <f>計算!M113</f>
        <v>0</v>
      </c>
      <c r="K30" s="343" t="str">
        <f>$S$6</f>
        <v>百万円</v>
      </c>
      <c r="L30" s="340"/>
      <c r="M30" s="4"/>
      <c r="N30" s="4"/>
      <c r="O30" s="4"/>
      <c r="P30" s="4"/>
      <c r="Q30" s="4"/>
      <c r="R30" s="4"/>
      <c r="S30" s="4"/>
      <c r="T30" s="4"/>
      <c r="U30" s="4"/>
      <c r="V30" s="4"/>
      <c r="W30" s="4"/>
      <c r="X30" s="4"/>
    </row>
    <row r="31" spans="1:24" ht="25.2" customHeight="1" thickBot="1" x14ac:dyDescent="0.25">
      <c r="A31" s="4"/>
      <c r="B31" s="622"/>
      <c r="C31" s="404"/>
      <c r="D31" s="407">
        <f>計算!L113</f>
        <v>0</v>
      </c>
      <c r="E31" s="345" t="str">
        <f>$S$6</f>
        <v>百万円</v>
      </c>
      <c r="F31" s="346"/>
      <c r="G31" s="347" t="s">
        <v>1221</v>
      </c>
      <c r="H31" s="348" t="s">
        <v>31</v>
      </c>
      <c r="I31" s="348"/>
      <c r="J31" s="349">
        <f>計算!N113</f>
        <v>0</v>
      </c>
      <c r="K31" s="350" t="str">
        <f>$S$6</f>
        <v>百万円</v>
      </c>
      <c r="L31" s="340"/>
      <c r="M31" s="4"/>
      <c r="N31" s="4"/>
      <c r="O31" s="4"/>
      <c r="P31" s="4"/>
      <c r="Q31" s="4"/>
      <c r="R31" s="4"/>
      <c r="S31" s="4"/>
      <c r="T31" s="4"/>
      <c r="U31" s="4"/>
      <c r="V31" s="4"/>
      <c r="W31" s="4"/>
      <c r="X31" s="4"/>
    </row>
    <row r="32" spans="1:24" ht="15" customHeight="1" thickBot="1" x14ac:dyDescent="0.25">
      <c r="A32" s="4"/>
      <c r="B32" s="623"/>
      <c r="C32" s="405"/>
      <c r="D32" s="351"/>
      <c r="E32" s="351"/>
      <c r="F32" s="351"/>
      <c r="G32" s="351"/>
      <c r="H32" s="351"/>
      <c r="I32" s="351"/>
      <c r="J32" s="351"/>
      <c r="K32" s="351"/>
      <c r="L32" s="352"/>
      <c r="M32" s="4"/>
      <c r="N32" s="4"/>
      <c r="O32" s="4"/>
      <c r="P32" s="4"/>
      <c r="Q32" s="4"/>
      <c r="R32" s="4"/>
      <c r="S32" s="4"/>
      <c r="T32" s="4"/>
      <c r="U32" s="4"/>
      <c r="V32" s="4"/>
      <c r="W32" s="4"/>
      <c r="X32" s="4"/>
    </row>
    <row r="33" spans="1:23" ht="15" customHeight="1" x14ac:dyDescent="0.2">
      <c r="A33" s="4"/>
      <c r="B33" s="4"/>
      <c r="C33" s="4"/>
      <c r="D33" s="4"/>
      <c r="E33" s="4"/>
      <c r="F33" s="4"/>
      <c r="G33" s="4"/>
      <c r="H33" s="4"/>
      <c r="I33" s="4"/>
      <c r="J33" s="4"/>
      <c r="K33" s="4"/>
      <c r="L33" s="4"/>
      <c r="M33" s="4"/>
      <c r="N33" s="4"/>
      <c r="O33" s="4"/>
      <c r="P33" s="4"/>
      <c r="Q33" s="4"/>
      <c r="R33" s="4"/>
      <c r="S33" s="4"/>
      <c r="T33" s="4"/>
      <c r="U33" s="4"/>
      <c r="V33" s="4"/>
      <c r="W33" s="4"/>
    </row>
    <row r="34" spans="1:23" ht="15" customHeight="1" x14ac:dyDescent="0.2">
      <c r="A34" s="4"/>
      <c r="B34" s="4"/>
      <c r="C34" s="4"/>
      <c r="D34" s="4"/>
      <c r="E34" s="4"/>
      <c r="F34" s="4"/>
      <c r="G34" s="4"/>
      <c r="H34" s="4"/>
      <c r="I34" s="4"/>
      <c r="J34" s="4"/>
      <c r="K34" s="4"/>
      <c r="L34" s="4"/>
      <c r="M34" s="4"/>
      <c r="N34" s="4"/>
      <c r="O34" s="4"/>
      <c r="P34" s="4"/>
      <c r="Q34" s="4"/>
      <c r="R34" s="4"/>
      <c r="S34" s="4"/>
      <c r="T34" s="4"/>
      <c r="U34" s="4"/>
      <c r="V34" s="4"/>
      <c r="W34" s="4"/>
    </row>
    <row r="35" spans="1:23" ht="15" customHeight="1" thickBot="1" x14ac:dyDescent="0.25">
      <c r="A35" s="4"/>
      <c r="B35" s="4"/>
      <c r="C35" s="4"/>
      <c r="D35" s="4"/>
      <c r="E35" s="4"/>
      <c r="F35" s="4"/>
      <c r="G35" s="4"/>
      <c r="H35" s="4"/>
      <c r="I35" s="4"/>
      <c r="J35" s="4"/>
      <c r="K35" s="4"/>
      <c r="L35" s="4"/>
      <c r="M35" s="4"/>
      <c r="N35" s="4"/>
      <c r="O35" s="4"/>
      <c r="P35" s="4"/>
      <c r="Q35" s="4"/>
      <c r="R35" s="4"/>
      <c r="S35" s="4"/>
      <c r="T35" s="4"/>
      <c r="U35" s="4"/>
      <c r="V35" s="4"/>
      <c r="W35" s="4"/>
    </row>
    <row r="36" spans="1:23" ht="25.2" customHeight="1" x14ac:dyDescent="0.2">
      <c r="A36" s="4"/>
      <c r="B36" s="4"/>
      <c r="C36" s="4"/>
      <c r="D36" s="631" t="s">
        <v>31</v>
      </c>
      <c r="E36" s="632"/>
      <c r="F36" s="632"/>
      <c r="G36" s="632"/>
      <c r="H36" s="632"/>
      <c r="I36" s="9"/>
      <c r="J36" s="201">
        <f>SUM(J37:J38)</f>
        <v>0</v>
      </c>
      <c r="K36" s="10" t="str">
        <f>$S$6</f>
        <v>百万円</v>
      </c>
      <c r="L36" s="4"/>
      <c r="M36" s="4"/>
      <c r="N36" s="4"/>
      <c r="O36" s="4"/>
      <c r="P36" s="4"/>
      <c r="Q36" s="4"/>
      <c r="R36" s="4"/>
      <c r="S36" s="4"/>
      <c r="T36" s="4"/>
      <c r="U36" s="4"/>
      <c r="V36" s="4"/>
      <c r="W36" s="4"/>
    </row>
    <row r="37" spans="1:23" ht="25.2" customHeight="1" x14ac:dyDescent="0.2">
      <c r="A37" s="4"/>
      <c r="B37" s="4"/>
      <c r="C37" s="4"/>
      <c r="D37" s="11"/>
      <c r="E37" s="592" t="s">
        <v>1223</v>
      </c>
      <c r="F37" s="593"/>
      <c r="G37" s="593"/>
      <c r="H37" s="593"/>
      <c r="I37" s="593"/>
      <c r="J37" s="277">
        <f>J17</f>
        <v>0</v>
      </c>
      <c r="K37" s="278" t="str">
        <f>$S$6</f>
        <v>百万円</v>
      </c>
      <c r="L37" s="4"/>
      <c r="M37" s="4"/>
      <c r="N37" s="4"/>
      <c r="O37" s="4"/>
      <c r="P37" s="4"/>
      <c r="Q37" s="4"/>
      <c r="R37" s="4"/>
      <c r="S37" s="4"/>
      <c r="T37" s="4"/>
      <c r="U37" s="4"/>
      <c r="V37" s="4"/>
      <c r="W37" s="4"/>
    </row>
    <row r="38" spans="1:23" ht="25.2" customHeight="1" thickBot="1" x14ac:dyDescent="0.25">
      <c r="A38" s="4"/>
      <c r="B38" s="4"/>
      <c r="C38" s="4"/>
      <c r="D38" s="12"/>
      <c r="E38" s="629" t="s">
        <v>1224</v>
      </c>
      <c r="F38" s="630"/>
      <c r="G38" s="630"/>
      <c r="H38" s="630"/>
      <c r="I38" s="630"/>
      <c r="J38" s="333">
        <f>J31</f>
        <v>0</v>
      </c>
      <c r="K38" s="334" t="str">
        <f>$S$6</f>
        <v>百万円</v>
      </c>
      <c r="L38" s="4"/>
      <c r="M38" s="4"/>
      <c r="N38" s="4"/>
      <c r="O38" s="4"/>
      <c r="P38" s="4"/>
      <c r="Q38" s="4"/>
      <c r="R38" s="4"/>
      <c r="S38" s="4"/>
      <c r="T38" s="4"/>
      <c r="U38" s="4"/>
      <c r="V38" s="4"/>
      <c r="W38" s="4"/>
    </row>
    <row r="39" spans="1:23" ht="15" customHeight="1" x14ac:dyDescent="0.2">
      <c r="A39" s="4"/>
      <c r="B39" s="4"/>
      <c r="C39" s="4"/>
      <c r="D39" s="6"/>
      <c r="E39" s="13"/>
      <c r="F39" s="397"/>
      <c r="G39" s="13"/>
      <c r="H39" s="13"/>
      <c r="I39" s="13"/>
      <c r="J39" s="6"/>
      <c r="K39" s="6"/>
      <c r="L39" s="4"/>
      <c r="M39" s="4"/>
      <c r="N39" s="4"/>
      <c r="O39" s="4"/>
      <c r="P39" s="4"/>
      <c r="Q39" s="4"/>
      <c r="R39" s="4"/>
      <c r="S39" s="4"/>
      <c r="T39" s="4"/>
      <c r="U39" s="4"/>
      <c r="V39" s="4"/>
      <c r="W39" s="4"/>
    </row>
    <row r="40" spans="1:23" ht="15" customHeight="1" x14ac:dyDescent="0.2">
      <c r="A40" s="4"/>
      <c r="B40" s="4"/>
      <c r="C40" s="4"/>
      <c r="D40" s="4" t="s">
        <v>35</v>
      </c>
      <c r="E40" s="4"/>
      <c r="F40" s="4"/>
      <c r="G40" s="4"/>
      <c r="H40" s="4"/>
      <c r="I40" s="1"/>
      <c r="J40" s="4"/>
      <c r="K40" s="4"/>
      <c r="L40" s="4"/>
      <c r="M40" s="4"/>
      <c r="N40" s="4"/>
      <c r="O40" s="505" t="s">
        <v>34</v>
      </c>
      <c r="P40" s="507"/>
      <c r="Q40" s="4"/>
      <c r="R40" s="4"/>
      <c r="S40" s="4"/>
      <c r="T40" s="4"/>
      <c r="U40" s="4"/>
      <c r="V40" s="4"/>
      <c r="W40" s="4"/>
    </row>
    <row r="41" spans="1:23" ht="25.2" customHeight="1" x14ac:dyDescent="0.2">
      <c r="A41" s="4"/>
      <c r="B41" s="4"/>
      <c r="C41" s="4"/>
      <c r="D41" s="4"/>
      <c r="E41" s="4"/>
      <c r="F41" s="4"/>
      <c r="G41" s="4"/>
      <c r="H41" s="4"/>
      <c r="I41" s="4"/>
      <c r="J41" s="4"/>
      <c r="K41" s="4"/>
      <c r="L41" s="4"/>
      <c r="M41" s="4"/>
      <c r="N41" s="4"/>
      <c r="O41" s="41">
        <f>J36-D44</f>
        <v>0</v>
      </c>
      <c r="P41" s="5" t="str">
        <f>$S$6</f>
        <v>百万円</v>
      </c>
      <c r="Q41" s="4"/>
      <c r="R41" s="4"/>
      <c r="S41" s="4"/>
      <c r="T41" s="4"/>
      <c r="U41" s="4"/>
      <c r="V41" s="4"/>
      <c r="W41" s="4"/>
    </row>
    <row r="42" spans="1:23" ht="15" customHeight="1" x14ac:dyDescent="0.2">
      <c r="A42" s="4"/>
      <c r="B42" s="4"/>
      <c r="C42" s="4"/>
      <c r="D42" s="4"/>
      <c r="E42" s="4"/>
      <c r="F42" s="4"/>
      <c r="G42" s="4"/>
      <c r="H42" s="4"/>
      <c r="I42" s="4"/>
      <c r="J42" s="4"/>
      <c r="K42" s="4"/>
      <c r="L42" s="4"/>
      <c r="M42" s="4"/>
      <c r="N42" s="4"/>
      <c r="O42" s="4"/>
      <c r="P42" s="4"/>
      <c r="Q42" s="4"/>
      <c r="R42" s="4"/>
      <c r="S42" s="4"/>
      <c r="T42" s="4"/>
      <c r="U42" s="4"/>
      <c r="V42" s="4"/>
      <c r="W42" s="4"/>
    </row>
    <row r="43" spans="1:23" ht="15" customHeight="1" x14ac:dyDescent="0.2">
      <c r="A43" s="4"/>
      <c r="B43" s="4"/>
      <c r="C43" s="4"/>
      <c r="D43" s="505" t="s">
        <v>33</v>
      </c>
      <c r="E43" s="507"/>
      <c r="F43" s="4"/>
      <c r="G43" s="4"/>
      <c r="H43" s="4"/>
      <c r="I43" s="4"/>
      <c r="J43" s="4"/>
      <c r="K43" s="4"/>
      <c r="L43" s="4"/>
      <c r="M43" s="4"/>
      <c r="N43" s="4"/>
      <c r="O43" s="4"/>
      <c r="P43" s="4"/>
      <c r="Q43" s="4"/>
      <c r="R43" s="4"/>
      <c r="S43" s="4"/>
      <c r="T43" s="4"/>
      <c r="U43" s="4"/>
      <c r="V43" s="4"/>
      <c r="W43" s="4"/>
    </row>
    <row r="44" spans="1:23" ht="25.2" customHeight="1" x14ac:dyDescent="0.2">
      <c r="A44" s="4"/>
      <c r="B44" s="4"/>
      <c r="C44" s="4"/>
      <c r="D44" s="41">
        <f>計算!Q113</f>
        <v>0</v>
      </c>
      <c r="E44" s="5" t="str">
        <f>$S$6</f>
        <v>百万円</v>
      </c>
      <c r="F44" s="4"/>
      <c r="G44" s="4"/>
      <c r="H44" s="4"/>
      <c r="I44" s="4"/>
      <c r="J44" s="4"/>
      <c r="K44" s="4"/>
      <c r="L44" s="4"/>
      <c r="M44" s="4"/>
      <c r="N44" s="4"/>
      <c r="O44" s="4"/>
      <c r="P44" s="4"/>
      <c r="Q44" s="4"/>
      <c r="R44" s="4"/>
      <c r="S44" s="4"/>
      <c r="T44" s="4"/>
      <c r="U44" s="4"/>
      <c r="V44" s="4"/>
      <c r="W44" s="4"/>
    </row>
    <row r="45" spans="1:23" ht="1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5" customHeight="1" x14ac:dyDescent="0.2">
      <c r="A46" s="4"/>
      <c r="B46" s="4"/>
      <c r="C46" s="4"/>
      <c r="D46" s="4" t="s">
        <v>1170</v>
      </c>
      <c r="E46" s="4"/>
      <c r="F46" s="4"/>
      <c r="G46" s="4"/>
      <c r="H46" s="4"/>
      <c r="I46" s="4"/>
      <c r="J46" s="4"/>
      <c r="K46" s="4"/>
      <c r="L46" s="4"/>
      <c r="M46" s="4"/>
      <c r="N46" s="4"/>
      <c r="O46" s="505" t="s">
        <v>24</v>
      </c>
      <c r="P46" s="507"/>
      <c r="Q46" s="4"/>
      <c r="R46" s="4"/>
      <c r="S46" s="4"/>
      <c r="T46" s="4"/>
      <c r="U46" s="4"/>
      <c r="V46" s="4"/>
      <c r="W46" s="4"/>
    </row>
    <row r="47" spans="1:23" ht="25.2" customHeight="1" x14ac:dyDescent="0.2">
      <c r="A47" s="4"/>
      <c r="B47" s="4"/>
      <c r="C47" s="4"/>
      <c r="D47" s="4"/>
      <c r="E47" s="4"/>
      <c r="F47" s="4"/>
      <c r="G47" s="4"/>
      <c r="H47" s="4"/>
      <c r="I47" s="4"/>
      <c r="J47" s="4"/>
      <c r="K47" s="4"/>
      <c r="L47" s="4"/>
      <c r="M47" s="4"/>
      <c r="N47" s="4"/>
      <c r="O47" s="41">
        <f>D44-D50</f>
        <v>0</v>
      </c>
      <c r="P47" s="5" t="str">
        <f>$S$6</f>
        <v>百万円</v>
      </c>
      <c r="Q47" s="4"/>
      <c r="R47" s="4"/>
      <c r="S47" s="4"/>
      <c r="T47" s="4"/>
      <c r="U47" s="4"/>
      <c r="V47" s="4"/>
      <c r="W47" s="4"/>
    </row>
    <row r="48" spans="1:23" ht="15" customHeight="1" x14ac:dyDescent="0.2">
      <c r="A48" s="4"/>
      <c r="B48" s="4"/>
      <c r="C48" s="4"/>
      <c r="D48" s="4"/>
      <c r="E48" s="4"/>
      <c r="F48" s="4"/>
      <c r="G48" s="4"/>
      <c r="H48" s="4"/>
      <c r="I48" s="4"/>
      <c r="J48" s="4"/>
      <c r="K48" s="4"/>
      <c r="L48" s="4"/>
      <c r="M48" s="4"/>
      <c r="N48" s="4"/>
      <c r="O48" s="4"/>
      <c r="P48" s="4"/>
      <c r="Q48" s="4"/>
      <c r="R48" s="4"/>
      <c r="S48" s="4"/>
      <c r="T48" s="4"/>
      <c r="U48" s="4"/>
      <c r="V48" s="4"/>
      <c r="W48" s="4"/>
    </row>
    <row r="49" spans="1:23" ht="15" customHeight="1" x14ac:dyDescent="0.2">
      <c r="A49" s="4"/>
      <c r="B49" s="4"/>
      <c r="C49" s="4"/>
      <c r="D49" s="505" t="s">
        <v>32</v>
      </c>
      <c r="E49" s="507"/>
      <c r="F49" s="4"/>
      <c r="G49" s="4"/>
      <c r="H49" s="4"/>
      <c r="I49" s="4"/>
      <c r="J49" s="4"/>
      <c r="K49" s="4"/>
      <c r="L49" s="4"/>
      <c r="M49" s="4"/>
      <c r="N49" s="4"/>
      <c r="O49" s="4"/>
      <c r="P49" s="4"/>
      <c r="Q49" s="4"/>
      <c r="R49" s="4"/>
      <c r="S49" s="4"/>
      <c r="T49" s="4"/>
      <c r="U49" s="4"/>
      <c r="V49" s="4"/>
      <c r="W49" s="4"/>
    </row>
    <row r="50" spans="1:23" ht="25.2" customHeight="1" x14ac:dyDescent="0.2">
      <c r="A50" s="4"/>
      <c r="B50" s="4"/>
      <c r="C50" s="4"/>
      <c r="D50" s="41">
        <f>計算!S113</f>
        <v>0</v>
      </c>
      <c r="E50" s="5" t="str">
        <f>$S$6</f>
        <v>百万円</v>
      </c>
      <c r="F50" s="4"/>
      <c r="G50" s="4"/>
      <c r="H50" s="4"/>
      <c r="I50" s="4"/>
      <c r="J50" s="4"/>
      <c r="K50" s="4"/>
      <c r="L50" s="4"/>
      <c r="M50" s="4"/>
      <c r="N50" s="4"/>
      <c r="O50" s="4"/>
      <c r="P50" s="4"/>
      <c r="Q50" s="4"/>
      <c r="R50" s="4"/>
      <c r="S50" s="4"/>
      <c r="T50" s="4"/>
      <c r="U50" s="4"/>
      <c r="V50" s="4"/>
      <c r="W50" s="4"/>
    </row>
    <row r="51" spans="1:23" ht="1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5" customHeight="1" x14ac:dyDescent="0.2">
      <c r="A52" s="4"/>
      <c r="B52" s="4"/>
      <c r="C52" s="4"/>
      <c r="D52" s="4" t="s">
        <v>1324</v>
      </c>
      <c r="F52" s="4"/>
      <c r="G52" s="4"/>
      <c r="H52" s="4"/>
      <c r="I52" s="4"/>
      <c r="J52" s="4"/>
      <c r="K52" s="4"/>
      <c r="L52" s="4"/>
      <c r="M52" s="4"/>
      <c r="N52" s="4"/>
      <c r="O52" s="4"/>
      <c r="P52" s="4"/>
      <c r="Q52" s="4"/>
      <c r="R52" s="4"/>
      <c r="S52" s="4"/>
      <c r="T52" s="4"/>
      <c r="U52" s="4"/>
      <c r="V52" s="4"/>
      <c r="W52" s="4"/>
    </row>
    <row r="53" spans="1:23" ht="15" customHeight="1" thickBot="1" x14ac:dyDescent="0.25">
      <c r="A53" s="4"/>
      <c r="B53" s="4"/>
      <c r="C53" s="4"/>
      <c r="D53" s="4"/>
      <c r="E53" s="4"/>
      <c r="F53" s="4"/>
      <c r="G53" s="4"/>
      <c r="H53" s="4"/>
      <c r="I53" s="4"/>
      <c r="J53" s="4"/>
      <c r="K53" s="4"/>
      <c r="L53" s="4"/>
      <c r="M53" s="4"/>
      <c r="N53" s="4"/>
      <c r="O53" s="4"/>
      <c r="P53" s="4"/>
      <c r="Q53" s="4"/>
      <c r="R53" s="4"/>
      <c r="S53" s="4"/>
      <c r="T53" s="4"/>
      <c r="U53" s="4"/>
      <c r="V53" s="4"/>
      <c r="W53" s="4"/>
    </row>
    <row r="54" spans="1:23" ht="15" customHeight="1" x14ac:dyDescent="0.2">
      <c r="A54" s="4"/>
      <c r="B54" s="626" t="s">
        <v>709</v>
      </c>
      <c r="C54" s="408"/>
      <c r="D54" s="287"/>
      <c r="E54" s="287"/>
      <c r="F54" s="287"/>
      <c r="G54" s="287"/>
      <c r="H54" s="287"/>
      <c r="I54" s="287"/>
      <c r="J54" s="287"/>
      <c r="K54" s="287"/>
      <c r="L54" s="288"/>
      <c r="M54" s="8" t="s">
        <v>29</v>
      </c>
      <c r="N54" s="4"/>
      <c r="O54" s="4"/>
      <c r="P54" s="4"/>
      <c r="Q54" s="4"/>
      <c r="R54" s="4"/>
      <c r="S54" s="4"/>
      <c r="T54" s="4"/>
      <c r="U54" s="4"/>
      <c r="V54" s="4"/>
      <c r="W54" s="4"/>
    </row>
    <row r="55" spans="1:23" ht="25.2" customHeight="1" x14ac:dyDescent="0.2">
      <c r="A55" s="4"/>
      <c r="B55" s="627"/>
      <c r="C55" s="409"/>
      <c r="D55" s="411" t="s">
        <v>38</v>
      </c>
      <c r="E55" s="289"/>
      <c r="F55" s="289"/>
      <c r="G55" s="289"/>
      <c r="H55" s="289"/>
      <c r="I55" s="290"/>
      <c r="J55" s="291">
        <f>計算!T113</f>
        <v>0</v>
      </c>
      <c r="K55" s="292" t="str">
        <f>$S$6</f>
        <v>百万円</v>
      </c>
      <c r="L55" s="293"/>
      <c r="M55" s="4"/>
      <c r="N55" s="4"/>
      <c r="O55" s="600" t="s">
        <v>27</v>
      </c>
      <c r="P55" s="601"/>
      <c r="Q55" s="199">
        <f>計算!X113</f>
        <v>0</v>
      </c>
      <c r="R55" s="16" t="str">
        <f>$U$6</f>
        <v>人</v>
      </c>
      <c r="S55" s="4"/>
      <c r="T55" s="4"/>
      <c r="U55" s="4"/>
      <c r="V55" s="4"/>
      <c r="W55" s="4"/>
    </row>
    <row r="56" spans="1:23" ht="25.2" customHeight="1" x14ac:dyDescent="0.2">
      <c r="A56" s="4"/>
      <c r="B56" s="627"/>
      <c r="C56" s="409"/>
      <c r="D56" s="412" t="s">
        <v>1227</v>
      </c>
      <c r="E56" s="294"/>
      <c r="F56" s="295" t="s">
        <v>1222</v>
      </c>
      <c r="G56" s="416"/>
      <c r="H56" s="296"/>
      <c r="I56" s="296"/>
      <c r="J56" s="296"/>
      <c r="K56" s="297"/>
      <c r="L56" s="293"/>
      <c r="M56" s="7" t="s">
        <v>30</v>
      </c>
      <c r="N56" s="4"/>
      <c r="O56" s="602" t="s">
        <v>28</v>
      </c>
      <c r="P56" s="603"/>
      <c r="Q56" s="200">
        <f>計算!Y113</f>
        <v>0</v>
      </c>
      <c r="R56" s="17" t="str">
        <f>$U$6</f>
        <v>人</v>
      </c>
      <c r="S56" s="4"/>
      <c r="T56" s="4"/>
      <c r="U56" s="4"/>
      <c r="V56" s="4"/>
      <c r="W56" s="4"/>
    </row>
    <row r="57" spans="1:23" ht="25.2" customHeight="1" x14ac:dyDescent="0.2">
      <c r="A57" s="4"/>
      <c r="B57" s="627"/>
      <c r="C57" s="409"/>
      <c r="D57" s="426" t="s">
        <v>1228</v>
      </c>
      <c r="E57" s="294"/>
      <c r="F57" s="298"/>
      <c r="G57" s="296"/>
      <c r="H57" s="296"/>
      <c r="I57" s="296"/>
      <c r="J57" s="299">
        <f>計算!V113</f>
        <v>0</v>
      </c>
      <c r="K57" s="297" t="str">
        <f>$S$6</f>
        <v>百万円</v>
      </c>
      <c r="L57" s="293"/>
      <c r="M57" s="4"/>
      <c r="N57" s="4"/>
      <c r="O57" s="4"/>
      <c r="P57" s="4"/>
      <c r="Q57" s="4"/>
      <c r="R57" s="4"/>
      <c r="S57" s="4"/>
      <c r="T57" s="4"/>
      <c r="U57" s="4"/>
      <c r="V57" s="4"/>
      <c r="W57" s="4"/>
    </row>
    <row r="58" spans="1:23" ht="25.2" customHeight="1" x14ac:dyDescent="0.2">
      <c r="A58" s="4"/>
      <c r="B58" s="627"/>
      <c r="C58" s="409"/>
      <c r="D58" s="413">
        <f>計算!U113</f>
        <v>0</v>
      </c>
      <c r="E58" s="300" t="str">
        <f>$S$6</f>
        <v>百万円</v>
      </c>
      <c r="F58" s="301"/>
      <c r="G58" s="302" t="s">
        <v>1221</v>
      </c>
      <c r="H58" s="290" t="s">
        <v>31</v>
      </c>
      <c r="I58" s="290"/>
      <c r="J58" s="291">
        <f>計算!W113</f>
        <v>0</v>
      </c>
      <c r="K58" s="292" t="str">
        <f>$S$6</f>
        <v>百万円</v>
      </c>
      <c r="L58" s="293"/>
      <c r="M58" s="4"/>
      <c r="N58" s="4"/>
      <c r="O58" s="4"/>
      <c r="P58" s="4"/>
      <c r="Q58" s="4"/>
      <c r="R58" s="4"/>
      <c r="S58" s="4"/>
      <c r="T58" s="4"/>
      <c r="U58" s="4"/>
      <c r="V58" s="4"/>
      <c r="W58" s="4"/>
    </row>
    <row r="59" spans="1:23" ht="15" customHeight="1" thickBot="1" x14ac:dyDescent="0.25">
      <c r="A59" s="4"/>
      <c r="B59" s="628"/>
      <c r="C59" s="410"/>
      <c r="D59" s="303"/>
      <c r="E59" s="303"/>
      <c r="F59" s="303"/>
      <c r="G59" s="303"/>
      <c r="H59" s="303"/>
      <c r="I59" s="303"/>
      <c r="J59" s="303"/>
      <c r="K59" s="303"/>
      <c r="L59" s="304"/>
      <c r="M59" s="4"/>
      <c r="N59" s="4"/>
      <c r="O59" s="4"/>
      <c r="P59" s="4"/>
      <c r="Q59" s="4"/>
      <c r="R59" s="4"/>
      <c r="S59" s="4"/>
      <c r="T59" s="4"/>
      <c r="U59" s="4"/>
      <c r="V59" s="4"/>
      <c r="W59" s="4"/>
    </row>
    <row r="60" spans="1:23" ht="1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5" customHeight="1" thickBot="1" x14ac:dyDescent="0.25">
      <c r="A61" s="4"/>
      <c r="B61" s="15" t="s">
        <v>40</v>
      </c>
      <c r="C61" s="15"/>
      <c r="D61" s="1"/>
      <c r="E61" s="1"/>
      <c r="F61" s="1"/>
      <c r="G61" s="1"/>
      <c r="H61" s="1"/>
      <c r="I61" s="1"/>
      <c r="J61" s="1"/>
      <c r="K61" s="1"/>
      <c r="L61" s="1"/>
      <c r="M61" s="1"/>
      <c r="N61" s="1"/>
      <c r="O61" s="1"/>
      <c r="P61" s="4"/>
      <c r="Q61" s="90"/>
      <c r="R61" s="4"/>
      <c r="S61" s="4"/>
      <c r="T61" s="4"/>
      <c r="U61" s="4"/>
      <c r="V61" s="4"/>
      <c r="W61" s="4"/>
    </row>
    <row r="62" spans="1:23" ht="16.95" customHeight="1" x14ac:dyDescent="0.2">
      <c r="A62" s="4"/>
      <c r="B62" s="22"/>
      <c r="C62" s="22"/>
      <c r="D62" s="22"/>
      <c r="E62" s="22"/>
      <c r="F62" s="23"/>
      <c r="G62" s="417" t="s">
        <v>38</v>
      </c>
      <c r="H62" s="398"/>
      <c r="I62" s="221"/>
      <c r="J62" s="221"/>
      <c r="K62" s="221"/>
      <c r="L62" s="221"/>
      <c r="M62" s="222"/>
      <c r="N62" s="617" t="s">
        <v>27</v>
      </c>
      <c r="O62" s="618"/>
      <c r="P62" s="618"/>
      <c r="Q62" s="618"/>
      <c r="R62" s="4"/>
      <c r="S62" s="4"/>
      <c r="T62" s="4"/>
      <c r="U62" s="4"/>
      <c r="V62" s="4"/>
      <c r="W62" s="4"/>
    </row>
    <row r="63" spans="1:23" ht="16.95" customHeight="1" x14ac:dyDescent="0.2">
      <c r="A63" s="4"/>
      <c r="B63" s="19"/>
      <c r="C63" s="19"/>
      <c r="D63" s="19"/>
      <c r="E63" s="19"/>
      <c r="F63" s="21"/>
      <c r="G63" s="18"/>
      <c r="H63" s="19"/>
      <c r="I63" s="19"/>
      <c r="J63" s="218" t="s">
        <v>25</v>
      </c>
      <c r="K63" s="219"/>
      <c r="L63" s="219"/>
      <c r="M63" s="220"/>
      <c r="N63" s="18"/>
      <c r="O63" s="20"/>
      <c r="P63" s="619" t="s">
        <v>28</v>
      </c>
      <c r="Q63" s="620"/>
      <c r="R63" s="4"/>
      <c r="S63" s="4"/>
      <c r="T63" s="4"/>
      <c r="U63" s="4"/>
      <c r="V63" s="4"/>
      <c r="W63" s="4"/>
    </row>
    <row r="64" spans="1:23" ht="16.95" customHeight="1" x14ac:dyDescent="0.2">
      <c r="A64" s="4"/>
      <c r="B64" s="260"/>
      <c r="C64" s="260"/>
      <c r="D64" s="260"/>
      <c r="E64" s="260"/>
      <c r="F64" s="17"/>
      <c r="G64" s="261"/>
      <c r="H64" s="260"/>
      <c r="I64" s="260"/>
      <c r="J64" s="261"/>
      <c r="K64" s="260"/>
      <c r="L64" s="615" t="s">
        <v>39</v>
      </c>
      <c r="M64" s="616"/>
      <c r="N64" s="261"/>
      <c r="O64" s="262"/>
      <c r="P64" s="261"/>
      <c r="Q64" s="260"/>
      <c r="R64" s="4"/>
      <c r="S64" s="4"/>
      <c r="T64" s="4"/>
      <c r="U64" s="4"/>
      <c r="V64" s="4"/>
      <c r="W64" s="4"/>
    </row>
    <row r="65" spans="1:23" ht="25.2" customHeight="1" x14ac:dyDescent="0.2">
      <c r="A65" s="4"/>
      <c r="B65" s="393" t="s">
        <v>37</v>
      </c>
      <c r="C65" s="393"/>
      <c r="D65" s="393"/>
      <c r="E65" s="393"/>
      <c r="F65" s="393"/>
      <c r="G65" s="418"/>
      <c r="H65" s="419">
        <f>SUM(H66:H68)</f>
        <v>0</v>
      </c>
      <c r="I65" s="395" t="str">
        <f>$S$6</f>
        <v>百万円</v>
      </c>
      <c r="J65" s="394">
        <f>SUM(J66:J68)</f>
        <v>0</v>
      </c>
      <c r="K65" s="395" t="str">
        <f>$S$6</f>
        <v>百万円</v>
      </c>
      <c r="L65" s="394">
        <f>SUM(L66:L68)</f>
        <v>0</v>
      </c>
      <c r="M65" s="395" t="str">
        <f>$S$6</f>
        <v>百万円</v>
      </c>
      <c r="N65" s="394">
        <f>SUM(N66:N68)</f>
        <v>0</v>
      </c>
      <c r="O65" s="395" t="str">
        <f>$U$6</f>
        <v>人</v>
      </c>
      <c r="P65" s="394">
        <f>SUM(P66:P68)</f>
        <v>0</v>
      </c>
      <c r="Q65" s="395" t="str">
        <f>$U$6</f>
        <v>人</v>
      </c>
      <c r="R65" s="4"/>
      <c r="S65" s="4"/>
      <c r="T65" s="4"/>
      <c r="U65" s="4"/>
      <c r="V65" s="4"/>
      <c r="W65" s="4"/>
    </row>
    <row r="66" spans="1:23" ht="15" customHeight="1" x14ac:dyDescent="0.2">
      <c r="A66" s="4"/>
      <c r="B66" s="391"/>
      <c r="C66" s="391"/>
      <c r="D66" s="223" t="s">
        <v>26</v>
      </c>
      <c r="E66" s="223"/>
      <c r="F66" s="223"/>
      <c r="G66" s="202"/>
      <c r="H66" s="420">
        <f>J14</f>
        <v>0</v>
      </c>
      <c r="I66" s="128" t="str">
        <f>$S$6</f>
        <v>百万円</v>
      </c>
      <c r="J66" s="202">
        <f>J16</f>
        <v>0</v>
      </c>
      <c r="K66" s="128" t="str">
        <f>$S$6</f>
        <v>百万円</v>
      </c>
      <c r="L66" s="202">
        <f>J17</f>
        <v>0</v>
      </c>
      <c r="M66" s="128" t="str">
        <f>$S$6</f>
        <v>百万円</v>
      </c>
      <c r="N66" s="202">
        <f>Q14</f>
        <v>0</v>
      </c>
      <c r="O66" s="128" t="str">
        <f>$U$6</f>
        <v>人</v>
      </c>
      <c r="P66" s="202">
        <f>Q15</f>
        <v>0</v>
      </c>
      <c r="Q66" s="128" t="str">
        <f>$U$6</f>
        <v>人</v>
      </c>
      <c r="R66" s="4"/>
      <c r="S66" s="4"/>
      <c r="T66" s="4"/>
      <c r="U66" s="4"/>
      <c r="V66" s="4"/>
      <c r="W66" s="4"/>
    </row>
    <row r="67" spans="1:23" ht="15" customHeight="1" x14ac:dyDescent="0.2">
      <c r="A67" s="4"/>
      <c r="B67" s="391"/>
      <c r="C67" s="391"/>
      <c r="D67" s="330" t="s">
        <v>708</v>
      </c>
      <c r="E67" s="330"/>
      <c r="F67" s="330"/>
      <c r="G67" s="331"/>
      <c r="H67" s="421">
        <f>J28</f>
        <v>0</v>
      </c>
      <c r="I67" s="332" t="str">
        <f>$S$6</f>
        <v>百万円</v>
      </c>
      <c r="J67" s="331">
        <f>J30</f>
        <v>0</v>
      </c>
      <c r="K67" s="332" t="str">
        <f>$S$6</f>
        <v>百万円</v>
      </c>
      <c r="L67" s="331">
        <f>J31</f>
        <v>0</v>
      </c>
      <c r="M67" s="332" t="str">
        <f>$S$6</f>
        <v>百万円</v>
      </c>
      <c r="N67" s="331">
        <f>Q28</f>
        <v>0</v>
      </c>
      <c r="O67" s="332" t="str">
        <f>$U$6</f>
        <v>人</v>
      </c>
      <c r="P67" s="331">
        <f>Q29</f>
        <v>0</v>
      </c>
      <c r="Q67" s="332" t="str">
        <f>$U$6</f>
        <v>人</v>
      </c>
      <c r="R67" s="4"/>
      <c r="S67" s="4"/>
      <c r="T67" s="4"/>
      <c r="U67" s="4"/>
      <c r="V67" s="4"/>
      <c r="W67" s="4"/>
    </row>
    <row r="68" spans="1:23" ht="15" customHeight="1" thickBot="1" x14ac:dyDescent="0.25">
      <c r="A68" s="4"/>
      <c r="B68" s="392"/>
      <c r="C68" s="392"/>
      <c r="D68" s="305" t="s">
        <v>709</v>
      </c>
      <c r="E68" s="305"/>
      <c r="F68" s="305"/>
      <c r="G68" s="306"/>
      <c r="H68" s="422">
        <f>J55</f>
        <v>0</v>
      </c>
      <c r="I68" s="307" t="str">
        <f>$S$6</f>
        <v>百万円</v>
      </c>
      <c r="J68" s="306">
        <f>J57</f>
        <v>0</v>
      </c>
      <c r="K68" s="307" t="str">
        <f>$S$6</f>
        <v>百万円</v>
      </c>
      <c r="L68" s="306">
        <f>J58</f>
        <v>0</v>
      </c>
      <c r="M68" s="307" t="str">
        <f>$S$6</f>
        <v>百万円</v>
      </c>
      <c r="N68" s="306">
        <f>Q55</f>
        <v>0</v>
      </c>
      <c r="O68" s="307" t="str">
        <f>$U$6</f>
        <v>人</v>
      </c>
      <c r="P68" s="306">
        <f>Q56</f>
        <v>0</v>
      </c>
      <c r="Q68" s="307" t="str">
        <f>$U$6</f>
        <v>人</v>
      </c>
      <c r="R68" s="4"/>
      <c r="S68" s="4"/>
      <c r="T68" s="4"/>
      <c r="U68" s="4"/>
      <c r="V68" s="4"/>
      <c r="W68" s="4"/>
    </row>
    <row r="69" spans="1:23" ht="15" customHeight="1" x14ac:dyDescent="0.2">
      <c r="A69" s="4"/>
      <c r="B69" s="4" t="s">
        <v>1114</v>
      </c>
      <c r="C69" s="4"/>
      <c r="D69" s="4"/>
      <c r="E69" s="4"/>
      <c r="F69" s="4"/>
      <c r="G69" s="4"/>
      <c r="H69" s="4"/>
      <c r="I69" s="4"/>
      <c r="J69" s="4"/>
      <c r="K69" s="4"/>
      <c r="L69" s="4"/>
      <c r="M69" s="4"/>
      <c r="N69" s="4"/>
      <c r="O69" s="4"/>
      <c r="P69" s="4"/>
      <c r="Q69" s="4"/>
      <c r="R69" s="4"/>
      <c r="S69" s="4"/>
      <c r="T69" s="4"/>
      <c r="U69" s="4"/>
      <c r="V69" s="4"/>
      <c r="W69" s="4"/>
    </row>
    <row r="70" spans="1:23" ht="4.9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5" customHeight="1" x14ac:dyDescent="0.2">
      <c r="A74" s="4"/>
      <c r="B74" s="4"/>
      <c r="C74" s="4"/>
      <c r="D74" s="4"/>
      <c r="E74" s="4"/>
      <c r="F74" s="4"/>
      <c r="G74" s="4"/>
      <c r="H74" s="4"/>
      <c r="I74" s="4"/>
      <c r="J74" s="4"/>
      <c r="K74" s="4"/>
      <c r="L74" s="4"/>
      <c r="M74" s="4"/>
      <c r="N74" s="4"/>
      <c r="O74" s="4"/>
      <c r="P74" s="4"/>
      <c r="Q74" s="4"/>
      <c r="R74" s="4"/>
      <c r="S74" s="4"/>
      <c r="T74" s="4"/>
      <c r="U74" s="4"/>
      <c r="V74" s="4"/>
      <c r="W74" s="4"/>
    </row>
  </sheetData>
  <sheetProtection sheet="1" objects="1" scenarios="1"/>
  <mergeCells count="31">
    <mergeCell ref="L64:M64"/>
    <mergeCell ref="N62:Q62"/>
    <mergeCell ref="P63:Q63"/>
    <mergeCell ref="B27:B32"/>
    <mergeCell ref="D28:H28"/>
    <mergeCell ref="O28:P28"/>
    <mergeCell ref="O29:P29"/>
    <mergeCell ref="B54:B59"/>
    <mergeCell ref="O55:P55"/>
    <mergeCell ref="O56:P56"/>
    <mergeCell ref="O40:P40"/>
    <mergeCell ref="D43:E43"/>
    <mergeCell ref="O46:P46"/>
    <mergeCell ref="D49:E49"/>
    <mergeCell ref="E38:I38"/>
    <mergeCell ref="D36:H36"/>
    <mergeCell ref="E2:Q4"/>
    <mergeCell ref="B8:D8"/>
    <mergeCell ref="Q5:V5"/>
    <mergeCell ref="H7:K7"/>
    <mergeCell ref="H8:I8"/>
    <mergeCell ref="J8:K8"/>
    <mergeCell ref="B7:F7"/>
    <mergeCell ref="E8:F8"/>
    <mergeCell ref="E37:I37"/>
    <mergeCell ref="B13:B18"/>
    <mergeCell ref="D14:H14"/>
    <mergeCell ref="O14:P14"/>
    <mergeCell ref="O15:P15"/>
    <mergeCell ref="D22:H22"/>
    <mergeCell ref="D23:G23"/>
  </mergeCells>
  <phoneticPr fontId="1"/>
  <printOptions horizontalCentered="1" verticalCentered="1"/>
  <pageMargins left="0.51181102362204722" right="0.51181102362204722" top="0.59055118110236227" bottom="0.59055118110236227" header="0" footer="0"/>
  <pageSetup paperSize="9" scale="64" orientation="portrait" r:id="rId1"/>
  <ignoredErrors>
    <ignoredError sqref="I65:K68 L65:Q68"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tint="0.79998168889431442"/>
    <pageSetUpPr fitToPage="1"/>
  </sheetPr>
  <dimension ref="A1:N124"/>
  <sheetViews>
    <sheetView showGridLines="0" zoomScale="115" zoomScaleNormal="115" zoomScaleSheetLayoutView="100" workbookViewId="0">
      <pane ySplit="10" topLeftCell="A11" activePane="bottomLeft" state="frozen"/>
      <selection activeCell="G31" sqref="G31"/>
      <selection pane="bottomLeft"/>
    </sheetView>
  </sheetViews>
  <sheetFormatPr defaultColWidth="9" defaultRowHeight="13.2" x14ac:dyDescent="0.2"/>
  <cols>
    <col min="1" max="1" width="4.44140625" style="53" bestFit="1" customWidth="1"/>
    <col min="2" max="2" width="63" style="53" customWidth="1"/>
    <col min="3" max="3" width="17" style="53" customWidth="1"/>
    <col min="4" max="4" width="15.77734375" style="53" customWidth="1"/>
    <col min="5" max="5" width="16.44140625" style="53" customWidth="1"/>
    <col min="6" max="6" width="14.109375" style="53" customWidth="1"/>
    <col min="7" max="14" width="9" style="383"/>
    <col min="15" max="21" width="8.88671875" style="53" customWidth="1"/>
    <col min="22" max="223" width="9" style="53"/>
    <col min="224" max="224" width="4.44140625" style="53" bestFit="1" customWidth="1"/>
    <col min="225" max="225" width="55.6640625" style="53" bestFit="1" customWidth="1"/>
    <col min="226" max="229" width="14.33203125" style="53" customWidth="1"/>
    <col min="230" max="230" width="3.21875" style="53" customWidth="1"/>
    <col min="231" max="231" width="3.88671875" style="53" customWidth="1"/>
    <col min="232" max="277" width="8.88671875" style="53" customWidth="1"/>
    <col min="278" max="479" width="9" style="53"/>
    <col min="480" max="480" width="4.44140625" style="53" bestFit="1" customWidth="1"/>
    <col min="481" max="481" width="55.6640625" style="53" bestFit="1" customWidth="1"/>
    <col min="482" max="485" width="14.33203125" style="53" customWidth="1"/>
    <col min="486" max="486" width="3.21875" style="53" customWidth="1"/>
    <col min="487" max="487" width="3.88671875" style="53" customWidth="1"/>
    <col min="488" max="533" width="8.88671875" style="53" customWidth="1"/>
    <col min="534" max="735" width="9" style="53"/>
    <col min="736" max="736" width="4.44140625" style="53" bestFit="1" customWidth="1"/>
    <col min="737" max="737" width="55.6640625" style="53" bestFit="1" customWidth="1"/>
    <col min="738" max="741" width="14.33203125" style="53" customWidth="1"/>
    <col min="742" max="742" width="3.21875" style="53" customWidth="1"/>
    <col min="743" max="743" width="3.88671875" style="53" customWidth="1"/>
    <col min="744" max="789" width="8.88671875" style="53" customWidth="1"/>
    <col min="790" max="991" width="9" style="53"/>
    <col min="992" max="992" width="4.44140625" style="53" bestFit="1" customWidth="1"/>
    <col min="993" max="993" width="55.6640625" style="53" bestFit="1" customWidth="1"/>
    <col min="994" max="997" width="14.33203125" style="53" customWidth="1"/>
    <col min="998" max="998" width="3.21875" style="53" customWidth="1"/>
    <col min="999" max="999" width="3.88671875" style="53" customWidth="1"/>
    <col min="1000" max="1045" width="8.88671875" style="53" customWidth="1"/>
    <col min="1046" max="1247" width="9" style="53"/>
    <col min="1248" max="1248" width="4.44140625" style="53" bestFit="1" customWidth="1"/>
    <col min="1249" max="1249" width="55.6640625" style="53" bestFit="1" customWidth="1"/>
    <col min="1250" max="1253" width="14.33203125" style="53" customWidth="1"/>
    <col min="1254" max="1254" width="3.21875" style="53" customWidth="1"/>
    <col min="1255" max="1255" width="3.88671875" style="53" customWidth="1"/>
    <col min="1256" max="1301" width="8.88671875" style="53" customWidth="1"/>
    <col min="1302" max="1503" width="9" style="53"/>
    <col min="1504" max="1504" width="4.44140625" style="53" bestFit="1" customWidth="1"/>
    <col min="1505" max="1505" width="55.6640625" style="53" bestFit="1" customWidth="1"/>
    <col min="1506" max="1509" width="14.33203125" style="53" customWidth="1"/>
    <col min="1510" max="1510" width="3.21875" style="53" customWidth="1"/>
    <col min="1511" max="1511" width="3.88671875" style="53" customWidth="1"/>
    <col min="1512" max="1557" width="8.88671875" style="53" customWidth="1"/>
    <col min="1558" max="1759" width="9" style="53"/>
    <col min="1760" max="1760" width="4.44140625" style="53" bestFit="1" customWidth="1"/>
    <col min="1761" max="1761" width="55.6640625" style="53" bestFit="1" customWidth="1"/>
    <col min="1762" max="1765" width="14.33203125" style="53" customWidth="1"/>
    <col min="1766" max="1766" width="3.21875" style="53" customWidth="1"/>
    <col min="1767" max="1767" width="3.88671875" style="53" customWidth="1"/>
    <col min="1768" max="1813" width="8.88671875" style="53" customWidth="1"/>
    <col min="1814" max="2015" width="9" style="53"/>
    <col min="2016" max="2016" width="4.44140625" style="53" bestFit="1" customWidth="1"/>
    <col min="2017" max="2017" width="55.6640625" style="53" bestFit="1" customWidth="1"/>
    <col min="2018" max="2021" width="14.33203125" style="53" customWidth="1"/>
    <col min="2022" max="2022" width="3.21875" style="53" customWidth="1"/>
    <col min="2023" max="2023" width="3.88671875" style="53" customWidth="1"/>
    <col min="2024" max="2069" width="8.88671875" style="53" customWidth="1"/>
    <col min="2070" max="2271" width="9" style="53"/>
    <col min="2272" max="2272" width="4.44140625" style="53" bestFit="1" customWidth="1"/>
    <col min="2273" max="2273" width="55.6640625" style="53" bestFit="1" customWidth="1"/>
    <col min="2274" max="2277" width="14.33203125" style="53" customWidth="1"/>
    <col min="2278" max="2278" width="3.21875" style="53" customWidth="1"/>
    <col min="2279" max="2279" width="3.88671875" style="53" customWidth="1"/>
    <col min="2280" max="2325" width="8.88671875" style="53" customWidth="1"/>
    <col min="2326" max="2527" width="9" style="53"/>
    <col min="2528" max="2528" width="4.44140625" style="53" bestFit="1" customWidth="1"/>
    <col min="2529" max="2529" width="55.6640625" style="53" bestFit="1" customWidth="1"/>
    <col min="2530" max="2533" width="14.33203125" style="53" customWidth="1"/>
    <col min="2534" max="2534" width="3.21875" style="53" customWidth="1"/>
    <col min="2535" max="2535" width="3.88671875" style="53" customWidth="1"/>
    <col min="2536" max="2581" width="8.88671875" style="53" customWidth="1"/>
    <col min="2582" max="2783" width="9" style="53"/>
    <col min="2784" max="2784" width="4.44140625" style="53" bestFit="1" customWidth="1"/>
    <col min="2785" max="2785" width="55.6640625" style="53" bestFit="1" customWidth="1"/>
    <col min="2786" max="2789" width="14.33203125" style="53" customWidth="1"/>
    <col min="2790" max="2790" width="3.21875" style="53" customWidth="1"/>
    <col min="2791" max="2791" width="3.88671875" style="53" customWidth="1"/>
    <col min="2792" max="2837" width="8.88671875" style="53" customWidth="1"/>
    <col min="2838" max="3039" width="9" style="53"/>
    <col min="3040" max="3040" width="4.44140625" style="53" bestFit="1" customWidth="1"/>
    <col min="3041" max="3041" width="55.6640625" style="53" bestFit="1" customWidth="1"/>
    <col min="3042" max="3045" width="14.33203125" style="53" customWidth="1"/>
    <col min="3046" max="3046" width="3.21875" style="53" customWidth="1"/>
    <col min="3047" max="3047" width="3.88671875" style="53" customWidth="1"/>
    <col min="3048" max="3093" width="8.88671875" style="53" customWidth="1"/>
    <col min="3094" max="3295" width="9" style="53"/>
    <col min="3296" max="3296" width="4.44140625" style="53" bestFit="1" customWidth="1"/>
    <col min="3297" max="3297" width="55.6640625" style="53" bestFit="1" customWidth="1"/>
    <col min="3298" max="3301" width="14.33203125" style="53" customWidth="1"/>
    <col min="3302" max="3302" width="3.21875" style="53" customWidth="1"/>
    <col min="3303" max="3303" width="3.88671875" style="53" customWidth="1"/>
    <col min="3304" max="3349" width="8.88671875" style="53" customWidth="1"/>
    <col min="3350" max="3551" width="9" style="53"/>
    <col min="3552" max="3552" width="4.44140625" style="53" bestFit="1" customWidth="1"/>
    <col min="3553" max="3553" width="55.6640625" style="53" bestFit="1" customWidth="1"/>
    <col min="3554" max="3557" width="14.33203125" style="53" customWidth="1"/>
    <col min="3558" max="3558" width="3.21875" style="53" customWidth="1"/>
    <col min="3559" max="3559" width="3.88671875" style="53" customWidth="1"/>
    <col min="3560" max="3605" width="8.88671875" style="53" customWidth="1"/>
    <col min="3606" max="3807" width="9" style="53"/>
    <col min="3808" max="3808" width="4.44140625" style="53" bestFit="1" customWidth="1"/>
    <col min="3809" max="3809" width="55.6640625" style="53" bestFit="1" customWidth="1"/>
    <col min="3810" max="3813" width="14.33203125" style="53" customWidth="1"/>
    <col min="3814" max="3814" width="3.21875" style="53" customWidth="1"/>
    <col min="3815" max="3815" width="3.88671875" style="53" customWidth="1"/>
    <col min="3816" max="3861" width="8.88671875" style="53" customWidth="1"/>
    <col min="3862" max="4063" width="9" style="53"/>
    <col min="4064" max="4064" width="4.44140625" style="53" bestFit="1" customWidth="1"/>
    <col min="4065" max="4065" width="55.6640625" style="53" bestFit="1" customWidth="1"/>
    <col min="4066" max="4069" width="14.33203125" style="53" customWidth="1"/>
    <col min="4070" max="4070" width="3.21875" style="53" customWidth="1"/>
    <col min="4071" max="4071" width="3.88671875" style="53" customWidth="1"/>
    <col min="4072" max="4117" width="8.88671875" style="53" customWidth="1"/>
    <col min="4118" max="4319" width="9" style="53"/>
    <col min="4320" max="4320" width="4.44140625" style="53" bestFit="1" customWidth="1"/>
    <col min="4321" max="4321" width="55.6640625" style="53" bestFit="1" customWidth="1"/>
    <col min="4322" max="4325" width="14.33203125" style="53" customWidth="1"/>
    <col min="4326" max="4326" width="3.21875" style="53" customWidth="1"/>
    <col min="4327" max="4327" width="3.88671875" style="53" customWidth="1"/>
    <col min="4328" max="4373" width="8.88671875" style="53" customWidth="1"/>
    <col min="4374" max="4575" width="9" style="53"/>
    <col min="4576" max="4576" width="4.44140625" style="53" bestFit="1" customWidth="1"/>
    <col min="4577" max="4577" width="55.6640625" style="53" bestFit="1" customWidth="1"/>
    <col min="4578" max="4581" width="14.33203125" style="53" customWidth="1"/>
    <col min="4582" max="4582" width="3.21875" style="53" customWidth="1"/>
    <col min="4583" max="4583" width="3.88671875" style="53" customWidth="1"/>
    <col min="4584" max="4629" width="8.88671875" style="53" customWidth="1"/>
    <col min="4630" max="4831" width="9" style="53"/>
    <col min="4832" max="4832" width="4.44140625" style="53" bestFit="1" customWidth="1"/>
    <col min="4833" max="4833" width="55.6640625" style="53" bestFit="1" customWidth="1"/>
    <col min="4834" max="4837" width="14.33203125" style="53" customWidth="1"/>
    <col min="4838" max="4838" width="3.21875" style="53" customWidth="1"/>
    <col min="4839" max="4839" width="3.88671875" style="53" customWidth="1"/>
    <col min="4840" max="4885" width="8.88671875" style="53" customWidth="1"/>
    <col min="4886" max="5087" width="9" style="53"/>
    <col min="5088" max="5088" width="4.44140625" style="53" bestFit="1" customWidth="1"/>
    <col min="5089" max="5089" width="55.6640625" style="53" bestFit="1" customWidth="1"/>
    <col min="5090" max="5093" width="14.33203125" style="53" customWidth="1"/>
    <col min="5094" max="5094" width="3.21875" style="53" customWidth="1"/>
    <col min="5095" max="5095" width="3.88671875" style="53" customWidth="1"/>
    <col min="5096" max="5141" width="8.88671875" style="53" customWidth="1"/>
    <col min="5142" max="5343" width="9" style="53"/>
    <col min="5344" max="5344" width="4.44140625" style="53" bestFit="1" customWidth="1"/>
    <col min="5345" max="5345" width="55.6640625" style="53" bestFit="1" customWidth="1"/>
    <col min="5346" max="5349" width="14.33203125" style="53" customWidth="1"/>
    <col min="5350" max="5350" width="3.21875" style="53" customWidth="1"/>
    <col min="5351" max="5351" width="3.88671875" style="53" customWidth="1"/>
    <col min="5352" max="5397" width="8.88671875" style="53" customWidth="1"/>
    <col min="5398" max="5599" width="9" style="53"/>
    <col min="5600" max="5600" width="4.44140625" style="53" bestFit="1" customWidth="1"/>
    <col min="5601" max="5601" width="55.6640625" style="53" bestFit="1" customWidth="1"/>
    <col min="5602" max="5605" width="14.33203125" style="53" customWidth="1"/>
    <col min="5606" max="5606" width="3.21875" style="53" customWidth="1"/>
    <col min="5607" max="5607" width="3.88671875" style="53" customWidth="1"/>
    <col min="5608" max="5653" width="8.88671875" style="53" customWidth="1"/>
    <col min="5654" max="5855" width="9" style="53"/>
    <col min="5856" max="5856" width="4.44140625" style="53" bestFit="1" customWidth="1"/>
    <col min="5857" max="5857" width="55.6640625" style="53" bestFit="1" customWidth="1"/>
    <col min="5858" max="5861" width="14.33203125" style="53" customWidth="1"/>
    <col min="5862" max="5862" width="3.21875" style="53" customWidth="1"/>
    <col min="5863" max="5863" width="3.88671875" style="53" customWidth="1"/>
    <col min="5864" max="5909" width="8.88671875" style="53" customWidth="1"/>
    <col min="5910" max="6111" width="9" style="53"/>
    <col min="6112" max="6112" width="4.44140625" style="53" bestFit="1" customWidth="1"/>
    <col min="6113" max="6113" width="55.6640625" style="53" bestFit="1" customWidth="1"/>
    <col min="6114" max="6117" width="14.33203125" style="53" customWidth="1"/>
    <col min="6118" max="6118" width="3.21875" style="53" customWidth="1"/>
    <col min="6119" max="6119" width="3.88671875" style="53" customWidth="1"/>
    <col min="6120" max="6165" width="8.88671875" style="53" customWidth="1"/>
    <col min="6166" max="6367" width="9" style="53"/>
    <col min="6368" max="6368" width="4.44140625" style="53" bestFit="1" customWidth="1"/>
    <col min="6369" max="6369" width="55.6640625" style="53" bestFit="1" customWidth="1"/>
    <col min="6370" max="6373" width="14.33203125" style="53" customWidth="1"/>
    <col min="6374" max="6374" width="3.21875" style="53" customWidth="1"/>
    <col min="6375" max="6375" width="3.88671875" style="53" customWidth="1"/>
    <col min="6376" max="6421" width="8.88671875" style="53" customWidth="1"/>
    <col min="6422" max="6623" width="9" style="53"/>
    <col min="6624" max="6624" width="4.44140625" style="53" bestFit="1" customWidth="1"/>
    <col min="6625" max="6625" width="55.6640625" style="53" bestFit="1" customWidth="1"/>
    <col min="6626" max="6629" width="14.33203125" style="53" customWidth="1"/>
    <col min="6630" max="6630" width="3.21875" style="53" customWidth="1"/>
    <col min="6631" max="6631" width="3.88671875" style="53" customWidth="1"/>
    <col min="6632" max="6677" width="8.88671875" style="53" customWidth="1"/>
    <col min="6678" max="6879" width="9" style="53"/>
    <col min="6880" max="6880" width="4.44140625" style="53" bestFit="1" customWidth="1"/>
    <col min="6881" max="6881" width="55.6640625" style="53" bestFit="1" customWidth="1"/>
    <col min="6882" max="6885" width="14.33203125" style="53" customWidth="1"/>
    <col min="6886" max="6886" width="3.21875" style="53" customWidth="1"/>
    <col min="6887" max="6887" width="3.88671875" style="53" customWidth="1"/>
    <col min="6888" max="6933" width="8.88671875" style="53" customWidth="1"/>
    <col min="6934" max="7135" width="9" style="53"/>
    <col min="7136" max="7136" width="4.44140625" style="53" bestFit="1" customWidth="1"/>
    <col min="7137" max="7137" width="55.6640625" style="53" bestFit="1" customWidth="1"/>
    <col min="7138" max="7141" width="14.33203125" style="53" customWidth="1"/>
    <col min="7142" max="7142" width="3.21875" style="53" customWidth="1"/>
    <col min="7143" max="7143" width="3.88671875" style="53" customWidth="1"/>
    <col min="7144" max="7189" width="8.88671875" style="53" customWidth="1"/>
    <col min="7190" max="7391" width="9" style="53"/>
    <col min="7392" max="7392" width="4.44140625" style="53" bestFit="1" customWidth="1"/>
    <col min="7393" max="7393" width="55.6640625" style="53" bestFit="1" customWidth="1"/>
    <col min="7394" max="7397" width="14.33203125" style="53" customWidth="1"/>
    <col min="7398" max="7398" width="3.21875" style="53" customWidth="1"/>
    <col min="7399" max="7399" width="3.88671875" style="53" customWidth="1"/>
    <col min="7400" max="7445" width="8.88671875" style="53" customWidth="1"/>
    <col min="7446" max="7647" width="9" style="53"/>
    <col min="7648" max="7648" width="4.44140625" style="53" bestFit="1" customWidth="1"/>
    <col min="7649" max="7649" width="55.6640625" style="53" bestFit="1" customWidth="1"/>
    <col min="7650" max="7653" width="14.33203125" style="53" customWidth="1"/>
    <col min="7654" max="7654" width="3.21875" style="53" customWidth="1"/>
    <col min="7655" max="7655" width="3.88671875" style="53" customWidth="1"/>
    <col min="7656" max="7701" width="8.88671875" style="53" customWidth="1"/>
    <col min="7702" max="7903" width="9" style="53"/>
    <col min="7904" max="7904" width="4.44140625" style="53" bestFit="1" customWidth="1"/>
    <col min="7905" max="7905" width="55.6640625" style="53" bestFit="1" customWidth="1"/>
    <col min="7906" max="7909" width="14.33203125" style="53" customWidth="1"/>
    <col min="7910" max="7910" width="3.21875" style="53" customWidth="1"/>
    <col min="7911" max="7911" width="3.88671875" style="53" customWidth="1"/>
    <col min="7912" max="7957" width="8.88671875" style="53" customWidth="1"/>
    <col min="7958" max="8159" width="9" style="53"/>
    <col min="8160" max="8160" width="4.44140625" style="53" bestFit="1" customWidth="1"/>
    <col min="8161" max="8161" width="55.6640625" style="53" bestFit="1" customWidth="1"/>
    <col min="8162" max="8165" width="14.33203125" style="53" customWidth="1"/>
    <col min="8166" max="8166" width="3.21875" style="53" customWidth="1"/>
    <col min="8167" max="8167" width="3.88671875" style="53" customWidth="1"/>
    <col min="8168" max="8213" width="8.88671875" style="53" customWidth="1"/>
    <col min="8214" max="8415" width="9" style="53"/>
    <col min="8416" max="8416" width="4.44140625" style="53" bestFit="1" customWidth="1"/>
    <col min="8417" max="8417" width="55.6640625" style="53" bestFit="1" customWidth="1"/>
    <col min="8418" max="8421" width="14.33203125" style="53" customWidth="1"/>
    <col min="8422" max="8422" width="3.21875" style="53" customWidth="1"/>
    <col min="8423" max="8423" width="3.88671875" style="53" customWidth="1"/>
    <col min="8424" max="8469" width="8.88671875" style="53" customWidth="1"/>
    <col min="8470" max="8671" width="9" style="53"/>
    <col min="8672" max="8672" width="4.44140625" style="53" bestFit="1" customWidth="1"/>
    <col min="8673" max="8673" width="55.6640625" style="53" bestFit="1" customWidth="1"/>
    <col min="8674" max="8677" width="14.33203125" style="53" customWidth="1"/>
    <col min="8678" max="8678" width="3.21875" style="53" customWidth="1"/>
    <col min="8679" max="8679" width="3.88671875" style="53" customWidth="1"/>
    <col min="8680" max="8725" width="8.88671875" style="53" customWidth="1"/>
    <col min="8726" max="8927" width="9" style="53"/>
    <col min="8928" max="8928" width="4.44140625" style="53" bestFit="1" customWidth="1"/>
    <col min="8929" max="8929" width="55.6640625" style="53" bestFit="1" customWidth="1"/>
    <col min="8930" max="8933" width="14.33203125" style="53" customWidth="1"/>
    <col min="8934" max="8934" width="3.21875" style="53" customWidth="1"/>
    <col min="8935" max="8935" width="3.88671875" style="53" customWidth="1"/>
    <col min="8936" max="8981" width="8.88671875" style="53" customWidth="1"/>
    <col min="8982" max="9183" width="9" style="53"/>
    <col min="9184" max="9184" width="4.44140625" style="53" bestFit="1" customWidth="1"/>
    <col min="9185" max="9185" width="55.6640625" style="53" bestFit="1" customWidth="1"/>
    <col min="9186" max="9189" width="14.33203125" style="53" customWidth="1"/>
    <col min="9190" max="9190" width="3.21875" style="53" customWidth="1"/>
    <col min="9191" max="9191" width="3.88671875" style="53" customWidth="1"/>
    <col min="9192" max="9237" width="8.88671875" style="53" customWidth="1"/>
    <col min="9238" max="9439" width="9" style="53"/>
    <col min="9440" max="9440" width="4.44140625" style="53" bestFit="1" customWidth="1"/>
    <col min="9441" max="9441" width="55.6640625" style="53" bestFit="1" customWidth="1"/>
    <col min="9442" max="9445" width="14.33203125" style="53" customWidth="1"/>
    <col min="9446" max="9446" width="3.21875" style="53" customWidth="1"/>
    <col min="9447" max="9447" width="3.88671875" style="53" customWidth="1"/>
    <col min="9448" max="9493" width="8.88671875" style="53" customWidth="1"/>
    <col min="9494" max="9695" width="9" style="53"/>
    <col min="9696" max="9696" width="4.44140625" style="53" bestFit="1" customWidth="1"/>
    <col min="9697" max="9697" width="55.6640625" style="53" bestFit="1" customWidth="1"/>
    <col min="9698" max="9701" width="14.33203125" style="53" customWidth="1"/>
    <col min="9702" max="9702" width="3.21875" style="53" customWidth="1"/>
    <col min="9703" max="9703" width="3.88671875" style="53" customWidth="1"/>
    <col min="9704" max="9749" width="8.88671875" style="53" customWidth="1"/>
    <col min="9750" max="9951" width="9" style="53"/>
    <col min="9952" max="9952" width="4.44140625" style="53" bestFit="1" customWidth="1"/>
    <col min="9953" max="9953" width="55.6640625" style="53" bestFit="1" customWidth="1"/>
    <col min="9954" max="9957" width="14.33203125" style="53" customWidth="1"/>
    <col min="9958" max="9958" width="3.21875" style="53" customWidth="1"/>
    <col min="9959" max="9959" width="3.88671875" style="53" customWidth="1"/>
    <col min="9960" max="10005" width="8.88671875" style="53" customWidth="1"/>
    <col min="10006" max="10207" width="9" style="53"/>
    <col min="10208" max="10208" width="4.44140625" style="53" bestFit="1" customWidth="1"/>
    <col min="10209" max="10209" width="55.6640625" style="53" bestFit="1" customWidth="1"/>
    <col min="10210" max="10213" width="14.33203125" style="53" customWidth="1"/>
    <col min="10214" max="10214" width="3.21875" style="53" customWidth="1"/>
    <col min="10215" max="10215" width="3.88671875" style="53" customWidth="1"/>
    <col min="10216" max="10261" width="8.88671875" style="53" customWidth="1"/>
    <col min="10262" max="10463" width="9" style="53"/>
    <col min="10464" max="10464" width="4.44140625" style="53" bestFit="1" customWidth="1"/>
    <col min="10465" max="10465" width="55.6640625" style="53" bestFit="1" customWidth="1"/>
    <col min="10466" max="10469" width="14.33203125" style="53" customWidth="1"/>
    <col min="10470" max="10470" width="3.21875" style="53" customWidth="1"/>
    <col min="10471" max="10471" width="3.88671875" style="53" customWidth="1"/>
    <col min="10472" max="10517" width="8.88671875" style="53" customWidth="1"/>
    <col min="10518" max="10719" width="9" style="53"/>
    <col min="10720" max="10720" width="4.44140625" style="53" bestFit="1" customWidth="1"/>
    <col min="10721" max="10721" width="55.6640625" style="53" bestFit="1" customWidth="1"/>
    <col min="10722" max="10725" width="14.33203125" style="53" customWidth="1"/>
    <col min="10726" max="10726" width="3.21875" style="53" customWidth="1"/>
    <col min="10727" max="10727" width="3.88671875" style="53" customWidth="1"/>
    <col min="10728" max="10773" width="8.88671875" style="53" customWidth="1"/>
    <col min="10774" max="10975" width="9" style="53"/>
    <col min="10976" max="10976" width="4.44140625" style="53" bestFit="1" customWidth="1"/>
    <col min="10977" max="10977" width="55.6640625" style="53" bestFit="1" customWidth="1"/>
    <col min="10978" max="10981" width="14.33203125" style="53" customWidth="1"/>
    <col min="10982" max="10982" width="3.21875" style="53" customWidth="1"/>
    <col min="10983" max="10983" width="3.88671875" style="53" customWidth="1"/>
    <col min="10984" max="11029" width="8.88671875" style="53" customWidth="1"/>
    <col min="11030" max="11231" width="9" style="53"/>
    <col min="11232" max="11232" width="4.44140625" style="53" bestFit="1" customWidth="1"/>
    <col min="11233" max="11233" width="55.6640625" style="53" bestFit="1" customWidth="1"/>
    <col min="11234" max="11237" width="14.33203125" style="53" customWidth="1"/>
    <col min="11238" max="11238" width="3.21875" style="53" customWidth="1"/>
    <col min="11239" max="11239" width="3.88671875" style="53" customWidth="1"/>
    <col min="11240" max="11285" width="8.88671875" style="53" customWidth="1"/>
    <col min="11286" max="11487" width="9" style="53"/>
    <col min="11488" max="11488" width="4.44140625" style="53" bestFit="1" customWidth="1"/>
    <col min="11489" max="11489" width="55.6640625" style="53" bestFit="1" customWidth="1"/>
    <col min="11490" max="11493" width="14.33203125" style="53" customWidth="1"/>
    <col min="11494" max="11494" width="3.21875" style="53" customWidth="1"/>
    <col min="11495" max="11495" width="3.88671875" style="53" customWidth="1"/>
    <col min="11496" max="11541" width="8.88671875" style="53" customWidth="1"/>
    <col min="11542" max="11743" width="9" style="53"/>
    <col min="11744" max="11744" width="4.44140625" style="53" bestFit="1" customWidth="1"/>
    <col min="11745" max="11745" width="55.6640625" style="53" bestFit="1" customWidth="1"/>
    <col min="11746" max="11749" width="14.33203125" style="53" customWidth="1"/>
    <col min="11750" max="11750" width="3.21875" style="53" customWidth="1"/>
    <col min="11751" max="11751" width="3.88671875" style="53" customWidth="1"/>
    <col min="11752" max="11797" width="8.88671875" style="53" customWidth="1"/>
    <col min="11798" max="11999" width="9" style="53"/>
    <col min="12000" max="12000" width="4.44140625" style="53" bestFit="1" customWidth="1"/>
    <col min="12001" max="12001" width="55.6640625" style="53" bestFit="1" customWidth="1"/>
    <col min="12002" max="12005" width="14.33203125" style="53" customWidth="1"/>
    <col min="12006" max="12006" width="3.21875" style="53" customWidth="1"/>
    <col min="12007" max="12007" width="3.88671875" style="53" customWidth="1"/>
    <col min="12008" max="12053" width="8.88671875" style="53" customWidth="1"/>
    <col min="12054" max="12255" width="9" style="53"/>
    <col min="12256" max="12256" width="4.44140625" style="53" bestFit="1" customWidth="1"/>
    <col min="12257" max="12257" width="55.6640625" style="53" bestFit="1" customWidth="1"/>
    <col min="12258" max="12261" width="14.33203125" style="53" customWidth="1"/>
    <col min="12262" max="12262" width="3.21875" style="53" customWidth="1"/>
    <col min="12263" max="12263" width="3.88671875" style="53" customWidth="1"/>
    <col min="12264" max="12309" width="8.88671875" style="53" customWidth="1"/>
    <col min="12310" max="12511" width="9" style="53"/>
    <col min="12512" max="12512" width="4.44140625" style="53" bestFit="1" customWidth="1"/>
    <col min="12513" max="12513" width="55.6640625" style="53" bestFit="1" customWidth="1"/>
    <col min="12514" max="12517" width="14.33203125" style="53" customWidth="1"/>
    <col min="12518" max="12518" width="3.21875" style="53" customWidth="1"/>
    <col min="12519" max="12519" width="3.88671875" style="53" customWidth="1"/>
    <col min="12520" max="12565" width="8.88671875" style="53" customWidth="1"/>
    <col min="12566" max="12767" width="9" style="53"/>
    <col min="12768" max="12768" width="4.44140625" style="53" bestFit="1" customWidth="1"/>
    <col min="12769" max="12769" width="55.6640625" style="53" bestFit="1" customWidth="1"/>
    <col min="12770" max="12773" width="14.33203125" style="53" customWidth="1"/>
    <col min="12774" max="12774" width="3.21875" style="53" customWidth="1"/>
    <col min="12775" max="12775" width="3.88671875" style="53" customWidth="1"/>
    <col min="12776" max="12821" width="8.88671875" style="53" customWidth="1"/>
    <col min="12822" max="13023" width="9" style="53"/>
    <col min="13024" max="13024" width="4.44140625" style="53" bestFit="1" customWidth="1"/>
    <col min="13025" max="13025" width="55.6640625" style="53" bestFit="1" customWidth="1"/>
    <col min="13026" max="13029" width="14.33203125" style="53" customWidth="1"/>
    <col min="13030" max="13030" width="3.21875" style="53" customWidth="1"/>
    <col min="13031" max="13031" width="3.88671875" style="53" customWidth="1"/>
    <col min="13032" max="13077" width="8.88671875" style="53" customWidth="1"/>
    <col min="13078" max="13279" width="9" style="53"/>
    <col min="13280" max="13280" width="4.44140625" style="53" bestFit="1" customWidth="1"/>
    <col min="13281" max="13281" width="55.6640625" style="53" bestFit="1" customWidth="1"/>
    <col min="13282" max="13285" width="14.33203125" style="53" customWidth="1"/>
    <col min="13286" max="13286" width="3.21875" style="53" customWidth="1"/>
    <col min="13287" max="13287" width="3.88671875" style="53" customWidth="1"/>
    <col min="13288" max="13333" width="8.88671875" style="53" customWidth="1"/>
    <col min="13334" max="13535" width="9" style="53"/>
    <col min="13536" max="13536" width="4.44140625" style="53" bestFit="1" customWidth="1"/>
    <col min="13537" max="13537" width="55.6640625" style="53" bestFit="1" customWidth="1"/>
    <col min="13538" max="13541" width="14.33203125" style="53" customWidth="1"/>
    <col min="13542" max="13542" width="3.21875" style="53" customWidth="1"/>
    <col min="13543" max="13543" width="3.88671875" style="53" customWidth="1"/>
    <col min="13544" max="13589" width="8.88671875" style="53" customWidth="1"/>
    <col min="13590" max="13791" width="9" style="53"/>
    <col min="13792" max="13792" width="4.44140625" style="53" bestFit="1" customWidth="1"/>
    <col min="13793" max="13793" width="55.6640625" style="53" bestFit="1" customWidth="1"/>
    <col min="13794" max="13797" width="14.33203125" style="53" customWidth="1"/>
    <col min="13798" max="13798" width="3.21875" style="53" customWidth="1"/>
    <col min="13799" max="13799" width="3.88671875" style="53" customWidth="1"/>
    <col min="13800" max="13845" width="8.88671875" style="53" customWidth="1"/>
    <col min="13846" max="14047" width="9" style="53"/>
    <col min="14048" max="14048" width="4.44140625" style="53" bestFit="1" customWidth="1"/>
    <col min="14049" max="14049" width="55.6640625" style="53" bestFit="1" customWidth="1"/>
    <col min="14050" max="14053" width="14.33203125" style="53" customWidth="1"/>
    <col min="14054" max="14054" width="3.21875" style="53" customWidth="1"/>
    <col min="14055" max="14055" width="3.88671875" style="53" customWidth="1"/>
    <col min="14056" max="14101" width="8.88671875" style="53" customWidth="1"/>
    <col min="14102" max="14303" width="9" style="53"/>
    <col min="14304" max="14304" width="4.44140625" style="53" bestFit="1" customWidth="1"/>
    <col min="14305" max="14305" width="55.6640625" style="53" bestFit="1" customWidth="1"/>
    <col min="14306" max="14309" width="14.33203125" style="53" customWidth="1"/>
    <col min="14310" max="14310" width="3.21875" style="53" customWidth="1"/>
    <col min="14311" max="14311" width="3.88671875" style="53" customWidth="1"/>
    <col min="14312" max="14357" width="8.88671875" style="53" customWidth="1"/>
    <col min="14358" max="14559" width="9" style="53"/>
    <col min="14560" max="14560" width="4.44140625" style="53" bestFit="1" customWidth="1"/>
    <col min="14561" max="14561" width="55.6640625" style="53" bestFit="1" customWidth="1"/>
    <col min="14562" max="14565" width="14.33203125" style="53" customWidth="1"/>
    <col min="14566" max="14566" width="3.21875" style="53" customWidth="1"/>
    <col min="14567" max="14567" width="3.88671875" style="53" customWidth="1"/>
    <col min="14568" max="14613" width="8.88671875" style="53" customWidth="1"/>
    <col min="14614" max="14815" width="9" style="53"/>
    <col min="14816" max="14816" width="4.44140625" style="53" bestFit="1" customWidth="1"/>
    <col min="14817" max="14817" width="55.6640625" style="53" bestFit="1" customWidth="1"/>
    <col min="14818" max="14821" width="14.33203125" style="53" customWidth="1"/>
    <col min="14822" max="14822" width="3.21875" style="53" customWidth="1"/>
    <col min="14823" max="14823" width="3.88671875" style="53" customWidth="1"/>
    <col min="14824" max="14869" width="8.88671875" style="53" customWidth="1"/>
    <col min="14870" max="15071" width="9" style="53"/>
    <col min="15072" max="15072" width="4.44140625" style="53" bestFit="1" customWidth="1"/>
    <col min="15073" max="15073" width="55.6640625" style="53" bestFit="1" customWidth="1"/>
    <col min="15074" max="15077" width="14.33203125" style="53" customWidth="1"/>
    <col min="15078" max="15078" width="3.21875" style="53" customWidth="1"/>
    <col min="15079" max="15079" width="3.88671875" style="53" customWidth="1"/>
    <col min="15080" max="15125" width="8.88671875" style="53" customWidth="1"/>
    <col min="15126" max="15327" width="9" style="53"/>
    <col min="15328" max="15328" width="4.44140625" style="53" bestFit="1" customWidth="1"/>
    <col min="15329" max="15329" width="55.6640625" style="53" bestFit="1" customWidth="1"/>
    <col min="15330" max="15333" width="14.33203125" style="53" customWidth="1"/>
    <col min="15334" max="15334" width="3.21875" style="53" customWidth="1"/>
    <col min="15335" max="15335" width="3.88671875" style="53" customWidth="1"/>
    <col min="15336" max="15381" width="8.88671875" style="53" customWidth="1"/>
    <col min="15382" max="15583" width="9" style="53"/>
    <col min="15584" max="15584" width="4.44140625" style="53" bestFit="1" customWidth="1"/>
    <col min="15585" max="15585" width="55.6640625" style="53" bestFit="1" customWidth="1"/>
    <col min="15586" max="15589" width="14.33203125" style="53" customWidth="1"/>
    <col min="15590" max="15590" width="3.21875" style="53" customWidth="1"/>
    <col min="15591" max="15591" width="3.88671875" style="53" customWidth="1"/>
    <col min="15592" max="15637" width="8.88671875" style="53" customWidth="1"/>
    <col min="15638" max="15839" width="9" style="53"/>
    <col min="15840" max="15840" width="4.44140625" style="53" bestFit="1" customWidth="1"/>
    <col min="15841" max="15841" width="55.6640625" style="53" bestFit="1" customWidth="1"/>
    <col min="15842" max="15845" width="14.33203125" style="53" customWidth="1"/>
    <col min="15846" max="15846" width="3.21875" style="53" customWidth="1"/>
    <col min="15847" max="15847" width="3.88671875" style="53" customWidth="1"/>
    <col min="15848" max="15893" width="8.88671875" style="53" customWidth="1"/>
    <col min="15894" max="16095" width="9" style="53"/>
    <col min="16096" max="16096" width="4.44140625" style="53" bestFit="1" customWidth="1"/>
    <col min="16097" max="16097" width="55.6640625" style="53" bestFit="1" customWidth="1"/>
    <col min="16098" max="16101" width="14.33203125" style="53" customWidth="1"/>
    <col min="16102" max="16102" width="3.21875" style="53" customWidth="1"/>
    <col min="16103" max="16103" width="3.88671875" style="53" customWidth="1"/>
    <col min="16104" max="16149" width="8.88671875" style="53" customWidth="1"/>
    <col min="16150" max="16384" width="9" style="53"/>
  </cols>
  <sheetData>
    <row r="1" spans="1:14" ht="4.95" customHeight="1" x14ac:dyDescent="0.2"/>
    <row r="2" spans="1:14" ht="27.6" customHeight="1" x14ac:dyDescent="0.2">
      <c r="A2" s="434"/>
      <c r="B2" s="557" t="s">
        <v>1213</v>
      </c>
      <c r="C2" s="557"/>
      <c r="D2" s="557"/>
      <c r="E2" s="557"/>
      <c r="F2" s="557"/>
      <c r="G2" s="433"/>
    </row>
    <row r="3" spans="1:14" ht="4.95" customHeight="1" x14ac:dyDescent="0.2">
      <c r="B3" s="89"/>
    </row>
    <row r="4" spans="1:14" ht="13.2" customHeight="1" x14ac:dyDescent="0.2">
      <c r="B4" s="89" t="s">
        <v>1100</v>
      </c>
    </row>
    <row r="5" spans="1:14" ht="4.95" customHeight="1" x14ac:dyDescent="0.2">
      <c r="B5" s="89"/>
    </row>
    <row r="6" spans="1:14" ht="13.2" customHeight="1" x14ac:dyDescent="0.2">
      <c r="B6" s="210" t="s">
        <v>1094</v>
      </c>
      <c r="C6" s="217" t="str">
        <f>IF(基本設定!D38="①","入力①",IF(基本設定!D38="②","入力②","選択されていない"))</f>
        <v>入力①</v>
      </c>
      <c r="D6" s="213" t="str">
        <f>IF(C6="選択されていない","ため、「基本設定」シートで選択してください。","を使用しています。")</f>
        <v>を使用しています。</v>
      </c>
      <c r="E6" s="85"/>
      <c r="F6" s="384"/>
      <c r="G6" s="385"/>
    </row>
    <row r="7" spans="1:14" ht="4.95" customHeight="1" x14ac:dyDescent="0.2">
      <c r="B7" s="89"/>
    </row>
    <row r="8" spans="1:14" ht="15" customHeight="1" x14ac:dyDescent="0.2">
      <c r="A8" s="86" t="s">
        <v>1264</v>
      </c>
      <c r="C8" s="211" t="str">
        <f>"（単位："&amp;基本設定!D29&amp;"）"</f>
        <v>（単位：百万円）</v>
      </c>
      <c r="F8" s="211"/>
    </row>
    <row r="9" spans="1:14" s="56" customFormat="1" ht="16.95" customHeight="1" x14ac:dyDescent="0.2">
      <c r="A9" s="549" t="s">
        <v>642</v>
      </c>
      <c r="B9" s="633" t="s">
        <v>1383</v>
      </c>
      <c r="C9" s="633" t="s">
        <v>1266</v>
      </c>
    </row>
    <row r="10" spans="1:14" s="56" customFormat="1" ht="16.95" customHeight="1" x14ac:dyDescent="0.2">
      <c r="A10" s="550"/>
      <c r="B10" s="634"/>
      <c r="C10" s="634"/>
    </row>
    <row r="11" spans="1:14" ht="15" customHeight="1" x14ac:dyDescent="0.2">
      <c r="A11" s="179" t="s">
        <v>142</v>
      </c>
      <c r="B11" s="180" t="s">
        <v>143</v>
      </c>
      <c r="C11" s="386">
        <f>IF($C$6="入力①",IF(入力①!M17="","",入力①!M17),IF($C$6="入力②",IF(入力②!D19="",0,入力②!D19),""))</f>
        <v>0</v>
      </c>
      <c r="D11" s="383"/>
      <c r="E11" s="383"/>
      <c r="F11" s="383"/>
      <c r="L11" s="53"/>
      <c r="M11" s="53"/>
      <c r="N11" s="53"/>
    </row>
    <row r="12" spans="1:14" ht="15" customHeight="1" x14ac:dyDescent="0.2">
      <c r="A12" s="181" t="s">
        <v>144</v>
      </c>
      <c r="B12" s="182" t="s">
        <v>156</v>
      </c>
      <c r="C12" s="387">
        <f>IF($C$6="入力①",IF(入力①!M18="","",入力①!M18),IF($C$6="入力②",IF(入力②!D20="",0,入力②!D20),""))</f>
        <v>0</v>
      </c>
      <c r="D12" s="383"/>
      <c r="E12" s="383"/>
      <c r="F12" s="383"/>
      <c r="L12" s="53"/>
      <c r="M12" s="53"/>
      <c r="N12" s="53"/>
    </row>
    <row r="13" spans="1:14" ht="15" customHeight="1" x14ac:dyDescent="0.2">
      <c r="A13" s="183" t="s">
        <v>159</v>
      </c>
      <c r="B13" s="182" t="s">
        <v>158</v>
      </c>
      <c r="C13" s="387">
        <f>IF($C$6="入力①",IF(入力①!M19="","",入力①!M19),IF($C$6="入力②",IF(入力②!D21="",0,入力②!D21),""))</f>
        <v>0</v>
      </c>
      <c r="D13" s="383"/>
      <c r="E13" s="383"/>
      <c r="F13" s="383"/>
      <c r="L13" s="53"/>
      <c r="M13" s="53"/>
      <c r="N13" s="53"/>
    </row>
    <row r="14" spans="1:14" ht="15" customHeight="1" x14ac:dyDescent="0.2">
      <c r="A14" s="183" t="s">
        <v>162</v>
      </c>
      <c r="B14" s="182" t="s">
        <v>163</v>
      </c>
      <c r="C14" s="387">
        <f>IF($C$6="入力①",IF(入力①!M20="","",入力①!M20),IF($C$6="入力②",IF(入力②!D22="",0,入力②!D22),""))</f>
        <v>0</v>
      </c>
      <c r="D14" s="383"/>
      <c r="E14" s="383"/>
      <c r="F14" s="383"/>
      <c r="L14" s="53"/>
      <c r="M14" s="53"/>
      <c r="N14" s="53"/>
    </row>
    <row r="15" spans="1:14" ht="15" customHeight="1" x14ac:dyDescent="0.2">
      <c r="A15" s="183" t="s">
        <v>170</v>
      </c>
      <c r="B15" s="182" t="s">
        <v>171</v>
      </c>
      <c r="C15" s="387">
        <f>IF($C$6="入力①",IF(入力①!M21="","",入力①!M21),IF($C$6="入力②",IF(入力②!D23="",0,入力②!D23),""))</f>
        <v>0</v>
      </c>
      <c r="D15" s="383"/>
      <c r="E15" s="383"/>
      <c r="F15" s="383"/>
      <c r="L15" s="53"/>
      <c r="M15" s="53"/>
      <c r="N15" s="53"/>
    </row>
    <row r="16" spans="1:14" ht="15" customHeight="1" x14ac:dyDescent="0.2">
      <c r="A16" s="183" t="s">
        <v>176</v>
      </c>
      <c r="B16" s="182" t="s">
        <v>175</v>
      </c>
      <c r="C16" s="387">
        <f>IF($C$6="入力①",IF(入力①!M22="","",入力①!M22),IF($C$6="入力②",IF(入力②!D24="",0,入力②!D24),""))</f>
        <v>0</v>
      </c>
      <c r="D16" s="383"/>
      <c r="E16" s="383"/>
      <c r="F16" s="383"/>
      <c r="L16" s="53"/>
      <c r="M16" s="53"/>
      <c r="N16" s="53"/>
    </row>
    <row r="17" spans="1:14" ht="15" customHeight="1" x14ac:dyDescent="0.2">
      <c r="A17" s="183" t="s">
        <v>179</v>
      </c>
      <c r="B17" s="182" t="s">
        <v>180</v>
      </c>
      <c r="C17" s="387">
        <f>IF($C$6="入力①",IF(入力①!M23="","",入力①!M23),IF($C$6="入力②",IF(入力②!D25="",0,入力②!D25),""))</f>
        <v>0</v>
      </c>
      <c r="D17" s="383"/>
      <c r="E17" s="383"/>
      <c r="F17" s="383"/>
      <c r="L17" s="53"/>
      <c r="M17" s="53"/>
      <c r="N17" s="53"/>
    </row>
    <row r="18" spans="1:14" ht="15" customHeight="1" x14ac:dyDescent="0.2">
      <c r="A18" s="183" t="s">
        <v>185</v>
      </c>
      <c r="B18" s="182" t="s">
        <v>186</v>
      </c>
      <c r="C18" s="387">
        <f>IF($C$6="入力①",IF(入力①!M24="","",入力①!M24),IF($C$6="入力②",IF(入力②!D26="",0,入力②!D26),""))</f>
        <v>0</v>
      </c>
      <c r="D18" s="383"/>
      <c r="E18" s="383"/>
      <c r="F18" s="383"/>
      <c r="L18" s="53"/>
      <c r="M18" s="53"/>
      <c r="N18" s="53"/>
    </row>
    <row r="19" spans="1:14" ht="15" customHeight="1" x14ac:dyDescent="0.2">
      <c r="A19" s="183" t="s">
        <v>201</v>
      </c>
      <c r="B19" s="182" t="s">
        <v>202</v>
      </c>
      <c r="C19" s="387">
        <f>IF($C$6="入力①",IF(入力①!M25="","",入力①!M25),IF($C$6="入力②",IF(入力②!D27="",0,入力②!D27),""))</f>
        <v>0</v>
      </c>
      <c r="D19" s="383"/>
      <c r="E19" s="383"/>
      <c r="F19" s="383"/>
      <c r="L19" s="53"/>
      <c r="M19" s="53"/>
      <c r="N19" s="53"/>
    </row>
    <row r="20" spans="1:14" ht="15" customHeight="1" x14ac:dyDescent="0.2">
      <c r="A20" s="183" t="s">
        <v>207</v>
      </c>
      <c r="B20" s="182" t="s">
        <v>206</v>
      </c>
      <c r="C20" s="387">
        <f>IF($C$6="入力①",IF(入力①!M26="","",入力①!M26),IF($C$6="入力②",IF(入力②!D28="",0,入力②!D28),""))</f>
        <v>0</v>
      </c>
      <c r="D20" s="383"/>
      <c r="E20" s="383"/>
      <c r="F20" s="383"/>
      <c r="L20" s="53"/>
      <c r="M20" s="53"/>
      <c r="N20" s="53"/>
    </row>
    <row r="21" spans="1:14" ht="15" customHeight="1" x14ac:dyDescent="0.2">
      <c r="A21" s="183" t="s">
        <v>210</v>
      </c>
      <c r="B21" s="182" t="s">
        <v>209</v>
      </c>
      <c r="C21" s="387">
        <f>IF($C$6="入力①",IF(入力①!M27="","",入力①!M27),IF($C$6="入力②",IF(入力②!D29="",0,入力②!D29),""))</f>
        <v>0</v>
      </c>
      <c r="D21" s="383"/>
      <c r="E21" s="383"/>
      <c r="F21" s="383"/>
      <c r="L21" s="53"/>
      <c r="M21" s="53"/>
      <c r="N21" s="53"/>
    </row>
    <row r="22" spans="1:14" ht="15" customHeight="1" x14ac:dyDescent="0.2">
      <c r="A22" s="183" t="s">
        <v>213</v>
      </c>
      <c r="B22" s="182" t="s">
        <v>214</v>
      </c>
      <c r="C22" s="387">
        <f>IF($C$6="入力①",IF(入力①!M28="","",入力①!M28),IF($C$6="入力②",IF(入力②!D30="",0,入力②!D30),""))</f>
        <v>0</v>
      </c>
      <c r="D22" s="383"/>
      <c r="E22" s="383"/>
      <c r="F22" s="383"/>
      <c r="L22" s="53"/>
      <c r="M22" s="53"/>
      <c r="N22" s="53"/>
    </row>
    <row r="23" spans="1:14" ht="15" customHeight="1" x14ac:dyDescent="0.2">
      <c r="A23" s="183" t="s">
        <v>225</v>
      </c>
      <c r="B23" s="182" t="s">
        <v>226</v>
      </c>
      <c r="C23" s="387">
        <f>IF($C$6="入力①",IF(入力①!M29="","",入力①!M29),IF($C$6="入力②",IF(入力②!D31="",0,入力②!D31),""))</f>
        <v>0</v>
      </c>
      <c r="D23" s="383"/>
      <c r="E23" s="383"/>
      <c r="F23" s="383"/>
      <c r="L23" s="53"/>
      <c r="M23" s="53"/>
      <c r="N23" s="53"/>
    </row>
    <row r="24" spans="1:14" ht="15" customHeight="1" x14ac:dyDescent="0.2">
      <c r="A24" s="183" t="s">
        <v>233</v>
      </c>
      <c r="B24" s="182" t="s">
        <v>234</v>
      </c>
      <c r="C24" s="387">
        <f>IF($C$6="入力①",IF(入力①!M30="","",入力①!M30),IF($C$6="入力②",IF(入力②!D32="",0,入力②!D32),""))</f>
        <v>0</v>
      </c>
      <c r="D24" s="383"/>
      <c r="E24" s="383"/>
      <c r="F24" s="383"/>
      <c r="L24" s="53"/>
      <c r="M24" s="53"/>
      <c r="N24" s="53"/>
    </row>
    <row r="25" spans="1:14" ht="15" customHeight="1" x14ac:dyDescent="0.2">
      <c r="A25" s="183" t="s">
        <v>239</v>
      </c>
      <c r="B25" s="182" t="s">
        <v>238</v>
      </c>
      <c r="C25" s="387">
        <f>IF($C$6="入力①",IF(入力①!M31="","",入力①!M31),IF($C$6="入力②",IF(入力②!D33="",0,入力②!D33),""))</f>
        <v>0</v>
      </c>
      <c r="D25" s="383"/>
      <c r="E25" s="383"/>
      <c r="F25" s="383"/>
      <c r="L25" s="53"/>
      <c r="M25" s="53"/>
      <c r="N25" s="53"/>
    </row>
    <row r="26" spans="1:14" ht="15" customHeight="1" x14ac:dyDescent="0.2">
      <c r="A26" s="183" t="s">
        <v>242</v>
      </c>
      <c r="B26" s="182" t="s">
        <v>243</v>
      </c>
      <c r="C26" s="387">
        <f>IF($C$6="入力①",IF(入力①!M32="","",入力①!M32),IF($C$6="入力②",IF(入力②!D34="",0,入力②!D34),""))</f>
        <v>0</v>
      </c>
      <c r="D26" s="383"/>
      <c r="E26" s="383"/>
      <c r="F26" s="383"/>
      <c r="L26" s="53"/>
      <c r="M26" s="53"/>
      <c r="N26" s="53"/>
    </row>
    <row r="27" spans="1:14" ht="15" customHeight="1" x14ac:dyDescent="0.2">
      <c r="A27" s="183" t="s">
        <v>249</v>
      </c>
      <c r="B27" s="182" t="s">
        <v>250</v>
      </c>
      <c r="C27" s="387">
        <f>IF($C$6="入力①",IF(入力①!M33="","",入力①!M33),IF($C$6="入力②",IF(入力②!D35="",0,入力②!D35),""))</f>
        <v>0</v>
      </c>
      <c r="D27" s="383"/>
      <c r="E27" s="383"/>
      <c r="F27" s="383"/>
      <c r="L27" s="53"/>
      <c r="M27" s="53"/>
      <c r="N27" s="53"/>
    </row>
    <row r="28" spans="1:14" ht="15" customHeight="1" x14ac:dyDescent="0.2">
      <c r="A28" s="183" t="s">
        <v>255</v>
      </c>
      <c r="B28" s="182" t="s">
        <v>254</v>
      </c>
      <c r="C28" s="387">
        <f>IF($C$6="入力①",IF(入力①!M34="","",入力①!M34),IF($C$6="入力②",IF(入力②!D36="",0,入力②!D36),""))</f>
        <v>0</v>
      </c>
      <c r="D28" s="383"/>
      <c r="E28" s="383"/>
      <c r="F28" s="383"/>
      <c r="L28" s="53"/>
      <c r="M28" s="53"/>
      <c r="N28" s="53"/>
    </row>
    <row r="29" spans="1:14" ht="15" customHeight="1" x14ac:dyDescent="0.2">
      <c r="A29" s="183" t="s">
        <v>258</v>
      </c>
      <c r="B29" s="182" t="s">
        <v>257</v>
      </c>
      <c r="C29" s="387">
        <f>IF($C$6="入力①",IF(入力①!M35="","",入力①!M35),IF($C$6="入力②",IF(入力②!D37="",0,入力②!D37),""))</f>
        <v>0</v>
      </c>
      <c r="D29" s="383"/>
      <c r="E29" s="383"/>
      <c r="F29" s="383"/>
      <c r="L29" s="53"/>
      <c r="M29" s="53"/>
      <c r="N29" s="53"/>
    </row>
    <row r="30" spans="1:14" ht="15" customHeight="1" x14ac:dyDescent="0.2">
      <c r="A30" s="183" t="s">
        <v>261</v>
      </c>
      <c r="B30" s="182" t="s">
        <v>262</v>
      </c>
      <c r="C30" s="387">
        <f>IF($C$6="入力①",IF(入力①!M36="","",入力①!M36),IF($C$6="入力②",IF(入力②!D38="",0,入力②!D38),""))</f>
        <v>0</v>
      </c>
      <c r="D30" s="383"/>
      <c r="E30" s="383"/>
      <c r="F30" s="383"/>
      <c r="L30" s="53"/>
      <c r="M30" s="53"/>
      <c r="N30" s="53"/>
    </row>
    <row r="31" spans="1:14" ht="15" customHeight="1" x14ac:dyDescent="0.2">
      <c r="A31" s="183" t="s">
        <v>266</v>
      </c>
      <c r="B31" s="182" t="s">
        <v>774</v>
      </c>
      <c r="C31" s="387">
        <f>IF($C$6="入力①",IF(入力①!M37="","",入力①!M37),IF($C$6="入力②",IF(入力②!D39="",0,入力②!D39),""))</f>
        <v>0</v>
      </c>
      <c r="D31" s="383"/>
      <c r="E31" s="383"/>
      <c r="F31" s="383"/>
      <c r="L31" s="53"/>
      <c r="M31" s="53"/>
      <c r="N31" s="53"/>
    </row>
    <row r="32" spans="1:14" ht="15" customHeight="1" x14ac:dyDescent="0.2">
      <c r="A32" s="183" t="s">
        <v>268</v>
      </c>
      <c r="B32" s="182" t="s">
        <v>775</v>
      </c>
      <c r="C32" s="387">
        <f>IF($C$6="入力①",IF(入力①!M38="","",入力①!M38),IF($C$6="入力②",IF(入力②!D40="",0,入力②!D40),""))</f>
        <v>0</v>
      </c>
      <c r="D32" s="383"/>
      <c r="E32" s="383"/>
      <c r="F32" s="383"/>
      <c r="L32" s="53"/>
      <c r="M32" s="53"/>
      <c r="N32" s="53"/>
    </row>
    <row r="33" spans="1:14" ht="15" customHeight="1" x14ac:dyDescent="0.2">
      <c r="A33" s="183" t="s">
        <v>275</v>
      </c>
      <c r="B33" s="182" t="s">
        <v>274</v>
      </c>
      <c r="C33" s="387">
        <f>IF($C$6="入力①",IF(入力①!M39="","",入力①!M39),IF($C$6="入力②",IF(入力②!D41="",0,入力②!D41),""))</f>
        <v>0</v>
      </c>
      <c r="D33" s="383"/>
      <c r="E33" s="383"/>
      <c r="F33" s="383"/>
      <c r="L33" s="53"/>
      <c r="M33" s="53"/>
      <c r="N33" s="53"/>
    </row>
    <row r="34" spans="1:14" ht="15" customHeight="1" x14ac:dyDescent="0.2">
      <c r="A34" s="183" t="s">
        <v>278</v>
      </c>
      <c r="B34" s="182" t="s">
        <v>277</v>
      </c>
      <c r="C34" s="387">
        <f>IF($C$6="入力①",IF(入力①!M40="","",入力①!M40),IF($C$6="入力②",IF(入力②!D42="",0,入力②!D42),""))</f>
        <v>0</v>
      </c>
      <c r="D34" s="383"/>
      <c r="E34" s="383"/>
      <c r="F34" s="383"/>
      <c r="L34" s="53"/>
      <c r="M34" s="53"/>
      <c r="N34" s="53"/>
    </row>
    <row r="35" spans="1:14" ht="15" customHeight="1" x14ac:dyDescent="0.2">
      <c r="A35" s="183" t="s">
        <v>281</v>
      </c>
      <c r="B35" s="182" t="s">
        <v>279</v>
      </c>
      <c r="C35" s="387">
        <f>IF($C$6="入力①",IF(入力①!M41="","",入力①!M41),IF($C$6="入力②",IF(入力②!D43="",0,入力②!D43),""))</f>
        <v>0</v>
      </c>
      <c r="D35" s="383"/>
      <c r="E35" s="383"/>
      <c r="F35" s="383"/>
      <c r="L35" s="53"/>
      <c r="M35" s="53"/>
      <c r="N35" s="53"/>
    </row>
    <row r="36" spans="1:14" ht="15" customHeight="1" x14ac:dyDescent="0.2">
      <c r="A36" s="183" t="s">
        <v>284</v>
      </c>
      <c r="B36" s="182" t="s">
        <v>285</v>
      </c>
      <c r="C36" s="387">
        <f>IF($C$6="入力①",IF(入力①!M42="","",入力①!M42),IF($C$6="入力②",IF(入力②!D44="",0,入力②!D44),""))</f>
        <v>0</v>
      </c>
      <c r="D36" s="383"/>
      <c r="E36" s="383"/>
      <c r="F36" s="383"/>
      <c r="L36" s="53"/>
      <c r="M36" s="53"/>
      <c r="N36" s="53"/>
    </row>
    <row r="37" spans="1:14" ht="15" customHeight="1" x14ac:dyDescent="0.2">
      <c r="A37" s="183" t="s">
        <v>296</v>
      </c>
      <c r="B37" s="182" t="s">
        <v>295</v>
      </c>
      <c r="C37" s="387">
        <f>IF($C$6="入力①",IF(入力①!M43="","",入力①!M43),IF($C$6="入力②",IF(入力②!D45="",0,入力②!D45),""))</f>
        <v>0</v>
      </c>
      <c r="D37" s="383"/>
      <c r="E37" s="383"/>
      <c r="F37" s="383"/>
      <c r="L37" s="53"/>
      <c r="M37" s="53"/>
      <c r="N37" s="53"/>
    </row>
    <row r="38" spans="1:14" ht="15" customHeight="1" x14ac:dyDescent="0.2">
      <c r="A38" s="183" t="s">
        <v>299</v>
      </c>
      <c r="B38" s="182" t="s">
        <v>298</v>
      </c>
      <c r="C38" s="387">
        <f>IF($C$6="入力①",IF(入力①!M44="","",入力①!M44),IF($C$6="入力②",IF(入力②!D46="",0,入力②!D46),""))</f>
        <v>0</v>
      </c>
      <c r="D38" s="383"/>
      <c r="E38" s="383"/>
      <c r="F38" s="383"/>
      <c r="L38" s="53"/>
      <c r="M38" s="53"/>
      <c r="N38" s="53"/>
    </row>
    <row r="39" spans="1:14" ht="15" customHeight="1" x14ac:dyDescent="0.2">
      <c r="A39" s="183" t="s">
        <v>302</v>
      </c>
      <c r="B39" s="182" t="s">
        <v>301</v>
      </c>
      <c r="C39" s="387">
        <f>IF($C$6="入力①",IF(入力①!M45="","",入力①!M45),IF($C$6="入力②",IF(入力②!D47="",0,入力②!D47),""))</f>
        <v>0</v>
      </c>
      <c r="D39" s="383"/>
      <c r="E39" s="383"/>
      <c r="F39" s="383"/>
      <c r="L39" s="53"/>
      <c r="M39" s="53"/>
      <c r="N39" s="53"/>
    </row>
    <row r="40" spans="1:14" ht="15" customHeight="1" x14ac:dyDescent="0.2">
      <c r="A40" s="183" t="s">
        <v>305</v>
      </c>
      <c r="B40" s="182" t="s">
        <v>306</v>
      </c>
      <c r="C40" s="387">
        <f>IF($C$6="入力①",IF(入力①!M46="","",入力①!M46),IF($C$6="入力②",IF(入力②!D48="",0,入力②!D48),""))</f>
        <v>0</v>
      </c>
      <c r="D40" s="383"/>
      <c r="E40" s="383"/>
      <c r="F40" s="383"/>
      <c r="L40" s="53"/>
      <c r="M40" s="53"/>
      <c r="N40" s="53"/>
    </row>
    <row r="41" spans="1:14" ht="15" customHeight="1" x14ac:dyDescent="0.2">
      <c r="A41" s="183" t="s">
        <v>311</v>
      </c>
      <c r="B41" s="182" t="s">
        <v>776</v>
      </c>
      <c r="C41" s="387">
        <f>IF($C$6="入力①",IF(入力①!M47="","",入力①!M47),IF($C$6="入力②",IF(入力②!D49="",0,入力②!D49),""))</f>
        <v>0</v>
      </c>
      <c r="D41" s="383"/>
      <c r="E41" s="383"/>
      <c r="F41" s="383"/>
      <c r="L41" s="53"/>
      <c r="M41" s="53"/>
      <c r="N41" s="53"/>
    </row>
    <row r="42" spans="1:14" ht="15" customHeight="1" x14ac:dyDescent="0.2">
      <c r="A42" s="183" t="s">
        <v>315</v>
      </c>
      <c r="B42" s="182" t="s">
        <v>314</v>
      </c>
      <c r="C42" s="387">
        <f>IF($C$6="入力①",IF(入力①!M48="","",入力①!M48),IF($C$6="入力②",IF(入力②!D50="",0,入力②!D50),""))</f>
        <v>0</v>
      </c>
      <c r="D42" s="383"/>
      <c r="E42" s="383"/>
      <c r="F42" s="383"/>
      <c r="L42" s="53"/>
      <c r="M42" s="53"/>
      <c r="N42" s="53"/>
    </row>
    <row r="43" spans="1:14" ht="15" customHeight="1" x14ac:dyDescent="0.2">
      <c r="A43" s="183" t="s">
        <v>318</v>
      </c>
      <c r="B43" s="182" t="s">
        <v>317</v>
      </c>
      <c r="C43" s="387">
        <f>IF($C$6="入力①",IF(入力①!M49="","",入力①!M49),IF($C$6="入力②",IF(入力②!D51="",0,入力②!D51),""))</f>
        <v>0</v>
      </c>
      <c r="D43" s="383"/>
      <c r="E43" s="383"/>
      <c r="F43" s="383"/>
      <c r="L43" s="53"/>
      <c r="M43" s="53"/>
      <c r="N43" s="53"/>
    </row>
    <row r="44" spans="1:14" ht="15" customHeight="1" x14ac:dyDescent="0.2">
      <c r="A44" s="183" t="s">
        <v>321</v>
      </c>
      <c r="B44" s="182" t="s">
        <v>320</v>
      </c>
      <c r="C44" s="387">
        <f>IF($C$6="入力①",IF(入力①!M50="","",入力①!M50),IF($C$6="入力②",IF(入力②!D52="",0,入力②!D52),""))</f>
        <v>0</v>
      </c>
      <c r="D44" s="383"/>
      <c r="E44" s="383"/>
      <c r="F44" s="383"/>
      <c r="L44" s="53"/>
      <c r="M44" s="53"/>
      <c r="N44" s="53"/>
    </row>
    <row r="45" spans="1:14" ht="15" customHeight="1" x14ac:dyDescent="0.2">
      <c r="A45" s="183" t="s">
        <v>324</v>
      </c>
      <c r="B45" s="182" t="s">
        <v>325</v>
      </c>
      <c r="C45" s="387">
        <f>IF($C$6="入力①",IF(入力①!M51="","",入力①!M51),IF($C$6="入力②",IF(入力②!D53="",0,入力②!D53),""))</f>
        <v>0</v>
      </c>
      <c r="D45" s="383"/>
      <c r="E45" s="383"/>
      <c r="F45" s="383"/>
      <c r="L45" s="53"/>
      <c r="M45" s="53"/>
      <c r="N45" s="53"/>
    </row>
    <row r="46" spans="1:14" ht="15" customHeight="1" x14ac:dyDescent="0.2">
      <c r="A46" s="183" t="s">
        <v>329</v>
      </c>
      <c r="B46" s="182" t="s">
        <v>328</v>
      </c>
      <c r="C46" s="387">
        <f>IF($C$6="入力①",IF(入力①!M52="","",入力①!M52),IF($C$6="入力②",IF(入力②!D54="",0,入力②!D54),""))</f>
        <v>0</v>
      </c>
      <c r="D46" s="383"/>
      <c r="E46" s="383"/>
      <c r="F46" s="383"/>
      <c r="L46" s="53"/>
      <c r="M46" s="53"/>
      <c r="N46" s="53"/>
    </row>
    <row r="47" spans="1:14" ht="15" customHeight="1" x14ac:dyDescent="0.2">
      <c r="A47" s="181" t="s">
        <v>333</v>
      </c>
      <c r="B47" s="182" t="s">
        <v>334</v>
      </c>
      <c r="C47" s="387">
        <f>IF($C$6="入力①",IF(入力①!M53="","",入力①!M53),IF($C$6="入力②",IF(入力②!D55="",0,入力②!D55),""))</f>
        <v>0</v>
      </c>
      <c r="D47" s="383"/>
      <c r="E47" s="383"/>
      <c r="F47" s="383"/>
      <c r="L47" s="53"/>
      <c r="M47" s="53"/>
      <c r="N47" s="53"/>
    </row>
    <row r="48" spans="1:14" ht="15" customHeight="1" x14ac:dyDescent="0.2">
      <c r="A48" s="183" t="s">
        <v>340</v>
      </c>
      <c r="B48" s="182" t="s">
        <v>778</v>
      </c>
      <c r="C48" s="387">
        <f>IF($C$6="入力①",IF(入力①!M54="","",入力①!M54),IF($C$6="入力②",IF(入力②!D56="",0,入力②!D56),""))</f>
        <v>0</v>
      </c>
      <c r="D48" s="383"/>
      <c r="E48" s="383"/>
      <c r="F48" s="383"/>
      <c r="L48" s="53"/>
      <c r="M48" s="53"/>
      <c r="N48" s="53"/>
    </row>
    <row r="49" spans="1:14" ht="15" customHeight="1" x14ac:dyDescent="0.2">
      <c r="A49" s="183" t="s">
        <v>343</v>
      </c>
      <c r="B49" s="182" t="s">
        <v>342</v>
      </c>
      <c r="C49" s="387">
        <f>IF($C$6="入力①",IF(入力①!M55="","",入力①!M55),IF($C$6="入力②",IF(入力②!D57="",0,入力②!D57),""))</f>
        <v>0</v>
      </c>
      <c r="D49" s="383"/>
      <c r="E49" s="383"/>
      <c r="F49" s="383"/>
      <c r="L49" s="53"/>
      <c r="M49" s="53"/>
      <c r="N49" s="53"/>
    </row>
    <row r="50" spans="1:14" ht="15" customHeight="1" x14ac:dyDescent="0.2">
      <c r="A50" s="183" t="s">
        <v>346</v>
      </c>
      <c r="B50" s="182" t="s">
        <v>345</v>
      </c>
      <c r="C50" s="387">
        <f>IF($C$6="入力①",IF(入力①!M56="","",入力①!M56),IF($C$6="入力②",IF(入力②!D58="",0,入力②!D58),""))</f>
        <v>0</v>
      </c>
      <c r="D50" s="383"/>
      <c r="E50" s="383"/>
      <c r="F50" s="383"/>
      <c r="L50" s="53"/>
      <c r="M50" s="53"/>
      <c r="N50" s="53"/>
    </row>
    <row r="51" spans="1:14" ht="15" customHeight="1" x14ac:dyDescent="0.2">
      <c r="A51" s="183" t="s">
        <v>351</v>
      </c>
      <c r="B51" s="182" t="s">
        <v>352</v>
      </c>
      <c r="C51" s="387">
        <f>IF($C$6="入力①",IF(入力①!M57="","",入力①!M57),IF($C$6="入力②",IF(入力②!D59="",0,入力②!D59),""))</f>
        <v>0</v>
      </c>
      <c r="D51" s="383"/>
      <c r="E51" s="383"/>
      <c r="F51" s="383"/>
      <c r="L51" s="53"/>
      <c r="M51" s="53"/>
      <c r="N51" s="53"/>
    </row>
    <row r="52" spans="1:14" ht="15" customHeight="1" x14ac:dyDescent="0.2">
      <c r="A52" s="183" t="s">
        <v>357</v>
      </c>
      <c r="B52" s="182" t="s">
        <v>779</v>
      </c>
      <c r="C52" s="387">
        <f>IF($C$6="入力①",IF(入力①!M58="","",入力①!M58),IF($C$6="入力②",IF(入力②!D60="",0,入力②!D60),""))</f>
        <v>0</v>
      </c>
      <c r="D52" s="383"/>
      <c r="E52" s="383"/>
      <c r="F52" s="383"/>
      <c r="L52" s="53"/>
      <c r="M52" s="53"/>
      <c r="N52" s="53"/>
    </row>
    <row r="53" spans="1:14" ht="15" customHeight="1" x14ac:dyDescent="0.2">
      <c r="A53" s="183" t="s">
        <v>361</v>
      </c>
      <c r="B53" s="182" t="s">
        <v>362</v>
      </c>
      <c r="C53" s="387">
        <f>IF($C$6="入力①",IF(入力①!M59="","",入力①!M59),IF($C$6="入力②",IF(入力②!D61="",0,入力②!D61),""))</f>
        <v>0</v>
      </c>
      <c r="D53" s="383"/>
      <c r="E53" s="383"/>
      <c r="F53" s="383"/>
      <c r="L53" s="53"/>
      <c r="M53" s="53"/>
      <c r="N53" s="53"/>
    </row>
    <row r="54" spans="1:14" ht="15" customHeight="1" x14ac:dyDescent="0.2">
      <c r="A54" s="183" t="s">
        <v>366</v>
      </c>
      <c r="B54" s="182" t="s">
        <v>88</v>
      </c>
      <c r="C54" s="387">
        <f>IF($C$6="入力①",IF(入力①!M60="","",入力①!M60),IF($C$6="入力②",IF(入力②!D62="",0,入力②!D62),""))</f>
        <v>0</v>
      </c>
      <c r="D54" s="383"/>
      <c r="E54" s="383"/>
      <c r="F54" s="383"/>
      <c r="L54" s="53"/>
      <c r="M54" s="53"/>
      <c r="N54" s="53"/>
    </row>
    <row r="55" spans="1:14" ht="15" customHeight="1" x14ac:dyDescent="0.2">
      <c r="A55" s="183" t="s">
        <v>378</v>
      </c>
      <c r="B55" s="182" t="s">
        <v>89</v>
      </c>
      <c r="C55" s="387">
        <f>IF($C$6="入力①",IF(入力①!M61="","",入力①!M61),IF($C$6="入力②",IF(入力②!D63="",0,入力②!D63),""))</f>
        <v>0</v>
      </c>
      <c r="D55" s="383"/>
      <c r="E55" s="383"/>
      <c r="F55" s="383"/>
      <c r="L55" s="53"/>
      <c r="M55" s="53"/>
      <c r="N55" s="53"/>
    </row>
    <row r="56" spans="1:14" ht="15" customHeight="1" x14ac:dyDescent="0.2">
      <c r="A56" s="183" t="s">
        <v>396</v>
      </c>
      <c r="B56" s="182" t="s">
        <v>90</v>
      </c>
      <c r="C56" s="387">
        <f>IF($C$6="入力①",IF(入力①!M62="","",入力①!M62),IF($C$6="入力②",IF(入力②!D64="",0,入力②!D64),""))</f>
        <v>0</v>
      </c>
      <c r="D56" s="383"/>
      <c r="E56" s="383"/>
      <c r="F56" s="383"/>
      <c r="L56" s="53"/>
      <c r="M56" s="53"/>
      <c r="N56" s="53"/>
    </row>
    <row r="57" spans="1:14" ht="15" customHeight="1" x14ac:dyDescent="0.2">
      <c r="A57" s="183" t="s">
        <v>409</v>
      </c>
      <c r="B57" s="182" t="s">
        <v>408</v>
      </c>
      <c r="C57" s="387">
        <f>IF($C$6="入力①",IF(入力①!M63="","",入力①!M63),IF($C$6="入力②",IF(入力②!D65="",0,入力②!D65),""))</f>
        <v>0</v>
      </c>
      <c r="D57" s="383"/>
      <c r="E57" s="383"/>
      <c r="F57" s="383"/>
      <c r="L57" s="53"/>
      <c r="M57" s="53"/>
      <c r="N57" s="53"/>
    </row>
    <row r="58" spans="1:14" ht="15" customHeight="1" x14ac:dyDescent="0.2">
      <c r="A58" s="183" t="s">
        <v>412</v>
      </c>
      <c r="B58" s="182" t="s">
        <v>411</v>
      </c>
      <c r="C58" s="387">
        <f>IF($C$6="入力①",IF(入力①!M64="","",入力①!M64),IF($C$6="入力②",IF(入力②!D66="",0,入力②!D66),""))</f>
        <v>0</v>
      </c>
      <c r="D58" s="383"/>
      <c r="E58" s="383"/>
      <c r="F58" s="383"/>
      <c r="L58" s="53"/>
      <c r="M58" s="53"/>
      <c r="N58" s="53"/>
    </row>
    <row r="59" spans="1:14" ht="15" customHeight="1" x14ac:dyDescent="0.2">
      <c r="A59" s="183" t="s">
        <v>415</v>
      </c>
      <c r="B59" s="182" t="s">
        <v>414</v>
      </c>
      <c r="C59" s="387">
        <f>IF($C$6="入力①",IF(入力①!M65="","",入力①!M65),IF($C$6="入力②",IF(入力②!D67="",0,入力②!D67),""))</f>
        <v>0</v>
      </c>
      <c r="D59" s="383"/>
      <c r="E59" s="383"/>
      <c r="F59" s="383"/>
      <c r="L59" s="53"/>
      <c r="M59" s="53"/>
      <c r="N59" s="53"/>
    </row>
    <row r="60" spans="1:14" ht="15" customHeight="1" x14ac:dyDescent="0.2">
      <c r="A60" s="183" t="s">
        <v>418</v>
      </c>
      <c r="B60" s="182" t="s">
        <v>417</v>
      </c>
      <c r="C60" s="387">
        <f>IF($C$6="入力①",IF(入力①!M66="","",入力①!M66),IF($C$6="入力②",IF(入力②!D68="",0,入力②!D68),""))</f>
        <v>0</v>
      </c>
      <c r="D60" s="383"/>
      <c r="E60" s="383"/>
      <c r="F60" s="383"/>
      <c r="L60" s="53"/>
      <c r="M60" s="53"/>
      <c r="N60" s="53"/>
    </row>
    <row r="61" spans="1:14" ht="15" customHeight="1" x14ac:dyDescent="0.2">
      <c r="A61" s="183" t="s">
        <v>421</v>
      </c>
      <c r="B61" s="182" t="s">
        <v>422</v>
      </c>
      <c r="C61" s="387">
        <f>IF($C$6="入力①",IF(入力①!M67="","",入力①!M67),IF($C$6="入力②",IF(入力②!D69="",0,入力②!D69),""))</f>
        <v>0</v>
      </c>
      <c r="D61" s="383"/>
      <c r="E61" s="383"/>
      <c r="F61" s="383"/>
      <c r="L61" s="53"/>
      <c r="M61" s="53"/>
      <c r="N61" s="53"/>
    </row>
    <row r="62" spans="1:14" ht="15" customHeight="1" x14ac:dyDescent="0.2">
      <c r="A62" s="183" t="s">
        <v>427</v>
      </c>
      <c r="B62" s="182" t="s">
        <v>426</v>
      </c>
      <c r="C62" s="387">
        <f>IF($C$6="入力①",IF(入力①!M68="","",入力①!M68),IF($C$6="入力②",IF(入力②!D70="",0,入力②!D70),""))</f>
        <v>0</v>
      </c>
      <c r="D62" s="383"/>
      <c r="E62" s="383"/>
      <c r="F62" s="383"/>
      <c r="L62" s="53"/>
      <c r="M62" s="53"/>
      <c r="N62" s="53"/>
    </row>
    <row r="63" spans="1:14" ht="15" customHeight="1" x14ac:dyDescent="0.2">
      <c r="A63" s="183" t="s">
        <v>430</v>
      </c>
      <c r="B63" s="182" t="s">
        <v>431</v>
      </c>
      <c r="C63" s="387">
        <f>IF($C$6="入力①",IF(入力①!M69="","",入力①!M69),IF($C$6="入力②",IF(入力②!D71="",0,入力②!D71),""))</f>
        <v>0</v>
      </c>
      <c r="D63" s="383"/>
      <c r="E63" s="383"/>
      <c r="F63" s="383"/>
      <c r="L63" s="53"/>
      <c r="M63" s="53"/>
      <c r="N63" s="53"/>
    </row>
    <row r="64" spans="1:14" ht="15" customHeight="1" x14ac:dyDescent="0.2">
      <c r="A64" s="183" t="s">
        <v>436</v>
      </c>
      <c r="B64" s="182" t="s">
        <v>435</v>
      </c>
      <c r="C64" s="387">
        <f>IF($C$6="入力①",IF(入力①!M70="","",入力①!M70),IF($C$6="入力②",IF(入力②!D72="",0,入力②!D72),""))</f>
        <v>0</v>
      </c>
      <c r="D64" s="383"/>
      <c r="E64" s="383"/>
      <c r="F64" s="383"/>
      <c r="L64" s="53"/>
      <c r="M64" s="53"/>
      <c r="N64" s="53"/>
    </row>
    <row r="65" spans="1:14" ht="15" customHeight="1" x14ac:dyDescent="0.2">
      <c r="A65" s="183" t="s">
        <v>439</v>
      </c>
      <c r="B65" s="182" t="s">
        <v>437</v>
      </c>
      <c r="C65" s="387">
        <f>IF($C$6="入力①",IF(入力①!M71="","",入力①!M71),IF($C$6="入力②",IF(入力②!D73="",0,入力②!D73),""))</f>
        <v>0</v>
      </c>
      <c r="D65" s="383"/>
      <c r="E65" s="383"/>
      <c r="F65" s="383"/>
      <c r="L65" s="53"/>
      <c r="M65" s="53"/>
      <c r="N65" s="53"/>
    </row>
    <row r="66" spans="1:14" ht="15" customHeight="1" x14ac:dyDescent="0.2">
      <c r="A66" s="183" t="s">
        <v>442</v>
      </c>
      <c r="B66" s="182" t="s">
        <v>443</v>
      </c>
      <c r="C66" s="387">
        <f>IF($C$6="入力①",IF(入力①!M72="","",入力①!M72),IF($C$6="入力②",IF(入力②!D74="",0,入力②!D74),""))</f>
        <v>0</v>
      </c>
      <c r="D66" s="383"/>
      <c r="E66" s="383"/>
      <c r="F66" s="383"/>
      <c r="L66" s="53"/>
      <c r="M66" s="53"/>
      <c r="N66" s="53"/>
    </row>
    <row r="67" spans="1:14" ht="15" customHeight="1" x14ac:dyDescent="0.2">
      <c r="A67" s="183" t="s">
        <v>448</v>
      </c>
      <c r="B67" s="182" t="s">
        <v>447</v>
      </c>
      <c r="C67" s="387">
        <f>IF($C$6="入力①",IF(入力①!M73="","",入力①!M73),IF($C$6="入力②",IF(入力②!D75="",0,入力②!D75),""))</f>
        <v>0</v>
      </c>
      <c r="D67" s="383"/>
      <c r="E67" s="383"/>
      <c r="F67" s="383"/>
      <c r="L67" s="53"/>
      <c r="M67" s="53"/>
      <c r="N67" s="53"/>
    </row>
    <row r="68" spans="1:14" ht="15" customHeight="1" x14ac:dyDescent="0.2">
      <c r="A68" s="183" t="s">
        <v>451</v>
      </c>
      <c r="B68" s="182" t="s">
        <v>450</v>
      </c>
      <c r="C68" s="387">
        <f>IF($C$6="入力①",IF(入力①!M74="","",入力①!M74),IF($C$6="入力②",IF(入力②!D76="",0,入力②!D76),""))</f>
        <v>0</v>
      </c>
      <c r="D68" s="383"/>
      <c r="E68" s="383"/>
      <c r="F68" s="383"/>
      <c r="L68" s="53"/>
      <c r="M68" s="53"/>
      <c r="N68" s="53"/>
    </row>
    <row r="69" spans="1:14" ht="15" customHeight="1" x14ac:dyDescent="0.2">
      <c r="A69" s="183" t="s">
        <v>454</v>
      </c>
      <c r="B69" s="182" t="s">
        <v>455</v>
      </c>
      <c r="C69" s="387">
        <f>IF($C$6="入力①",IF(入力①!M75="","",入力①!M75),IF($C$6="入力②",IF(入力②!D77="",0,入力②!D77),""))</f>
        <v>0</v>
      </c>
      <c r="D69" s="383"/>
      <c r="E69" s="383"/>
      <c r="F69" s="383"/>
      <c r="L69" s="53"/>
      <c r="M69" s="53"/>
      <c r="N69" s="53"/>
    </row>
    <row r="70" spans="1:14" ht="15" customHeight="1" x14ac:dyDescent="0.2">
      <c r="A70" s="183" t="s">
        <v>461</v>
      </c>
      <c r="B70" s="182" t="s">
        <v>95</v>
      </c>
      <c r="C70" s="387">
        <f>IF($C$6="入力①",IF(入力①!M76="","",入力①!M76),IF($C$6="入力②",IF(入力②!D78="",0,入力②!D78),""))</f>
        <v>0</v>
      </c>
      <c r="D70" s="383"/>
      <c r="E70" s="383"/>
      <c r="F70" s="383"/>
      <c r="L70" s="53"/>
      <c r="M70" s="53"/>
      <c r="N70" s="53"/>
    </row>
    <row r="71" spans="1:14" ht="15" customHeight="1" x14ac:dyDescent="0.2">
      <c r="A71" s="183" t="s">
        <v>465</v>
      </c>
      <c r="B71" s="182" t="s">
        <v>464</v>
      </c>
      <c r="C71" s="387">
        <f>IF($C$6="入力①",IF(入力①!M77="","",入力①!M77),IF($C$6="入力②",IF(入力②!D79="",0,入力②!D79),""))</f>
        <v>0</v>
      </c>
      <c r="D71" s="383"/>
      <c r="E71" s="383"/>
      <c r="F71" s="383"/>
      <c r="L71" s="53"/>
      <c r="M71" s="53"/>
      <c r="N71" s="53"/>
    </row>
    <row r="72" spans="1:14" ht="15" customHeight="1" x14ac:dyDescent="0.2">
      <c r="A72" s="183" t="s">
        <v>468</v>
      </c>
      <c r="B72" s="182" t="s">
        <v>469</v>
      </c>
      <c r="C72" s="387">
        <f>IF($C$6="入力①",IF(入力①!M78="","",入力①!M78),IF($C$6="入力②",IF(入力②!D80="",0,入力②!D80),""))</f>
        <v>0</v>
      </c>
      <c r="D72" s="383"/>
      <c r="E72" s="383"/>
      <c r="F72" s="383"/>
      <c r="L72" s="53"/>
      <c r="M72" s="53"/>
      <c r="N72" s="53"/>
    </row>
    <row r="73" spans="1:14" ht="15" customHeight="1" x14ac:dyDescent="0.2">
      <c r="A73" s="183" t="s">
        <v>474</v>
      </c>
      <c r="B73" s="182" t="s">
        <v>473</v>
      </c>
      <c r="C73" s="387">
        <f>IF($C$6="入力①",IF(入力①!M79="","",入力①!M79),IF($C$6="入力②",IF(入力②!D81="",0,入力②!D81),""))</f>
        <v>0</v>
      </c>
      <c r="D73" s="383"/>
      <c r="E73" s="383"/>
      <c r="F73" s="383"/>
      <c r="L73" s="53"/>
      <c r="M73" s="53"/>
      <c r="N73" s="53"/>
    </row>
    <row r="74" spans="1:14" ht="15" customHeight="1" x14ac:dyDescent="0.2">
      <c r="A74" s="183" t="s">
        <v>477</v>
      </c>
      <c r="B74" s="182" t="s">
        <v>476</v>
      </c>
      <c r="C74" s="387">
        <f>IF($C$6="入力①",IF(入力①!M80="","",入力①!M80),IF($C$6="入力②",IF(入力②!D82="",0,入力②!D82),""))</f>
        <v>0</v>
      </c>
      <c r="D74" s="383"/>
      <c r="E74" s="383"/>
      <c r="F74" s="383"/>
      <c r="L74" s="53"/>
      <c r="M74" s="53"/>
      <c r="N74" s="53"/>
    </row>
    <row r="75" spans="1:14" ht="15" customHeight="1" x14ac:dyDescent="0.2">
      <c r="A75" s="183" t="s">
        <v>480</v>
      </c>
      <c r="B75" s="182" t="s">
        <v>479</v>
      </c>
      <c r="C75" s="387">
        <f>IF($C$6="入力①",IF(入力①!M81="","",入力①!M81),IF($C$6="入力②",IF(入力②!D83="",0,入力②!D83),""))</f>
        <v>0</v>
      </c>
      <c r="D75" s="383"/>
      <c r="E75" s="383"/>
      <c r="F75" s="383"/>
      <c r="L75" s="53"/>
      <c r="M75" s="53"/>
      <c r="N75" s="53"/>
    </row>
    <row r="76" spans="1:14" ht="15" customHeight="1" x14ac:dyDescent="0.2">
      <c r="A76" s="183" t="s">
        <v>483</v>
      </c>
      <c r="B76" s="182" t="s">
        <v>482</v>
      </c>
      <c r="C76" s="387">
        <f>IF($C$6="入力①",IF(入力①!M82="","",入力①!M82),IF($C$6="入力②",IF(入力②!D84="",0,入力②!D84),""))</f>
        <v>0</v>
      </c>
      <c r="D76" s="383"/>
      <c r="E76" s="383"/>
      <c r="F76" s="383"/>
      <c r="L76" s="53"/>
      <c r="M76" s="53"/>
      <c r="N76" s="53"/>
    </row>
    <row r="77" spans="1:14" ht="15" customHeight="1" x14ac:dyDescent="0.2">
      <c r="A77" s="183" t="s">
        <v>486</v>
      </c>
      <c r="B77" s="182" t="s">
        <v>487</v>
      </c>
      <c r="C77" s="387">
        <f>IF($C$6="入力①",IF(入力①!M83="","",入力①!M83),IF($C$6="入力②",IF(入力②!D85="",0,入力②!D85),""))</f>
        <v>0</v>
      </c>
      <c r="D77" s="383"/>
      <c r="E77" s="383"/>
      <c r="F77" s="383"/>
      <c r="L77" s="53"/>
      <c r="M77" s="53"/>
      <c r="N77" s="53"/>
    </row>
    <row r="78" spans="1:14" ht="15" customHeight="1" x14ac:dyDescent="0.2">
      <c r="A78" s="183" t="s">
        <v>491</v>
      </c>
      <c r="B78" s="182" t="s">
        <v>98</v>
      </c>
      <c r="C78" s="387">
        <f>IF($C$6="入力①",IF(入力①!M84="","",入力①!M84),IF($C$6="入力②",IF(入力②!D86="",0,入力②!D86),""))</f>
        <v>0</v>
      </c>
      <c r="D78" s="383"/>
      <c r="E78" s="383"/>
      <c r="F78" s="383"/>
      <c r="L78" s="53"/>
      <c r="M78" s="53"/>
      <c r="N78" s="53"/>
    </row>
    <row r="79" spans="1:14" ht="15" customHeight="1" x14ac:dyDescent="0.2">
      <c r="A79" s="183" t="s">
        <v>493</v>
      </c>
      <c r="B79" s="182" t="s">
        <v>99</v>
      </c>
      <c r="C79" s="387">
        <f>IF($C$6="入力①",IF(入力①!M85="","",入力①!M85),IF($C$6="入力②",IF(入力②!D87="",0,入力②!D87),""))</f>
        <v>0</v>
      </c>
      <c r="D79" s="383"/>
      <c r="E79" s="383"/>
      <c r="F79" s="383"/>
      <c r="L79" s="53"/>
      <c r="M79" s="53"/>
      <c r="N79" s="53"/>
    </row>
    <row r="80" spans="1:14" ht="15" customHeight="1" x14ac:dyDescent="0.2">
      <c r="A80" s="183" t="s">
        <v>496</v>
      </c>
      <c r="B80" s="182" t="s">
        <v>100</v>
      </c>
      <c r="C80" s="387">
        <f>IF($C$6="入力①",IF(入力①!M86="","",入力①!M86),IF($C$6="入力②",IF(入力②!D88="",0,入力②!D88),""))</f>
        <v>0</v>
      </c>
      <c r="D80" s="383"/>
      <c r="E80" s="383"/>
      <c r="F80" s="383"/>
      <c r="L80" s="53"/>
      <c r="M80" s="53"/>
      <c r="N80" s="53"/>
    </row>
    <row r="81" spans="1:14" ht="15" customHeight="1" x14ac:dyDescent="0.2">
      <c r="A81" s="183" t="s">
        <v>501</v>
      </c>
      <c r="B81" s="182" t="s">
        <v>101</v>
      </c>
      <c r="C81" s="387">
        <f>IF($C$6="入力①",IF(入力①!M87="","",入力①!M87),IF($C$6="入力②",IF(入力②!D89="",0,入力②!D89),""))</f>
        <v>0</v>
      </c>
      <c r="D81" s="383"/>
      <c r="E81" s="383"/>
      <c r="F81" s="383"/>
      <c r="L81" s="53"/>
      <c r="M81" s="53"/>
      <c r="N81" s="53"/>
    </row>
    <row r="82" spans="1:14" ht="15" customHeight="1" x14ac:dyDescent="0.2">
      <c r="A82" s="183" t="s">
        <v>506</v>
      </c>
      <c r="B82" s="182" t="s">
        <v>505</v>
      </c>
      <c r="C82" s="387">
        <f>IF($C$6="入力①",IF(入力①!M88="","",入力①!M88),IF($C$6="入力②",IF(入力②!D90="",0,入力②!D90),""))</f>
        <v>0</v>
      </c>
      <c r="D82" s="383"/>
      <c r="E82" s="383"/>
      <c r="F82" s="383"/>
      <c r="L82" s="53"/>
      <c r="M82" s="53"/>
      <c r="N82" s="53"/>
    </row>
    <row r="83" spans="1:14" ht="15" customHeight="1" x14ac:dyDescent="0.2">
      <c r="A83" s="183" t="s">
        <v>508</v>
      </c>
      <c r="B83" s="182" t="s">
        <v>509</v>
      </c>
      <c r="C83" s="387">
        <f>IF($C$6="入力①",IF(入力①!M89="","",入力①!M89),IF($C$6="入力②",IF(入力②!D91="",0,入力②!D91),""))</f>
        <v>0</v>
      </c>
      <c r="D83" s="383"/>
      <c r="E83" s="383"/>
      <c r="F83" s="383"/>
      <c r="L83" s="53"/>
      <c r="M83" s="53"/>
      <c r="N83" s="53"/>
    </row>
    <row r="84" spans="1:14" ht="15" customHeight="1" x14ac:dyDescent="0.2">
      <c r="A84" s="183" t="s">
        <v>512</v>
      </c>
      <c r="B84" s="182" t="s">
        <v>513</v>
      </c>
      <c r="C84" s="387">
        <f>IF($C$6="入力①",IF(入力①!M90="","",入力①!M90),IF($C$6="入力②",IF(入力②!D92="",0,入力②!D92),""))</f>
        <v>0</v>
      </c>
      <c r="D84" s="383"/>
      <c r="E84" s="383"/>
      <c r="F84" s="383"/>
      <c r="L84" s="53"/>
      <c r="M84" s="53"/>
      <c r="N84" s="53"/>
    </row>
    <row r="85" spans="1:14" ht="15" customHeight="1" x14ac:dyDescent="0.2">
      <c r="A85" s="183" t="s">
        <v>516</v>
      </c>
      <c r="B85" s="182" t="s">
        <v>517</v>
      </c>
      <c r="C85" s="387">
        <f>IF($C$6="入力①",IF(入力①!M91="","",入力①!M91),IF($C$6="入力②",IF(入力②!D93="",0,入力②!D93),""))</f>
        <v>0</v>
      </c>
      <c r="D85" s="383"/>
      <c r="E85" s="383"/>
      <c r="F85" s="383"/>
      <c r="L85" s="53"/>
      <c r="M85" s="53"/>
      <c r="N85" s="53"/>
    </row>
    <row r="86" spans="1:14" ht="15" customHeight="1" x14ac:dyDescent="0.2">
      <c r="A86" s="181" t="s">
        <v>522</v>
      </c>
      <c r="B86" s="182" t="s">
        <v>523</v>
      </c>
      <c r="C86" s="387">
        <f>IF($C$6="入力①",IF(入力①!M92="","",入力①!M92),IF($C$6="入力②",IF(入力②!D94="",0,入力②!D94),""))</f>
        <v>0</v>
      </c>
      <c r="D86" s="383"/>
      <c r="E86" s="383"/>
      <c r="F86" s="383"/>
      <c r="L86" s="53"/>
      <c r="M86" s="53"/>
      <c r="N86" s="53"/>
    </row>
    <row r="87" spans="1:14" ht="15" customHeight="1" x14ac:dyDescent="0.2">
      <c r="A87" s="183" t="s">
        <v>528</v>
      </c>
      <c r="B87" s="182" t="s">
        <v>529</v>
      </c>
      <c r="C87" s="387">
        <f>IF($C$6="入力①",IF(入力①!M93="","",入力①!M93),IF($C$6="入力②",IF(入力②!D95="",0,入力②!D95),""))</f>
        <v>0</v>
      </c>
      <c r="D87" s="383"/>
      <c r="E87" s="383"/>
      <c r="F87" s="383"/>
      <c r="L87" s="53"/>
      <c r="M87" s="53"/>
      <c r="N87" s="53"/>
    </row>
    <row r="88" spans="1:14" ht="15" customHeight="1" x14ac:dyDescent="0.2">
      <c r="A88" s="183" t="s">
        <v>534</v>
      </c>
      <c r="B88" s="182" t="s">
        <v>535</v>
      </c>
      <c r="C88" s="387">
        <f>IF($C$6="入力①",IF(入力①!M94="","",入力①!M94),IF($C$6="入力②",IF(入力②!D96="",0,入力②!D96),""))</f>
        <v>0</v>
      </c>
      <c r="D88" s="383"/>
      <c r="E88" s="383"/>
      <c r="F88" s="383"/>
      <c r="L88" s="53"/>
      <c r="M88" s="53"/>
      <c r="N88" s="53"/>
    </row>
    <row r="89" spans="1:14" ht="15" customHeight="1" x14ac:dyDescent="0.2">
      <c r="A89" s="183" t="s">
        <v>542</v>
      </c>
      <c r="B89" s="182" t="s">
        <v>540</v>
      </c>
      <c r="C89" s="387">
        <f>IF($C$6="入力①",IF(入力①!M95="","",入力①!M95),IF($C$6="入力②",IF(入力②!D97="",0,入力②!D97),""))</f>
        <v>0</v>
      </c>
      <c r="D89" s="383"/>
      <c r="E89" s="383"/>
      <c r="F89" s="383"/>
      <c r="L89" s="53"/>
      <c r="M89" s="53"/>
      <c r="N89" s="53"/>
    </row>
    <row r="90" spans="1:14" ht="15" customHeight="1" x14ac:dyDescent="0.2">
      <c r="A90" s="183" t="s">
        <v>545</v>
      </c>
      <c r="B90" s="182" t="s">
        <v>544</v>
      </c>
      <c r="C90" s="387">
        <f>IF($C$6="入力①",IF(入力①!M96="","",入力①!M96),IF($C$6="入力②",IF(入力②!D98="",0,入力②!D98),""))</f>
        <v>0</v>
      </c>
      <c r="D90" s="383"/>
      <c r="E90" s="383"/>
      <c r="F90" s="383"/>
      <c r="L90" s="53"/>
      <c r="M90" s="53"/>
      <c r="N90" s="53"/>
    </row>
    <row r="91" spans="1:14" ht="15" customHeight="1" x14ac:dyDescent="0.2">
      <c r="A91" s="183" t="s">
        <v>548</v>
      </c>
      <c r="B91" s="182" t="s">
        <v>546</v>
      </c>
      <c r="C91" s="387">
        <f>IF($C$6="入力①",IF(入力①!M97="","",入力①!M97),IF($C$6="入力②",IF(入力②!D99="",0,入力②!D99),""))</f>
        <v>0</v>
      </c>
      <c r="D91" s="383"/>
      <c r="E91" s="383"/>
      <c r="F91" s="383"/>
      <c r="L91" s="53"/>
      <c r="M91" s="53"/>
      <c r="N91" s="53"/>
    </row>
    <row r="92" spans="1:14" ht="15" customHeight="1" x14ac:dyDescent="0.2">
      <c r="A92" s="183" t="s">
        <v>551</v>
      </c>
      <c r="B92" s="182" t="s">
        <v>552</v>
      </c>
      <c r="C92" s="387">
        <f>IF($C$6="入力①",IF(入力①!M98="","",入力①!M98),IF($C$6="入力②",IF(入力②!D100="",0,入力②!D100),""))</f>
        <v>0</v>
      </c>
      <c r="D92" s="383"/>
      <c r="E92" s="383"/>
      <c r="F92" s="383"/>
      <c r="L92" s="53"/>
      <c r="M92" s="53"/>
      <c r="N92" s="53"/>
    </row>
    <row r="93" spans="1:14" ht="15" customHeight="1" x14ac:dyDescent="0.2">
      <c r="A93" s="183" t="s">
        <v>557</v>
      </c>
      <c r="B93" s="182" t="s">
        <v>556</v>
      </c>
      <c r="C93" s="387">
        <f>IF($C$6="入力①",IF(入力①!M99="","",入力①!M99),IF($C$6="入力②",IF(入力②!D101="",0,入力②!D101),""))</f>
        <v>0</v>
      </c>
      <c r="D93" s="383"/>
      <c r="E93" s="383"/>
      <c r="F93" s="383"/>
      <c r="L93" s="53"/>
      <c r="M93" s="53"/>
      <c r="N93" s="53"/>
    </row>
    <row r="94" spans="1:14" ht="15" customHeight="1" x14ac:dyDescent="0.2">
      <c r="A94" s="183" t="s">
        <v>559</v>
      </c>
      <c r="B94" s="182" t="s">
        <v>560</v>
      </c>
      <c r="C94" s="387">
        <f>IF($C$6="入力①",IF(入力①!M100="","",入力①!M100),IF($C$6="入力②",IF(入力②!D102="",0,入力②!D102),""))</f>
        <v>0</v>
      </c>
      <c r="D94" s="383"/>
      <c r="E94" s="383"/>
      <c r="F94" s="383"/>
      <c r="L94" s="53"/>
      <c r="M94" s="53"/>
      <c r="N94" s="53"/>
    </row>
    <row r="95" spans="1:14" ht="15" customHeight="1" x14ac:dyDescent="0.2">
      <c r="A95" s="183" t="s">
        <v>563</v>
      </c>
      <c r="B95" s="182" t="s">
        <v>562</v>
      </c>
      <c r="C95" s="387">
        <f>IF($C$6="入力①",IF(入力①!M101="","",入力①!M101),IF($C$6="入力②",IF(入力②!D103="",0,入力②!D103),""))</f>
        <v>0</v>
      </c>
      <c r="D95" s="383"/>
      <c r="E95" s="383"/>
      <c r="F95" s="383"/>
      <c r="L95" s="53"/>
      <c r="M95" s="53"/>
      <c r="N95" s="53"/>
    </row>
    <row r="96" spans="1:14" ht="15" customHeight="1" x14ac:dyDescent="0.2">
      <c r="A96" s="183" t="s">
        <v>566</v>
      </c>
      <c r="B96" s="182" t="s">
        <v>565</v>
      </c>
      <c r="C96" s="387">
        <f>IF($C$6="入力①",IF(入力①!M102="","",入力①!M102),IF($C$6="入力②",IF(入力②!D104="",0,入力②!D104),""))</f>
        <v>0</v>
      </c>
      <c r="D96" s="383"/>
      <c r="E96" s="383"/>
      <c r="F96" s="383"/>
      <c r="L96" s="53"/>
      <c r="M96" s="53"/>
      <c r="N96" s="53"/>
    </row>
    <row r="97" spans="1:14" ht="15" customHeight="1" x14ac:dyDescent="0.2">
      <c r="A97" s="183" t="s">
        <v>569</v>
      </c>
      <c r="B97" s="182" t="s">
        <v>568</v>
      </c>
      <c r="C97" s="387">
        <f>IF($C$6="入力①",IF(入力①!M103="","",入力①!M103),IF($C$6="入力②",IF(入力②!D105="",0,入力②!D105),""))</f>
        <v>0</v>
      </c>
      <c r="D97" s="383"/>
      <c r="E97" s="383"/>
      <c r="F97" s="383"/>
      <c r="L97" s="53"/>
      <c r="M97" s="53"/>
      <c r="N97" s="53"/>
    </row>
    <row r="98" spans="1:14" ht="15" customHeight="1" x14ac:dyDescent="0.2">
      <c r="A98" s="183" t="s">
        <v>572</v>
      </c>
      <c r="B98" s="182" t="s">
        <v>571</v>
      </c>
      <c r="C98" s="387">
        <f>IF($C$6="入力①",IF(入力①!M104="","",入力①!M104),IF($C$6="入力②",IF(入力②!D106="",0,入力②!D106),""))</f>
        <v>0</v>
      </c>
      <c r="D98" s="383"/>
      <c r="E98" s="383"/>
      <c r="F98" s="383"/>
      <c r="L98" s="53"/>
      <c r="M98" s="53"/>
      <c r="N98" s="53"/>
    </row>
    <row r="99" spans="1:14" ht="15" customHeight="1" x14ac:dyDescent="0.2">
      <c r="A99" s="183" t="s">
        <v>576</v>
      </c>
      <c r="B99" s="182" t="s">
        <v>105</v>
      </c>
      <c r="C99" s="387">
        <f>IF($C$6="入力①",IF(入力①!M105="","",入力①!M105),IF($C$6="入力②",IF(入力②!D107="",0,入力②!D107),""))</f>
        <v>0</v>
      </c>
      <c r="D99" s="383"/>
      <c r="E99" s="383"/>
      <c r="F99" s="383"/>
      <c r="L99" s="53"/>
      <c r="M99" s="53"/>
      <c r="N99" s="53"/>
    </row>
    <row r="100" spans="1:14" ht="15" customHeight="1" x14ac:dyDescent="0.2">
      <c r="A100" s="183" t="s">
        <v>582</v>
      </c>
      <c r="B100" s="182" t="s">
        <v>583</v>
      </c>
      <c r="C100" s="387">
        <f>IF($C$6="入力①",IF(入力①!M106="","",入力①!M106),IF($C$6="入力②",IF(入力②!D108="",0,入力②!D108),""))</f>
        <v>0</v>
      </c>
      <c r="D100" s="383"/>
      <c r="E100" s="383"/>
      <c r="F100" s="383"/>
      <c r="L100" s="53"/>
      <c r="M100" s="53"/>
      <c r="N100" s="53"/>
    </row>
    <row r="101" spans="1:14" ht="15" customHeight="1" x14ac:dyDescent="0.2">
      <c r="A101" s="183" t="s">
        <v>781</v>
      </c>
      <c r="B101" s="182" t="s">
        <v>1053</v>
      </c>
      <c r="C101" s="387">
        <f>IF($C$6="入力①",IF(入力①!M107="","",入力①!M107),IF($C$6="入力②",IF(入力②!D109="",0,入力②!D109),""))</f>
        <v>0</v>
      </c>
      <c r="D101" s="383"/>
      <c r="E101" s="383"/>
      <c r="F101" s="383"/>
      <c r="L101" s="53"/>
      <c r="M101" s="53"/>
      <c r="N101" s="53"/>
    </row>
    <row r="102" spans="1:14" ht="15" customHeight="1" x14ac:dyDescent="0.2">
      <c r="A102" s="183" t="s">
        <v>593</v>
      </c>
      <c r="B102" s="182" t="s">
        <v>592</v>
      </c>
      <c r="C102" s="387">
        <f>IF($C$6="入力①",IF(入力①!M108="","",入力①!M108),IF($C$6="入力②",IF(入力②!D110="",0,入力②!D110),""))</f>
        <v>0</v>
      </c>
      <c r="D102" s="383"/>
      <c r="E102" s="383"/>
      <c r="F102" s="383"/>
      <c r="L102" s="53"/>
      <c r="M102" s="53"/>
      <c r="N102" s="53"/>
    </row>
    <row r="103" spans="1:14" ht="15" customHeight="1" x14ac:dyDescent="0.2">
      <c r="A103" s="183" t="s">
        <v>596</v>
      </c>
      <c r="B103" s="182" t="s">
        <v>595</v>
      </c>
      <c r="C103" s="387">
        <f>IF($C$6="入力①",IF(入力①!M109="","",入力①!M109),IF($C$6="入力②",IF(入力②!D111="",0,入力②!D111),""))</f>
        <v>0</v>
      </c>
      <c r="D103" s="383"/>
      <c r="E103" s="383"/>
      <c r="F103" s="383"/>
      <c r="L103" s="53"/>
      <c r="M103" s="53"/>
      <c r="N103" s="53"/>
    </row>
    <row r="104" spans="1:14" ht="15" customHeight="1" x14ac:dyDescent="0.2">
      <c r="A104" s="183" t="s">
        <v>599</v>
      </c>
      <c r="B104" s="182" t="s">
        <v>598</v>
      </c>
      <c r="C104" s="387">
        <f>IF($C$6="入力①",IF(入力①!M110="","",入力①!M110),IF($C$6="入力②",IF(入力②!D112="",0,入力②!D112),""))</f>
        <v>0</v>
      </c>
      <c r="D104" s="383"/>
      <c r="E104" s="383"/>
      <c r="F104" s="383"/>
      <c r="L104" s="53"/>
      <c r="M104" s="53"/>
      <c r="N104" s="53"/>
    </row>
    <row r="105" spans="1:14" ht="15" customHeight="1" x14ac:dyDescent="0.2">
      <c r="A105" s="183" t="s">
        <v>602</v>
      </c>
      <c r="B105" s="182" t="s">
        <v>601</v>
      </c>
      <c r="C105" s="387">
        <f>IF($C$6="入力①",IF(入力①!M111="","",入力①!M111),IF($C$6="入力②",IF(入力②!D113="",0,入力②!D113),""))</f>
        <v>0</v>
      </c>
      <c r="D105" s="383"/>
      <c r="E105" s="383"/>
      <c r="F105" s="383"/>
      <c r="L105" s="53"/>
      <c r="M105" s="53"/>
      <c r="N105" s="53"/>
    </row>
    <row r="106" spans="1:14" ht="15" customHeight="1" x14ac:dyDescent="0.2">
      <c r="A106" s="183" t="s">
        <v>604</v>
      </c>
      <c r="B106" s="182" t="s">
        <v>108</v>
      </c>
      <c r="C106" s="387">
        <f>IF($C$6="入力①",IF(入力①!M112="","",入力①!M112),IF($C$6="入力②",IF(入力②!D114="",0,入力②!D114),""))</f>
        <v>0</v>
      </c>
      <c r="D106" s="383"/>
      <c r="E106" s="383"/>
      <c r="F106" s="383"/>
      <c r="L106" s="53"/>
      <c r="M106" s="53"/>
      <c r="N106" s="53"/>
    </row>
    <row r="107" spans="1:14" ht="15" customHeight="1" x14ac:dyDescent="0.2">
      <c r="A107" s="183" t="s">
        <v>606</v>
      </c>
      <c r="B107" s="182" t="s">
        <v>607</v>
      </c>
      <c r="C107" s="387">
        <f>IF($C$6="入力①",IF(入力①!M113="","",入力①!M113),IF($C$6="入力②",IF(入力②!D115="",0,入力②!D115),""))</f>
        <v>0</v>
      </c>
      <c r="D107" s="383"/>
      <c r="E107" s="383"/>
      <c r="F107" s="383"/>
      <c r="L107" s="53"/>
      <c r="M107" s="53"/>
      <c r="N107" s="53"/>
    </row>
    <row r="108" spans="1:14" ht="15" customHeight="1" x14ac:dyDescent="0.2">
      <c r="A108" s="183" t="s">
        <v>612</v>
      </c>
      <c r="B108" s="182" t="s">
        <v>611</v>
      </c>
      <c r="C108" s="387">
        <f>IF($C$6="入力①",IF(入力①!M114="","",入力①!M114),IF($C$6="入力②",IF(入力②!D116="",0,入力②!D116),""))</f>
        <v>0</v>
      </c>
      <c r="D108" s="383"/>
      <c r="E108" s="383"/>
      <c r="F108" s="383"/>
      <c r="L108" s="53"/>
      <c r="M108" s="53"/>
      <c r="N108" s="53"/>
    </row>
    <row r="109" spans="1:14" ht="15" customHeight="1" x14ac:dyDescent="0.2">
      <c r="A109" s="183" t="s">
        <v>615</v>
      </c>
      <c r="B109" s="182" t="s">
        <v>616</v>
      </c>
      <c r="C109" s="387">
        <f>IF($C$6="入力①",IF(入力①!M115="","",入力①!M115),IF($C$6="入力②",IF(入力②!D117="",0,入力②!D117),""))</f>
        <v>0</v>
      </c>
      <c r="D109" s="383"/>
      <c r="E109" s="383"/>
      <c r="F109" s="383"/>
      <c r="L109" s="53"/>
      <c r="M109" s="53"/>
      <c r="N109" s="53"/>
    </row>
    <row r="110" spans="1:14" ht="15" customHeight="1" x14ac:dyDescent="0.2">
      <c r="A110" s="183" t="s">
        <v>620</v>
      </c>
      <c r="B110" s="182" t="s">
        <v>621</v>
      </c>
      <c r="C110" s="387">
        <f>IF($C$6="入力①",IF(入力①!M116="","",入力①!M116),IF($C$6="入力②",IF(入力②!D118="",0,入力②!D118),""))</f>
        <v>0</v>
      </c>
      <c r="D110" s="383"/>
      <c r="E110" s="383"/>
      <c r="F110" s="383"/>
      <c r="L110" s="53"/>
      <c r="M110" s="53"/>
      <c r="N110" s="53"/>
    </row>
    <row r="111" spans="1:14" ht="15" customHeight="1" x14ac:dyDescent="0.2">
      <c r="A111" s="183" t="s">
        <v>624</v>
      </c>
      <c r="B111" s="182" t="s">
        <v>623</v>
      </c>
      <c r="C111" s="387">
        <f>IF($C$6="入力①",IF(入力①!M117="","",入力①!M117),IF($C$6="入力②",IF(入力②!D119="",0,入力②!D119),""))</f>
        <v>0</v>
      </c>
      <c r="D111" s="383"/>
      <c r="E111" s="383"/>
      <c r="F111" s="383"/>
      <c r="L111" s="53"/>
      <c r="M111" s="53"/>
      <c r="N111" s="53"/>
    </row>
    <row r="112" spans="1:14" ht="15" customHeight="1" x14ac:dyDescent="0.2">
      <c r="A112" s="183" t="s">
        <v>627</v>
      </c>
      <c r="B112" s="182" t="s">
        <v>626</v>
      </c>
      <c r="C112" s="387">
        <f>IF($C$6="入力①",IF(入力①!M118="","",入力①!M118),IF($C$6="入力②",IF(入力②!D120="",0,入力②!D120),""))</f>
        <v>0</v>
      </c>
      <c r="D112" s="383"/>
      <c r="E112" s="383"/>
      <c r="F112" s="383"/>
      <c r="L112" s="53"/>
      <c r="M112" s="53"/>
      <c r="N112" s="53"/>
    </row>
    <row r="113" spans="1:14" ht="15" customHeight="1" x14ac:dyDescent="0.2">
      <c r="A113" s="183" t="s">
        <v>630</v>
      </c>
      <c r="B113" s="182" t="s">
        <v>629</v>
      </c>
      <c r="C113" s="387">
        <f>IF($C$6="入力①",IF(入力①!M119="","",入力①!M119),IF($C$6="入力②",IF(入力②!D121="",0,入力②!D121),""))</f>
        <v>0</v>
      </c>
      <c r="D113" s="383"/>
      <c r="E113" s="383"/>
      <c r="F113" s="383"/>
      <c r="L113" s="53"/>
      <c r="M113" s="53"/>
      <c r="N113" s="53"/>
    </row>
    <row r="114" spans="1:14" ht="15" customHeight="1" x14ac:dyDescent="0.2">
      <c r="A114" s="183" t="s">
        <v>633</v>
      </c>
      <c r="B114" s="182" t="s">
        <v>632</v>
      </c>
      <c r="C114" s="387">
        <f>IF($C$6="入力①",IF(入力①!M120="","",入力①!M120),IF($C$6="入力②",IF(入力②!D122="",0,入力②!D122),""))</f>
        <v>0</v>
      </c>
      <c r="D114" s="383"/>
      <c r="E114" s="383"/>
      <c r="F114" s="383"/>
      <c r="L114" s="53"/>
      <c r="M114" s="53"/>
      <c r="N114" s="53"/>
    </row>
    <row r="115" spans="1:14" ht="15" customHeight="1" x14ac:dyDescent="0.2">
      <c r="A115" s="183" t="s">
        <v>636</v>
      </c>
      <c r="B115" s="182" t="s">
        <v>635</v>
      </c>
      <c r="C115" s="387">
        <f>IF($C$6="入力①",IF(入力①!M121="","",入力①!M121),IF($C$6="入力②",IF(入力②!D123="",0,入力②!D123),""))</f>
        <v>0</v>
      </c>
      <c r="D115" s="383"/>
      <c r="E115" s="383"/>
      <c r="F115" s="383"/>
      <c r="L115" s="53"/>
      <c r="M115" s="53"/>
      <c r="N115" s="53"/>
    </row>
    <row r="116" spans="1:14" ht="15" customHeight="1" x14ac:dyDescent="0.2">
      <c r="A116" s="183" t="s">
        <v>782</v>
      </c>
      <c r="B116" s="182" t="s">
        <v>111</v>
      </c>
      <c r="C116" s="387">
        <f>IF($C$6="入力①",IF(入力①!M122="","",入力①!M122),IF($C$6="入力②",IF(入力②!D124="",0,入力②!D124),""))</f>
        <v>0</v>
      </c>
      <c r="D116" s="383"/>
      <c r="E116" s="383"/>
      <c r="F116" s="383"/>
      <c r="L116" s="53"/>
      <c r="M116" s="53"/>
      <c r="N116" s="53"/>
    </row>
    <row r="117" spans="1:14" ht="15" customHeight="1" thickBot="1" x14ac:dyDescent="0.25">
      <c r="A117" s="184" t="s">
        <v>784</v>
      </c>
      <c r="B117" s="185" t="s">
        <v>112</v>
      </c>
      <c r="C117" s="388">
        <f>IF($C$6="入力①",IF(入力①!M123="","",入力①!M123),IF($C$6="入力②",IF(入力②!D125="",0,入力②!D125),""))</f>
        <v>0</v>
      </c>
      <c r="D117" s="383"/>
      <c r="E117" s="383"/>
      <c r="F117" s="383"/>
      <c r="L117" s="53"/>
      <c r="M117" s="53"/>
      <c r="N117" s="53"/>
    </row>
    <row r="118" spans="1:14" ht="15" customHeight="1" thickTop="1" x14ac:dyDescent="0.2">
      <c r="A118" s="186"/>
      <c r="B118" s="186" t="s">
        <v>131</v>
      </c>
      <c r="C118" s="195">
        <f>SUM(C11:C117)</f>
        <v>0</v>
      </c>
      <c r="D118" s="383"/>
      <c r="E118" s="383"/>
      <c r="F118" s="383"/>
      <c r="L118" s="53"/>
      <c r="M118" s="53"/>
      <c r="N118" s="53"/>
    </row>
    <row r="121" spans="1:14" x14ac:dyDescent="0.2">
      <c r="A121" s="187"/>
      <c r="B121" s="187"/>
      <c r="C121" s="187"/>
      <c r="D121" s="389"/>
      <c r="E121" s="389"/>
      <c r="F121" s="389"/>
    </row>
    <row r="122" spans="1:14" x14ac:dyDescent="0.2">
      <c r="D122" s="390"/>
      <c r="E122" s="390"/>
      <c r="F122" s="390"/>
    </row>
    <row r="123" spans="1:14" x14ac:dyDescent="0.2">
      <c r="D123" s="390"/>
      <c r="E123" s="390"/>
      <c r="F123" s="390"/>
    </row>
    <row r="124" spans="1:14" x14ac:dyDescent="0.2">
      <c r="D124" s="390"/>
      <c r="E124" s="390"/>
      <c r="F124" s="390"/>
    </row>
  </sheetData>
  <sheetProtection sheet="1" objects="1" scenarios="1"/>
  <dataConsolidate link="1"/>
  <mergeCells count="4">
    <mergeCell ref="B2:F2"/>
    <mergeCell ref="A9:A10"/>
    <mergeCell ref="C9:C10"/>
    <mergeCell ref="B9:B10"/>
  </mergeCells>
  <phoneticPr fontId="11"/>
  <pageMargins left="0.70866141732283472" right="0.70866141732283472" top="0.74803149606299213" bottom="0.74803149606299213" header="0.31496062992125984" footer="0.31496062992125984"/>
  <pageSetup paperSize="9" scale="63" fitToHeight="0" orientation="portrait" r:id="rId1"/>
  <ignoredErrors>
    <ignoredError sqref="C118"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79998168889431442"/>
    <pageSetUpPr fitToPage="1"/>
  </sheetPr>
  <dimension ref="A1:AS115"/>
  <sheetViews>
    <sheetView showGridLines="0" zoomScale="85" zoomScaleNormal="85" zoomScaleSheetLayoutView="100" workbookViewId="0">
      <pane xSplit="2" ySplit="5" topLeftCell="C6" activePane="bottomRight" state="frozen"/>
      <selection activeCell="B24" sqref="B24"/>
      <selection pane="topRight" activeCell="B24" sqref="B24"/>
      <selection pane="bottomLeft" activeCell="B24" sqref="B24"/>
      <selection pane="bottomRight"/>
    </sheetView>
  </sheetViews>
  <sheetFormatPr defaultRowHeight="13.2" x14ac:dyDescent="0.2"/>
  <cols>
    <col min="1" max="1" width="4" style="24" bestFit="1" customWidth="1"/>
    <col min="2" max="2" width="30.77734375" style="25" customWidth="1"/>
    <col min="3" max="9" width="17" style="27" customWidth="1"/>
    <col min="10" max="10" width="22.88671875" style="27" customWidth="1"/>
    <col min="11" max="16" width="17" style="27" customWidth="1"/>
    <col min="17" max="17" width="26.109375" style="27" bestFit="1" customWidth="1"/>
    <col min="18" max="18" width="23.6640625" style="27" customWidth="1"/>
    <col min="19" max="19" width="17.77734375" style="27" customWidth="1"/>
    <col min="20" max="25" width="17" style="27" customWidth="1"/>
    <col min="26" max="26" width="4" style="24" bestFit="1" customWidth="1"/>
    <col min="27" max="27" width="35.21875" style="25" customWidth="1"/>
    <col min="28" max="33" width="17" style="27" customWidth="1"/>
    <col min="34" max="35" width="8.88671875" style="27"/>
    <col min="36" max="36" width="9.77734375" style="28" bestFit="1" customWidth="1"/>
    <col min="37" max="37" width="8.88671875" style="27"/>
    <col min="38" max="38" width="29.44140625" style="27" bestFit="1" customWidth="1"/>
    <col min="39" max="40" width="8.88671875" style="27"/>
    <col min="41" max="41" width="29.44140625" style="27" bestFit="1" customWidth="1"/>
    <col min="42" max="45" width="17" style="27" customWidth="1"/>
    <col min="46" max="191" width="8.88671875" style="27"/>
    <col min="192" max="192" width="4" style="27" bestFit="1" customWidth="1"/>
    <col min="193" max="193" width="26.77734375" style="27" customWidth="1"/>
    <col min="194" max="231" width="12.77734375" style="27" customWidth="1"/>
    <col min="232" max="233" width="12.33203125" style="27" bestFit="1" customWidth="1"/>
    <col min="234" max="447" width="8.88671875" style="27"/>
    <col min="448" max="448" width="4" style="27" bestFit="1" customWidth="1"/>
    <col min="449" max="449" width="26.77734375" style="27" customWidth="1"/>
    <col min="450" max="487" width="12.77734375" style="27" customWidth="1"/>
    <col min="488" max="489" width="12.33203125" style="27" bestFit="1" customWidth="1"/>
    <col min="490" max="703" width="8.88671875" style="27"/>
    <col min="704" max="704" width="4" style="27" bestFit="1" customWidth="1"/>
    <col min="705" max="705" width="26.77734375" style="27" customWidth="1"/>
    <col min="706" max="743" width="12.77734375" style="27" customWidth="1"/>
    <col min="744" max="745" width="12.33203125" style="27" bestFit="1" customWidth="1"/>
    <col min="746" max="959" width="8.88671875" style="27"/>
    <col min="960" max="960" width="4" style="27" bestFit="1" customWidth="1"/>
    <col min="961" max="961" width="26.77734375" style="27" customWidth="1"/>
    <col min="962" max="999" width="12.77734375" style="27" customWidth="1"/>
    <col min="1000" max="1001" width="12.33203125" style="27" bestFit="1" customWidth="1"/>
    <col min="1002" max="1215" width="8.88671875" style="27"/>
    <col min="1216" max="1216" width="4" style="27" bestFit="1" customWidth="1"/>
    <col min="1217" max="1217" width="26.77734375" style="27" customWidth="1"/>
    <col min="1218" max="1255" width="12.77734375" style="27" customWidth="1"/>
    <col min="1256" max="1257" width="12.33203125" style="27" bestFit="1" customWidth="1"/>
    <col min="1258" max="1471" width="8.88671875" style="27"/>
    <col min="1472" max="1472" width="4" style="27" bestFit="1" customWidth="1"/>
    <col min="1473" max="1473" width="26.77734375" style="27" customWidth="1"/>
    <col min="1474" max="1511" width="12.77734375" style="27" customWidth="1"/>
    <col min="1512" max="1513" width="12.33203125" style="27" bestFit="1" customWidth="1"/>
    <col min="1514" max="1727" width="8.88671875" style="27"/>
    <col min="1728" max="1728" width="4" style="27" bestFit="1" customWidth="1"/>
    <col min="1729" max="1729" width="26.77734375" style="27" customWidth="1"/>
    <col min="1730" max="1767" width="12.77734375" style="27" customWidth="1"/>
    <col min="1768" max="1769" width="12.33203125" style="27" bestFit="1" customWidth="1"/>
    <col min="1770" max="1983" width="8.88671875" style="27"/>
    <col min="1984" max="1984" width="4" style="27" bestFit="1" customWidth="1"/>
    <col min="1985" max="1985" width="26.77734375" style="27" customWidth="1"/>
    <col min="1986" max="2023" width="12.77734375" style="27" customWidth="1"/>
    <col min="2024" max="2025" width="12.33203125" style="27" bestFit="1" customWidth="1"/>
    <col min="2026" max="2239" width="8.88671875" style="27"/>
    <col min="2240" max="2240" width="4" style="27" bestFit="1" customWidth="1"/>
    <col min="2241" max="2241" width="26.77734375" style="27" customWidth="1"/>
    <col min="2242" max="2279" width="12.77734375" style="27" customWidth="1"/>
    <col min="2280" max="2281" width="12.33203125" style="27" bestFit="1" customWidth="1"/>
    <col min="2282" max="2495" width="8.88671875" style="27"/>
    <col min="2496" max="2496" width="4" style="27" bestFit="1" customWidth="1"/>
    <col min="2497" max="2497" width="26.77734375" style="27" customWidth="1"/>
    <col min="2498" max="2535" width="12.77734375" style="27" customWidth="1"/>
    <col min="2536" max="2537" width="12.33203125" style="27" bestFit="1" customWidth="1"/>
    <col min="2538" max="2751" width="8.88671875" style="27"/>
    <col min="2752" max="2752" width="4" style="27" bestFit="1" customWidth="1"/>
    <col min="2753" max="2753" width="26.77734375" style="27" customWidth="1"/>
    <col min="2754" max="2791" width="12.77734375" style="27" customWidth="1"/>
    <col min="2792" max="2793" width="12.33203125" style="27" bestFit="1" customWidth="1"/>
    <col min="2794" max="3007" width="8.88671875" style="27"/>
    <col min="3008" max="3008" width="4" style="27" bestFit="1" customWidth="1"/>
    <col min="3009" max="3009" width="26.77734375" style="27" customWidth="1"/>
    <col min="3010" max="3047" width="12.77734375" style="27" customWidth="1"/>
    <col min="3048" max="3049" width="12.33203125" style="27" bestFit="1" customWidth="1"/>
    <col min="3050" max="3263" width="8.88671875" style="27"/>
    <col min="3264" max="3264" width="4" style="27" bestFit="1" customWidth="1"/>
    <col min="3265" max="3265" width="26.77734375" style="27" customWidth="1"/>
    <col min="3266" max="3303" width="12.77734375" style="27" customWidth="1"/>
    <col min="3304" max="3305" width="12.33203125" style="27" bestFit="1" customWidth="1"/>
    <col min="3306" max="3519" width="8.88671875" style="27"/>
    <col min="3520" max="3520" width="4" style="27" bestFit="1" customWidth="1"/>
    <col min="3521" max="3521" width="26.77734375" style="27" customWidth="1"/>
    <col min="3522" max="3559" width="12.77734375" style="27" customWidth="1"/>
    <col min="3560" max="3561" width="12.33203125" style="27" bestFit="1" customWidth="1"/>
    <col min="3562" max="3775" width="8.88671875" style="27"/>
    <col min="3776" max="3776" width="4" style="27" bestFit="1" customWidth="1"/>
    <col min="3777" max="3777" width="26.77734375" style="27" customWidth="1"/>
    <col min="3778" max="3815" width="12.77734375" style="27" customWidth="1"/>
    <col min="3816" max="3817" width="12.33203125" style="27" bestFit="1" customWidth="1"/>
    <col min="3818" max="4031" width="8.88671875" style="27"/>
    <col min="4032" max="4032" width="4" style="27" bestFit="1" customWidth="1"/>
    <col min="4033" max="4033" width="26.77734375" style="27" customWidth="1"/>
    <col min="4034" max="4071" width="12.77734375" style="27" customWidth="1"/>
    <col min="4072" max="4073" width="12.33203125" style="27" bestFit="1" customWidth="1"/>
    <col min="4074" max="4287" width="8.88671875" style="27"/>
    <col min="4288" max="4288" width="4" style="27" bestFit="1" customWidth="1"/>
    <col min="4289" max="4289" width="26.77734375" style="27" customWidth="1"/>
    <col min="4290" max="4327" width="12.77734375" style="27" customWidth="1"/>
    <col min="4328" max="4329" width="12.33203125" style="27" bestFit="1" customWidth="1"/>
    <col min="4330" max="4543" width="8.88671875" style="27"/>
    <col min="4544" max="4544" width="4" style="27" bestFit="1" customWidth="1"/>
    <col min="4545" max="4545" width="26.77734375" style="27" customWidth="1"/>
    <col min="4546" max="4583" width="12.77734375" style="27" customWidth="1"/>
    <col min="4584" max="4585" width="12.33203125" style="27" bestFit="1" customWidth="1"/>
    <col min="4586" max="4799" width="8.88671875" style="27"/>
    <col min="4800" max="4800" width="4" style="27" bestFit="1" customWidth="1"/>
    <col min="4801" max="4801" width="26.77734375" style="27" customWidth="1"/>
    <col min="4802" max="4839" width="12.77734375" style="27" customWidth="1"/>
    <col min="4840" max="4841" width="12.33203125" style="27" bestFit="1" customWidth="1"/>
    <col min="4842" max="5055" width="8.88671875" style="27"/>
    <col min="5056" max="5056" width="4" style="27" bestFit="1" customWidth="1"/>
    <col min="5057" max="5057" width="26.77734375" style="27" customWidth="1"/>
    <col min="5058" max="5095" width="12.77734375" style="27" customWidth="1"/>
    <col min="5096" max="5097" width="12.33203125" style="27" bestFit="1" customWidth="1"/>
    <col min="5098" max="5311" width="8.88671875" style="27"/>
    <col min="5312" max="5312" width="4" style="27" bestFit="1" customWidth="1"/>
    <col min="5313" max="5313" width="26.77734375" style="27" customWidth="1"/>
    <col min="5314" max="5351" width="12.77734375" style="27" customWidth="1"/>
    <col min="5352" max="5353" width="12.33203125" style="27" bestFit="1" customWidth="1"/>
    <col min="5354" max="5567" width="8.88671875" style="27"/>
    <col min="5568" max="5568" width="4" style="27" bestFit="1" customWidth="1"/>
    <col min="5569" max="5569" width="26.77734375" style="27" customWidth="1"/>
    <col min="5570" max="5607" width="12.77734375" style="27" customWidth="1"/>
    <col min="5608" max="5609" width="12.33203125" style="27" bestFit="1" customWidth="1"/>
    <col min="5610" max="5823" width="8.88671875" style="27"/>
    <col min="5824" max="5824" width="4" style="27" bestFit="1" customWidth="1"/>
    <col min="5825" max="5825" width="26.77734375" style="27" customWidth="1"/>
    <col min="5826" max="5863" width="12.77734375" style="27" customWidth="1"/>
    <col min="5864" max="5865" width="12.33203125" style="27" bestFit="1" customWidth="1"/>
    <col min="5866" max="6079" width="8.88671875" style="27"/>
    <col min="6080" max="6080" width="4" style="27" bestFit="1" customWidth="1"/>
    <col min="6081" max="6081" width="26.77734375" style="27" customWidth="1"/>
    <col min="6082" max="6119" width="12.77734375" style="27" customWidth="1"/>
    <col min="6120" max="6121" width="12.33203125" style="27" bestFit="1" customWidth="1"/>
    <col min="6122" max="6335" width="8.88671875" style="27"/>
    <col min="6336" max="6336" width="4" style="27" bestFit="1" customWidth="1"/>
    <col min="6337" max="6337" width="26.77734375" style="27" customWidth="1"/>
    <col min="6338" max="6375" width="12.77734375" style="27" customWidth="1"/>
    <col min="6376" max="6377" width="12.33203125" style="27" bestFit="1" customWidth="1"/>
    <col min="6378" max="6591" width="8.88671875" style="27"/>
    <col min="6592" max="6592" width="4" style="27" bestFit="1" customWidth="1"/>
    <col min="6593" max="6593" width="26.77734375" style="27" customWidth="1"/>
    <col min="6594" max="6631" width="12.77734375" style="27" customWidth="1"/>
    <col min="6632" max="6633" width="12.33203125" style="27" bestFit="1" customWidth="1"/>
    <col min="6634" max="6847" width="8.88671875" style="27"/>
    <col min="6848" max="6848" width="4" style="27" bestFit="1" customWidth="1"/>
    <col min="6849" max="6849" width="26.77734375" style="27" customWidth="1"/>
    <col min="6850" max="6887" width="12.77734375" style="27" customWidth="1"/>
    <col min="6888" max="6889" width="12.33203125" style="27" bestFit="1" customWidth="1"/>
    <col min="6890" max="7103" width="8.88671875" style="27"/>
    <col min="7104" max="7104" width="4" style="27" bestFit="1" customWidth="1"/>
    <col min="7105" max="7105" width="26.77734375" style="27" customWidth="1"/>
    <col min="7106" max="7143" width="12.77734375" style="27" customWidth="1"/>
    <col min="7144" max="7145" width="12.33203125" style="27" bestFit="1" customWidth="1"/>
    <col min="7146" max="7359" width="8.88671875" style="27"/>
    <col min="7360" max="7360" width="4" style="27" bestFit="1" customWidth="1"/>
    <col min="7361" max="7361" width="26.77734375" style="27" customWidth="1"/>
    <col min="7362" max="7399" width="12.77734375" style="27" customWidth="1"/>
    <col min="7400" max="7401" width="12.33203125" style="27" bestFit="1" customWidth="1"/>
    <col min="7402" max="7615" width="8.88671875" style="27"/>
    <col min="7616" max="7616" width="4" style="27" bestFit="1" customWidth="1"/>
    <col min="7617" max="7617" width="26.77734375" style="27" customWidth="1"/>
    <col min="7618" max="7655" width="12.77734375" style="27" customWidth="1"/>
    <col min="7656" max="7657" width="12.33203125" style="27" bestFit="1" customWidth="1"/>
    <col min="7658" max="7871" width="8.88671875" style="27"/>
    <col min="7872" max="7872" width="4" style="27" bestFit="1" customWidth="1"/>
    <col min="7873" max="7873" width="26.77734375" style="27" customWidth="1"/>
    <col min="7874" max="7911" width="12.77734375" style="27" customWidth="1"/>
    <col min="7912" max="7913" width="12.33203125" style="27" bestFit="1" customWidth="1"/>
    <col min="7914" max="8127" width="8.88671875" style="27"/>
    <col min="8128" max="8128" width="4" style="27" bestFit="1" customWidth="1"/>
    <col min="8129" max="8129" width="26.77734375" style="27" customWidth="1"/>
    <col min="8130" max="8167" width="12.77734375" style="27" customWidth="1"/>
    <col min="8168" max="8169" width="12.33203125" style="27" bestFit="1" customWidth="1"/>
    <col min="8170" max="8383" width="8.88671875" style="27"/>
    <col min="8384" max="8384" width="4" style="27" bestFit="1" customWidth="1"/>
    <col min="8385" max="8385" width="26.77734375" style="27" customWidth="1"/>
    <col min="8386" max="8423" width="12.77734375" style="27" customWidth="1"/>
    <col min="8424" max="8425" width="12.33203125" style="27" bestFit="1" customWidth="1"/>
    <col min="8426" max="8639" width="8.88671875" style="27"/>
    <col min="8640" max="8640" width="4" style="27" bestFit="1" customWidth="1"/>
    <col min="8641" max="8641" width="26.77734375" style="27" customWidth="1"/>
    <col min="8642" max="8679" width="12.77734375" style="27" customWidth="1"/>
    <col min="8680" max="8681" width="12.33203125" style="27" bestFit="1" customWidth="1"/>
    <col min="8682" max="8895" width="8.88671875" style="27"/>
    <col min="8896" max="8896" width="4" style="27" bestFit="1" customWidth="1"/>
    <col min="8897" max="8897" width="26.77734375" style="27" customWidth="1"/>
    <col min="8898" max="8935" width="12.77734375" style="27" customWidth="1"/>
    <col min="8936" max="8937" width="12.33203125" style="27" bestFit="1" customWidth="1"/>
    <col min="8938" max="9151" width="8.88671875" style="27"/>
    <col min="9152" max="9152" width="4" style="27" bestFit="1" customWidth="1"/>
    <col min="9153" max="9153" width="26.77734375" style="27" customWidth="1"/>
    <col min="9154" max="9191" width="12.77734375" style="27" customWidth="1"/>
    <col min="9192" max="9193" width="12.33203125" style="27" bestFit="1" customWidth="1"/>
    <col min="9194" max="9407" width="8.88671875" style="27"/>
    <col min="9408" max="9408" width="4" style="27" bestFit="1" customWidth="1"/>
    <col min="9409" max="9409" width="26.77734375" style="27" customWidth="1"/>
    <col min="9410" max="9447" width="12.77734375" style="27" customWidth="1"/>
    <col min="9448" max="9449" width="12.33203125" style="27" bestFit="1" customWidth="1"/>
    <col min="9450" max="9663" width="8.88671875" style="27"/>
    <col min="9664" max="9664" width="4" style="27" bestFit="1" customWidth="1"/>
    <col min="9665" max="9665" width="26.77734375" style="27" customWidth="1"/>
    <col min="9666" max="9703" width="12.77734375" style="27" customWidth="1"/>
    <col min="9704" max="9705" width="12.33203125" style="27" bestFit="1" customWidth="1"/>
    <col min="9706" max="9919" width="8.88671875" style="27"/>
    <col min="9920" max="9920" width="4" style="27" bestFit="1" customWidth="1"/>
    <col min="9921" max="9921" width="26.77734375" style="27" customWidth="1"/>
    <col min="9922" max="9959" width="12.77734375" style="27" customWidth="1"/>
    <col min="9960" max="9961" width="12.33203125" style="27" bestFit="1" customWidth="1"/>
    <col min="9962" max="10175" width="8.88671875" style="27"/>
    <col min="10176" max="10176" width="4" style="27" bestFit="1" customWidth="1"/>
    <col min="10177" max="10177" width="26.77734375" style="27" customWidth="1"/>
    <col min="10178" max="10215" width="12.77734375" style="27" customWidth="1"/>
    <col min="10216" max="10217" width="12.33203125" style="27" bestFit="1" customWidth="1"/>
    <col min="10218" max="10431" width="8.88671875" style="27"/>
    <col min="10432" max="10432" width="4" style="27" bestFit="1" customWidth="1"/>
    <col min="10433" max="10433" width="26.77734375" style="27" customWidth="1"/>
    <col min="10434" max="10471" width="12.77734375" style="27" customWidth="1"/>
    <col min="10472" max="10473" width="12.33203125" style="27" bestFit="1" customWidth="1"/>
    <col min="10474" max="10687" width="8.88671875" style="27"/>
    <col min="10688" max="10688" width="4" style="27" bestFit="1" customWidth="1"/>
    <col min="10689" max="10689" width="26.77734375" style="27" customWidth="1"/>
    <col min="10690" max="10727" width="12.77734375" style="27" customWidth="1"/>
    <col min="10728" max="10729" width="12.33203125" style="27" bestFit="1" customWidth="1"/>
    <col min="10730" max="10943" width="8.88671875" style="27"/>
    <col min="10944" max="10944" width="4" style="27" bestFit="1" customWidth="1"/>
    <col min="10945" max="10945" width="26.77734375" style="27" customWidth="1"/>
    <col min="10946" max="10983" width="12.77734375" style="27" customWidth="1"/>
    <col min="10984" max="10985" width="12.33203125" style="27" bestFit="1" customWidth="1"/>
    <col min="10986" max="11199" width="8.88671875" style="27"/>
    <col min="11200" max="11200" width="4" style="27" bestFit="1" customWidth="1"/>
    <col min="11201" max="11201" width="26.77734375" style="27" customWidth="1"/>
    <col min="11202" max="11239" width="12.77734375" style="27" customWidth="1"/>
    <col min="11240" max="11241" width="12.33203125" style="27" bestFit="1" customWidth="1"/>
    <col min="11242" max="11455" width="8.88671875" style="27"/>
    <col min="11456" max="11456" width="4" style="27" bestFit="1" customWidth="1"/>
    <col min="11457" max="11457" width="26.77734375" style="27" customWidth="1"/>
    <col min="11458" max="11495" width="12.77734375" style="27" customWidth="1"/>
    <col min="11496" max="11497" width="12.33203125" style="27" bestFit="1" customWidth="1"/>
    <col min="11498" max="11711" width="8.88671875" style="27"/>
    <col min="11712" max="11712" width="4" style="27" bestFit="1" customWidth="1"/>
    <col min="11713" max="11713" width="26.77734375" style="27" customWidth="1"/>
    <col min="11714" max="11751" width="12.77734375" style="27" customWidth="1"/>
    <col min="11752" max="11753" width="12.33203125" style="27" bestFit="1" customWidth="1"/>
    <col min="11754" max="11967" width="8.88671875" style="27"/>
    <col min="11968" max="11968" width="4" style="27" bestFit="1" customWidth="1"/>
    <col min="11969" max="11969" width="26.77734375" style="27" customWidth="1"/>
    <col min="11970" max="12007" width="12.77734375" style="27" customWidth="1"/>
    <col min="12008" max="12009" width="12.33203125" style="27" bestFit="1" customWidth="1"/>
    <col min="12010" max="12223" width="8.88671875" style="27"/>
    <col min="12224" max="12224" width="4" style="27" bestFit="1" customWidth="1"/>
    <col min="12225" max="12225" width="26.77734375" style="27" customWidth="1"/>
    <col min="12226" max="12263" width="12.77734375" style="27" customWidth="1"/>
    <col min="12264" max="12265" width="12.33203125" style="27" bestFit="1" customWidth="1"/>
    <col min="12266" max="12479" width="8.88671875" style="27"/>
    <col min="12480" max="12480" width="4" style="27" bestFit="1" customWidth="1"/>
    <col min="12481" max="12481" width="26.77734375" style="27" customWidth="1"/>
    <col min="12482" max="12519" width="12.77734375" style="27" customWidth="1"/>
    <col min="12520" max="12521" width="12.33203125" style="27" bestFit="1" customWidth="1"/>
    <col min="12522" max="12735" width="8.88671875" style="27"/>
    <col min="12736" max="12736" width="4" style="27" bestFit="1" customWidth="1"/>
    <col min="12737" max="12737" width="26.77734375" style="27" customWidth="1"/>
    <col min="12738" max="12775" width="12.77734375" style="27" customWidth="1"/>
    <col min="12776" max="12777" width="12.33203125" style="27" bestFit="1" customWidth="1"/>
    <col min="12778" max="12991" width="8.88671875" style="27"/>
    <col min="12992" max="12992" width="4" style="27" bestFit="1" customWidth="1"/>
    <col min="12993" max="12993" width="26.77734375" style="27" customWidth="1"/>
    <col min="12994" max="13031" width="12.77734375" style="27" customWidth="1"/>
    <col min="13032" max="13033" width="12.33203125" style="27" bestFit="1" customWidth="1"/>
    <col min="13034" max="13247" width="8.88671875" style="27"/>
    <col min="13248" max="13248" width="4" style="27" bestFit="1" customWidth="1"/>
    <col min="13249" max="13249" width="26.77734375" style="27" customWidth="1"/>
    <col min="13250" max="13287" width="12.77734375" style="27" customWidth="1"/>
    <col min="13288" max="13289" width="12.33203125" style="27" bestFit="1" customWidth="1"/>
    <col min="13290" max="13503" width="8.88671875" style="27"/>
    <col min="13504" max="13504" width="4" style="27" bestFit="1" customWidth="1"/>
    <col min="13505" max="13505" width="26.77734375" style="27" customWidth="1"/>
    <col min="13506" max="13543" width="12.77734375" style="27" customWidth="1"/>
    <col min="13544" max="13545" width="12.33203125" style="27" bestFit="1" customWidth="1"/>
    <col min="13546" max="13759" width="8.88671875" style="27"/>
    <col min="13760" max="13760" width="4" style="27" bestFit="1" customWidth="1"/>
    <col min="13761" max="13761" width="26.77734375" style="27" customWidth="1"/>
    <col min="13762" max="13799" width="12.77734375" style="27" customWidth="1"/>
    <col min="13800" max="13801" width="12.33203125" style="27" bestFit="1" customWidth="1"/>
    <col min="13802" max="14015" width="8.88671875" style="27"/>
    <col min="14016" max="14016" width="4" style="27" bestFit="1" customWidth="1"/>
    <col min="14017" max="14017" width="26.77734375" style="27" customWidth="1"/>
    <col min="14018" max="14055" width="12.77734375" style="27" customWidth="1"/>
    <col min="14056" max="14057" width="12.33203125" style="27" bestFit="1" customWidth="1"/>
    <col min="14058" max="14271" width="8.88671875" style="27"/>
    <col min="14272" max="14272" width="4" style="27" bestFit="1" customWidth="1"/>
    <col min="14273" max="14273" width="26.77734375" style="27" customWidth="1"/>
    <col min="14274" max="14311" width="12.77734375" style="27" customWidth="1"/>
    <col min="14312" max="14313" width="12.33203125" style="27" bestFit="1" customWidth="1"/>
    <col min="14314" max="14527" width="8.88671875" style="27"/>
    <col min="14528" max="14528" width="4" style="27" bestFit="1" customWidth="1"/>
    <col min="14529" max="14529" width="26.77734375" style="27" customWidth="1"/>
    <col min="14530" max="14567" width="12.77734375" style="27" customWidth="1"/>
    <col min="14568" max="14569" width="12.33203125" style="27" bestFit="1" customWidth="1"/>
    <col min="14570" max="14783" width="8.88671875" style="27"/>
    <col min="14784" max="14784" width="4" style="27" bestFit="1" customWidth="1"/>
    <col min="14785" max="14785" width="26.77734375" style="27" customWidth="1"/>
    <col min="14786" max="14823" width="12.77734375" style="27" customWidth="1"/>
    <col min="14824" max="14825" width="12.33203125" style="27" bestFit="1" customWidth="1"/>
    <col min="14826" max="15039" width="8.88671875" style="27"/>
    <col min="15040" max="15040" width="4" style="27" bestFit="1" customWidth="1"/>
    <col min="15041" max="15041" width="26.77734375" style="27" customWidth="1"/>
    <col min="15042" max="15079" width="12.77734375" style="27" customWidth="1"/>
    <col min="15080" max="15081" width="12.33203125" style="27" bestFit="1" customWidth="1"/>
    <col min="15082" max="15295" width="8.88671875" style="27"/>
    <col min="15296" max="15296" width="4" style="27" bestFit="1" customWidth="1"/>
    <col min="15297" max="15297" width="26.77734375" style="27" customWidth="1"/>
    <col min="15298" max="15335" width="12.77734375" style="27" customWidth="1"/>
    <col min="15336" max="15337" width="12.33203125" style="27" bestFit="1" customWidth="1"/>
    <col min="15338" max="15551" width="8.88671875" style="27"/>
    <col min="15552" max="15552" width="4" style="27" bestFit="1" customWidth="1"/>
    <col min="15553" max="15553" width="26.77734375" style="27" customWidth="1"/>
    <col min="15554" max="15591" width="12.77734375" style="27" customWidth="1"/>
    <col min="15592" max="15593" width="12.33203125" style="27" bestFit="1" customWidth="1"/>
    <col min="15594" max="15807" width="8.88671875" style="27"/>
    <col min="15808" max="15808" width="4" style="27" bestFit="1" customWidth="1"/>
    <col min="15809" max="15809" width="26.77734375" style="27" customWidth="1"/>
    <col min="15810" max="15847" width="12.77734375" style="27" customWidth="1"/>
    <col min="15848" max="15849" width="12.33203125" style="27" bestFit="1" customWidth="1"/>
    <col min="15850" max="16063" width="8.88671875" style="27"/>
    <col min="16064" max="16064" width="4" style="27" bestFit="1" customWidth="1"/>
    <col min="16065" max="16065" width="26.77734375" style="27" customWidth="1"/>
    <col min="16066" max="16103" width="12.77734375" style="27" customWidth="1"/>
    <col min="16104" max="16105" width="12.33203125" style="27" bestFit="1" customWidth="1"/>
    <col min="16106" max="16384" width="8.88671875" style="27"/>
  </cols>
  <sheetData>
    <row r="1" spans="1:45" s="53" customFormat="1" ht="4.95" customHeight="1" x14ac:dyDescent="0.2">
      <c r="D1"/>
      <c r="E1"/>
      <c r="F1"/>
      <c r="G1"/>
      <c r="H1"/>
      <c r="I1"/>
      <c r="J1"/>
    </row>
    <row r="2" spans="1:45" ht="35.4" customHeight="1" x14ac:dyDescent="0.2">
      <c r="A2" s="444"/>
      <c r="B2" s="445" t="s">
        <v>699</v>
      </c>
      <c r="C2" s="651" t="s">
        <v>1279</v>
      </c>
      <c r="D2" s="648" t="s">
        <v>26</v>
      </c>
      <c r="E2" s="649"/>
      <c r="F2" s="649"/>
      <c r="G2" s="649"/>
      <c r="H2" s="649"/>
      <c r="I2" s="650"/>
      <c r="J2" s="653" t="s">
        <v>1293</v>
      </c>
      <c r="K2" s="635" t="s">
        <v>722</v>
      </c>
      <c r="L2" s="636"/>
      <c r="M2" s="636"/>
      <c r="N2" s="636"/>
      <c r="O2" s="636"/>
      <c r="P2" s="637"/>
      <c r="T2" s="638" t="s">
        <v>725</v>
      </c>
      <c r="U2" s="639"/>
      <c r="V2" s="639"/>
      <c r="W2" s="639"/>
      <c r="X2" s="639"/>
      <c r="Y2" s="640"/>
      <c r="Z2" s="98"/>
      <c r="AA2" s="121"/>
      <c r="AB2" s="641" t="s">
        <v>691</v>
      </c>
      <c r="AC2" s="642"/>
      <c r="AD2" s="642"/>
      <c r="AE2" s="642"/>
      <c r="AF2" s="642"/>
      <c r="AG2" s="643"/>
      <c r="AJ2" s="142" t="s">
        <v>719</v>
      </c>
    </row>
    <row r="3" spans="1:45" ht="35.4" customHeight="1" x14ac:dyDescent="0.2">
      <c r="A3" s="98"/>
      <c r="B3" s="37" t="str">
        <f>"（単位："&amp;基本設定!D29&amp;"、"&amp;基本設定!D30&amp;"）"</f>
        <v>（単位：百万円、人）</v>
      </c>
      <c r="C3" s="652"/>
      <c r="D3" s="134" t="s">
        <v>692</v>
      </c>
      <c r="E3" s="135" t="s">
        <v>1229</v>
      </c>
      <c r="F3" s="135" t="s">
        <v>667</v>
      </c>
      <c r="G3" s="135" t="s">
        <v>668</v>
      </c>
      <c r="H3" s="135" t="s">
        <v>675</v>
      </c>
      <c r="I3" s="135" t="s">
        <v>676</v>
      </c>
      <c r="J3" s="654"/>
      <c r="K3" s="308" t="s">
        <v>38</v>
      </c>
      <c r="L3" s="309" t="s">
        <v>1229</v>
      </c>
      <c r="M3" s="309" t="s">
        <v>667</v>
      </c>
      <c r="N3" s="309" t="s">
        <v>668</v>
      </c>
      <c r="O3" s="309" t="s">
        <v>675</v>
      </c>
      <c r="P3" s="309" t="s">
        <v>676</v>
      </c>
      <c r="Q3" s="99" t="s">
        <v>33</v>
      </c>
      <c r="R3" s="99" t="s">
        <v>683</v>
      </c>
      <c r="S3" s="99" t="s">
        <v>682</v>
      </c>
      <c r="T3" s="317" t="s">
        <v>692</v>
      </c>
      <c r="U3" s="318" t="s">
        <v>1229</v>
      </c>
      <c r="V3" s="318" t="s">
        <v>667</v>
      </c>
      <c r="W3" s="318" t="s">
        <v>668</v>
      </c>
      <c r="X3" s="318" t="s">
        <v>675</v>
      </c>
      <c r="Y3" s="318" t="s">
        <v>676</v>
      </c>
      <c r="Z3" s="98"/>
      <c r="AA3" s="37"/>
      <c r="AB3" s="316" t="s">
        <v>38</v>
      </c>
      <c r="AC3" s="99" t="s">
        <v>1229</v>
      </c>
      <c r="AD3" s="99" t="s">
        <v>667</v>
      </c>
      <c r="AE3" s="99" t="s">
        <v>668</v>
      </c>
      <c r="AF3" s="99" t="s">
        <v>675</v>
      </c>
      <c r="AG3" s="99" t="s">
        <v>676</v>
      </c>
      <c r="AJ3" s="644" t="s">
        <v>1065</v>
      </c>
      <c r="AK3" s="645"/>
      <c r="AL3" s="645"/>
      <c r="AM3" s="646" t="s">
        <v>1066</v>
      </c>
      <c r="AN3" s="645"/>
      <c r="AO3" s="647"/>
      <c r="AP3" s="135" t="s">
        <v>26</v>
      </c>
      <c r="AQ3" s="359" t="s">
        <v>723</v>
      </c>
      <c r="AR3" s="318" t="s">
        <v>724</v>
      </c>
      <c r="AS3" s="99" t="s">
        <v>691</v>
      </c>
    </row>
    <row r="4" spans="1:45" s="31" customFormat="1" ht="14.4" customHeight="1" x14ac:dyDescent="0.2">
      <c r="A4" s="589" t="s">
        <v>698</v>
      </c>
      <c r="B4" s="548" t="s">
        <v>1388</v>
      </c>
      <c r="C4" s="100" t="s">
        <v>664</v>
      </c>
      <c r="D4" s="136" t="s">
        <v>1281</v>
      </c>
      <c r="E4" s="136" t="s">
        <v>1283</v>
      </c>
      <c r="F4" s="136" t="s">
        <v>1285</v>
      </c>
      <c r="G4" s="136" t="s">
        <v>669</v>
      </c>
      <c r="H4" s="136" t="s">
        <v>726</v>
      </c>
      <c r="I4" s="136" t="s">
        <v>1290</v>
      </c>
      <c r="J4" s="100" t="s">
        <v>1291</v>
      </c>
      <c r="K4" s="310" t="s">
        <v>1295</v>
      </c>
      <c r="L4" s="310" t="s">
        <v>673</v>
      </c>
      <c r="M4" s="310" t="s">
        <v>674</v>
      </c>
      <c r="N4" s="310" t="s">
        <v>1299</v>
      </c>
      <c r="O4" s="310" t="s">
        <v>1301</v>
      </c>
      <c r="P4" s="310" t="s">
        <v>677</v>
      </c>
      <c r="Q4" s="100" t="s">
        <v>1304</v>
      </c>
      <c r="R4" s="100" t="s">
        <v>678</v>
      </c>
      <c r="S4" s="100" t="s">
        <v>1307</v>
      </c>
      <c r="T4" s="319" t="s">
        <v>1309</v>
      </c>
      <c r="U4" s="319" t="s">
        <v>680</v>
      </c>
      <c r="V4" s="319" t="s">
        <v>684</v>
      </c>
      <c r="W4" s="319" t="s">
        <v>685</v>
      </c>
      <c r="X4" s="319" t="s">
        <v>686</v>
      </c>
      <c r="Y4" s="319" t="s">
        <v>687</v>
      </c>
      <c r="Z4" s="589" t="s">
        <v>698</v>
      </c>
      <c r="AA4" s="548" t="s">
        <v>1388</v>
      </c>
      <c r="AB4" s="100" t="s">
        <v>688</v>
      </c>
      <c r="AC4" s="100" t="s">
        <v>689</v>
      </c>
      <c r="AD4" s="100" t="s">
        <v>690</v>
      </c>
      <c r="AE4" s="100" t="s">
        <v>1316</v>
      </c>
      <c r="AF4" s="100" t="s">
        <v>693</v>
      </c>
      <c r="AG4" s="100" t="s">
        <v>694</v>
      </c>
      <c r="AJ4" s="143" t="s">
        <v>695</v>
      </c>
      <c r="AK4" s="589" t="s">
        <v>698</v>
      </c>
      <c r="AL4" s="548" t="s">
        <v>1388</v>
      </c>
      <c r="AM4" s="144" t="s">
        <v>695</v>
      </c>
      <c r="AN4" s="589" t="s">
        <v>698</v>
      </c>
      <c r="AO4" s="548" t="s">
        <v>1388</v>
      </c>
      <c r="AP4" s="162" t="s">
        <v>665</v>
      </c>
      <c r="AQ4" s="360" t="s">
        <v>672</v>
      </c>
      <c r="AR4" s="362" t="s">
        <v>679</v>
      </c>
      <c r="AS4" s="364" t="s">
        <v>688</v>
      </c>
    </row>
    <row r="5" spans="1:45" s="31" customFormat="1" ht="14.4" customHeight="1" x14ac:dyDescent="0.2">
      <c r="A5" s="589"/>
      <c r="B5" s="548"/>
      <c r="C5" s="38" t="s">
        <v>664</v>
      </c>
      <c r="D5" s="137" t="s">
        <v>1282</v>
      </c>
      <c r="E5" s="137" t="s">
        <v>1284</v>
      </c>
      <c r="F5" s="137" t="s">
        <v>1286</v>
      </c>
      <c r="G5" s="137" t="s">
        <v>1287</v>
      </c>
      <c r="H5" s="137" t="s">
        <v>1288</v>
      </c>
      <c r="I5" s="137" t="s">
        <v>1289</v>
      </c>
      <c r="J5" s="38" t="s">
        <v>1294</v>
      </c>
      <c r="K5" s="311" t="s">
        <v>1296</v>
      </c>
      <c r="L5" s="311" t="s">
        <v>1297</v>
      </c>
      <c r="M5" s="311" t="s">
        <v>1298</v>
      </c>
      <c r="N5" s="311" t="s">
        <v>1300</v>
      </c>
      <c r="O5" s="311" t="s">
        <v>1302</v>
      </c>
      <c r="P5" s="311" t="s">
        <v>1303</v>
      </c>
      <c r="Q5" s="38" t="s">
        <v>1305</v>
      </c>
      <c r="R5" s="38" t="s">
        <v>1306</v>
      </c>
      <c r="S5" s="38" t="s">
        <v>1308</v>
      </c>
      <c r="T5" s="320" t="s">
        <v>1310</v>
      </c>
      <c r="U5" s="320" t="s">
        <v>1311</v>
      </c>
      <c r="V5" s="320" t="s">
        <v>1312</v>
      </c>
      <c r="W5" s="320" t="s">
        <v>1313</v>
      </c>
      <c r="X5" s="320" t="s">
        <v>1314</v>
      </c>
      <c r="Y5" s="320" t="s">
        <v>1315</v>
      </c>
      <c r="Z5" s="589"/>
      <c r="AA5" s="548"/>
      <c r="AB5" s="38" t="s">
        <v>1317</v>
      </c>
      <c r="AC5" s="38" t="s">
        <v>1318</v>
      </c>
      <c r="AD5" s="38" t="s">
        <v>1319</v>
      </c>
      <c r="AE5" s="38" t="s">
        <v>1320</v>
      </c>
      <c r="AF5" s="38" t="s">
        <v>696</v>
      </c>
      <c r="AG5" s="38" t="s">
        <v>697</v>
      </c>
      <c r="AJ5" s="145" t="s">
        <v>1321</v>
      </c>
      <c r="AK5" s="589"/>
      <c r="AL5" s="548"/>
      <c r="AM5" s="146" t="s">
        <v>1321</v>
      </c>
      <c r="AN5" s="589"/>
      <c r="AO5" s="548"/>
      <c r="AP5" s="163" t="s">
        <v>1321</v>
      </c>
      <c r="AQ5" s="361" t="s">
        <v>1321</v>
      </c>
      <c r="AR5" s="363" t="s">
        <v>1321</v>
      </c>
      <c r="AS5" s="365" t="s">
        <v>1321</v>
      </c>
    </row>
    <row r="6" spans="1:45" s="34" customFormat="1" ht="19.95" customHeight="1" x14ac:dyDescent="0.2">
      <c r="A6" s="117" t="s">
        <v>142</v>
      </c>
      <c r="B6" s="114" t="s">
        <v>143</v>
      </c>
      <c r="C6" s="101">
        <f>計算準備!C11</f>
        <v>0</v>
      </c>
      <c r="D6" s="138">
        <f>C6</f>
        <v>0</v>
      </c>
      <c r="E6" s="138">
        <f t="array" ref="E6:E112">MMULT(投入係数!C6:DE112,D6:D112)</f>
        <v>0</v>
      </c>
      <c r="F6" s="138">
        <f>D6*各種係数!G6</f>
        <v>0</v>
      </c>
      <c r="G6" s="138">
        <f>D6*各種係数!H6</f>
        <v>0</v>
      </c>
      <c r="H6" s="138">
        <f>D6*各種係数!J6*各種係数!$M$23*各種係数!$M$32</f>
        <v>0</v>
      </c>
      <c r="I6" s="138">
        <f>D6*各種係数!K6*各種係数!$M$23*各種係数!$M$32</f>
        <v>0</v>
      </c>
      <c r="J6" s="102">
        <f t="array" ref="J6:J112">MMULT('逆行列係数（外生化）'!C6:DE112,D6:D112)</f>
        <v>0</v>
      </c>
      <c r="K6" s="312">
        <f>J6-D6</f>
        <v>0</v>
      </c>
      <c r="L6" s="312">
        <f t="array" ref="L6:L112">MMULT(投入係数!C6:DE112,K6:K112)</f>
        <v>0</v>
      </c>
      <c r="M6" s="312">
        <f>K6*各種係数!G6</f>
        <v>0</v>
      </c>
      <c r="N6" s="312">
        <f>K6*各種係数!H6</f>
        <v>0</v>
      </c>
      <c r="O6" s="312">
        <f>K6*各種係数!J6*各種係数!$M$23*各種係数!$M$32</f>
        <v>0</v>
      </c>
      <c r="P6" s="312">
        <f>K6*各種係数!K6*各種係数!$M$23*各種係数!$M$32</f>
        <v>0</v>
      </c>
      <c r="Q6" s="102"/>
      <c r="R6" s="102">
        <f>$Q$113*各種係数!I6</f>
        <v>0</v>
      </c>
      <c r="S6" s="102">
        <f>R6*各種係数!F6</f>
        <v>0</v>
      </c>
      <c r="T6" s="279">
        <f t="array" ref="T6:T112">MMULT(逆行列係数!C6:DE112,S6:S112)</f>
        <v>0</v>
      </c>
      <c r="U6" s="279">
        <f t="array" ref="U6:U112">MMULT(投入係数!C6:DE112,T6:T112)</f>
        <v>0</v>
      </c>
      <c r="V6" s="279">
        <f>T6*各種係数!G6</f>
        <v>0</v>
      </c>
      <c r="W6" s="279">
        <f>T6*各種係数!H6</f>
        <v>0</v>
      </c>
      <c r="X6" s="279">
        <f>T6*各種係数!J6*各種係数!$M$23*各種係数!$M$32</f>
        <v>0</v>
      </c>
      <c r="Y6" s="279">
        <f>T6*各種係数!K6*各種係数!$M$23*各種係数!$M$32</f>
        <v>0</v>
      </c>
      <c r="Z6" s="117" t="str">
        <f t="shared" ref="Z6:Z37" si="0">A6</f>
        <v>011</v>
      </c>
      <c r="AA6" s="114" t="str">
        <f t="shared" ref="AA6:AA37" si="1">B6</f>
        <v>耕種農業</v>
      </c>
      <c r="AB6" s="102">
        <f t="shared" ref="AB6:AG6" si="2">D6+K6+T6</f>
        <v>0</v>
      </c>
      <c r="AC6" s="102">
        <f t="shared" si="2"/>
        <v>0</v>
      </c>
      <c r="AD6" s="102">
        <f t="shared" si="2"/>
        <v>0</v>
      </c>
      <c r="AE6" s="102">
        <f t="shared" si="2"/>
        <v>0</v>
      </c>
      <c r="AF6" s="102">
        <f t="shared" si="2"/>
        <v>0</v>
      </c>
      <c r="AG6" s="102">
        <f t="shared" si="2"/>
        <v>0</v>
      </c>
      <c r="AH6" s="33"/>
      <c r="AI6" s="33"/>
      <c r="AJ6" s="147">
        <f>RANK(AB6,$AB$6:$AB$112)+COUNTIF($AB$6:AB6,AB6)-1</f>
        <v>1</v>
      </c>
      <c r="AK6" s="159" t="str">
        <f>Z6</f>
        <v>011</v>
      </c>
      <c r="AL6" s="148" t="str">
        <f>AA6</f>
        <v>耕種農業</v>
      </c>
      <c r="AM6" s="156">
        <v>1</v>
      </c>
      <c r="AN6" s="156" t="str">
        <f>VLOOKUP(AM6,$AJ:$AK,2,FALSE)</f>
        <v>011</v>
      </c>
      <c r="AO6" s="149" t="str">
        <f>VLOOKUP(AN6,$AK:$AL,2,FALSE)</f>
        <v>耕種農業</v>
      </c>
      <c r="AP6" s="138">
        <f>VLOOKUP(AO6,$B:$D,3,FALSE)</f>
        <v>0</v>
      </c>
      <c r="AQ6" s="326">
        <f>VLOOKUP(AO6,$B:$K,10,FALSE)</f>
        <v>0</v>
      </c>
      <c r="AR6" s="279">
        <f>VLOOKUP(AO6,$B:$T,19,FALSE)</f>
        <v>0</v>
      </c>
      <c r="AS6" s="102">
        <f>VLOOKUP(AO6,$AA:$AB,2,FALSE)</f>
        <v>0</v>
      </c>
    </row>
    <row r="7" spans="1:45" s="34" customFormat="1" ht="19.95" customHeight="1" x14ac:dyDescent="0.2">
      <c r="A7" s="118" t="s">
        <v>144</v>
      </c>
      <c r="B7" s="115" t="s">
        <v>156</v>
      </c>
      <c r="C7" s="103">
        <f>計算準備!C12</f>
        <v>0</v>
      </c>
      <c r="D7" s="139">
        <f t="shared" ref="D7:D70" si="3">C7</f>
        <v>0</v>
      </c>
      <c r="E7" s="139">
        <v>0</v>
      </c>
      <c r="F7" s="139">
        <f>D7*各種係数!G7</f>
        <v>0</v>
      </c>
      <c r="G7" s="139">
        <f>D7*各種係数!H7</f>
        <v>0</v>
      </c>
      <c r="H7" s="139">
        <f>D7*各種係数!J7*各種係数!$M$23*各種係数!$M$32</f>
        <v>0</v>
      </c>
      <c r="I7" s="139">
        <f>D7*各種係数!K7*各種係数!$M$23*各種係数!$M$32</f>
        <v>0</v>
      </c>
      <c r="J7" s="104">
        <v>0</v>
      </c>
      <c r="K7" s="313">
        <f t="shared" ref="K7:K70" si="4">J7-D7</f>
        <v>0</v>
      </c>
      <c r="L7" s="313">
        <v>0</v>
      </c>
      <c r="M7" s="313">
        <f>K7*各種係数!G7</f>
        <v>0</v>
      </c>
      <c r="N7" s="313">
        <f>K7*各種係数!H7</f>
        <v>0</v>
      </c>
      <c r="O7" s="313">
        <f>K7*各種係数!J7*各種係数!$M$23*各種係数!$M$32</f>
        <v>0</v>
      </c>
      <c r="P7" s="313">
        <f>K7*各種係数!K7*各種係数!$M$23*各種係数!$M$32</f>
        <v>0</v>
      </c>
      <c r="Q7" s="104"/>
      <c r="R7" s="104">
        <f>$Q$113*各種係数!I7</f>
        <v>0</v>
      </c>
      <c r="S7" s="104">
        <f>R7*各種係数!F7</f>
        <v>0</v>
      </c>
      <c r="T7" s="280">
        <v>0</v>
      </c>
      <c r="U7" s="280">
        <v>0</v>
      </c>
      <c r="V7" s="280">
        <f>T7*各種係数!G7</f>
        <v>0</v>
      </c>
      <c r="W7" s="280">
        <f>T7*各種係数!H7</f>
        <v>0</v>
      </c>
      <c r="X7" s="280">
        <f>T7*各種係数!J7*各種係数!$M$23*各種係数!$M$32</f>
        <v>0</v>
      </c>
      <c r="Y7" s="280">
        <f>T7*各種係数!K7*各種係数!$M$23*各種係数!$M$32</f>
        <v>0</v>
      </c>
      <c r="Z7" s="118" t="str">
        <f t="shared" si="0"/>
        <v>012</v>
      </c>
      <c r="AA7" s="115" t="str">
        <f t="shared" si="1"/>
        <v>畜産</v>
      </c>
      <c r="AB7" s="104">
        <f t="shared" ref="AB7:AB70" si="5">D7+K7+T7</f>
        <v>0</v>
      </c>
      <c r="AC7" s="104">
        <f t="shared" ref="AC7:AC70" si="6">E7+L7+U7</f>
        <v>0</v>
      </c>
      <c r="AD7" s="104">
        <f t="shared" ref="AD7:AD70" si="7">F7+M7+V7</f>
        <v>0</v>
      </c>
      <c r="AE7" s="104">
        <f t="shared" ref="AE7:AE70" si="8">G7+N7+W7</f>
        <v>0</v>
      </c>
      <c r="AF7" s="104">
        <f t="shared" ref="AF7:AF70" si="9">H7+O7+X7</f>
        <v>0</v>
      </c>
      <c r="AG7" s="104">
        <f t="shared" ref="AG7:AG70" si="10">I7+P7+Y7</f>
        <v>0</v>
      </c>
      <c r="AH7" s="33"/>
      <c r="AI7" s="33"/>
      <c r="AJ7" s="150">
        <f>RANK(AB7,$AB$6:$AB$112)+COUNTIF($AB$6:AB7,AB7)-1</f>
        <v>2</v>
      </c>
      <c r="AK7" s="160" t="str">
        <f t="shared" ref="AK7:AK70" si="11">Z7</f>
        <v>012</v>
      </c>
      <c r="AL7" s="151" t="str">
        <f t="shared" ref="AL7:AL70" si="12">AA7</f>
        <v>畜産</v>
      </c>
      <c r="AM7" s="157">
        <v>2</v>
      </c>
      <c r="AN7" s="157" t="str">
        <f t="shared" ref="AN7:AN70" si="13">VLOOKUP(AM7,$AJ:$AK,2,FALSE)</f>
        <v>012</v>
      </c>
      <c r="AO7" s="152" t="str">
        <f t="shared" ref="AO7:AO70" si="14">VLOOKUP(AN7,$AK:$AL,2,FALSE)</f>
        <v>畜産</v>
      </c>
      <c r="AP7" s="139">
        <f t="shared" ref="AP7:AP70" si="15">VLOOKUP(AO7,$B:$D,3,FALSE)</f>
        <v>0</v>
      </c>
      <c r="AQ7" s="327">
        <f t="shared" ref="AQ7:AQ70" si="16">VLOOKUP(AO7,$B:$K,10,FALSE)</f>
        <v>0</v>
      </c>
      <c r="AR7" s="280">
        <f t="shared" ref="AR7:AR70" si="17">VLOOKUP(AO7,$B:$T,19,FALSE)</f>
        <v>0</v>
      </c>
      <c r="AS7" s="104">
        <f t="shared" ref="AS7:AS70" si="18">VLOOKUP(AO7,$AA:$AB,2,FALSE)</f>
        <v>0</v>
      </c>
    </row>
    <row r="8" spans="1:45" s="34" customFormat="1" ht="19.95" customHeight="1" x14ac:dyDescent="0.2">
      <c r="A8" s="119" t="s">
        <v>159</v>
      </c>
      <c r="B8" s="115" t="s">
        <v>158</v>
      </c>
      <c r="C8" s="103">
        <f>計算準備!C13</f>
        <v>0</v>
      </c>
      <c r="D8" s="139">
        <f t="shared" si="3"/>
        <v>0</v>
      </c>
      <c r="E8" s="139">
        <v>0</v>
      </c>
      <c r="F8" s="139">
        <f>D8*各種係数!G8</f>
        <v>0</v>
      </c>
      <c r="G8" s="139">
        <f>D8*各種係数!H8</f>
        <v>0</v>
      </c>
      <c r="H8" s="139">
        <f>D8*各種係数!J8*各種係数!$M$23*各種係数!$M$32</f>
        <v>0</v>
      </c>
      <c r="I8" s="139">
        <f>D8*各種係数!K8*各種係数!$M$23*各種係数!$M$32</f>
        <v>0</v>
      </c>
      <c r="J8" s="104">
        <v>0</v>
      </c>
      <c r="K8" s="313">
        <f t="shared" si="4"/>
        <v>0</v>
      </c>
      <c r="L8" s="313">
        <v>0</v>
      </c>
      <c r="M8" s="313">
        <f>K8*各種係数!G8</f>
        <v>0</v>
      </c>
      <c r="N8" s="313">
        <f>K8*各種係数!H8</f>
        <v>0</v>
      </c>
      <c r="O8" s="313">
        <f>K8*各種係数!J8*各種係数!$M$23*各種係数!$M$32</f>
        <v>0</v>
      </c>
      <c r="P8" s="313">
        <f>K8*各種係数!K8*各種係数!$M$23*各種係数!$M$32</f>
        <v>0</v>
      </c>
      <c r="Q8" s="104"/>
      <c r="R8" s="104">
        <f>$Q$113*各種係数!I8</f>
        <v>0</v>
      </c>
      <c r="S8" s="104">
        <f>R8*各種係数!F8</f>
        <v>0</v>
      </c>
      <c r="T8" s="280">
        <v>0</v>
      </c>
      <c r="U8" s="280">
        <v>0</v>
      </c>
      <c r="V8" s="280">
        <f>T8*各種係数!G8</f>
        <v>0</v>
      </c>
      <c r="W8" s="280">
        <f>T8*各種係数!H8</f>
        <v>0</v>
      </c>
      <c r="X8" s="280">
        <f>T8*各種係数!J8*各種係数!$M$23*各種係数!$M$32</f>
        <v>0</v>
      </c>
      <c r="Y8" s="280">
        <f>T8*各種係数!K8*各種係数!$M$23*各種係数!$M$32</f>
        <v>0</v>
      </c>
      <c r="Z8" s="119" t="str">
        <f t="shared" si="0"/>
        <v>013</v>
      </c>
      <c r="AA8" s="115" t="str">
        <f t="shared" si="1"/>
        <v>農業サービス</v>
      </c>
      <c r="AB8" s="104">
        <f t="shared" si="5"/>
        <v>0</v>
      </c>
      <c r="AC8" s="104">
        <f t="shared" si="6"/>
        <v>0</v>
      </c>
      <c r="AD8" s="104">
        <f t="shared" si="7"/>
        <v>0</v>
      </c>
      <c r="AE8" s="104">
        <f t="shared" si="8"/>
        <v>0</v>
      </c>
      <c r="AF8" s="104">
        <f t="shared" si="9"/>
        <v>0</v>
      </c>
      <c r="AG8" s="104">
        <f t="shared" si="10"/>
        <v>0</v>
      </c>
      <c r="AH8" s="33"/>
      <c r="AI8" s="33"/>
      <c r="AJ8" s="150">
        <f>RANK(AB8,$AB$6:$AB$112)+COUNTIF($AB$6:AB8,AB8)-1</f>
        <v>3</v>
      </c>
      <c r="AK8" s="160" t="str">
        <f t="shared" si="11"/>
        <v>013</v>
      </c>
      <c r="AL8" s="151" t="str">
        <f t="shared" si="12"/>
        <v>農業サービス</v>
      </c>
      <c r="AM8" s="157">
        <v>3</v>
      </c>
      <c r="AN8" s="157" t="str">
        <f t="shared" si="13"/>
        <v>013</v>
      </c>
      <c r="AO8" s="152" t="str">
        <f t="shared" si="14"/>
        <v>農業サービス</v>
      </c>
      <c r="AP8" s="139">
        <f t="shared" si="15"/>
        <v>0</v>
      </c>
      <c r="AQ8" s="327">
        <f t="shared" si="16"/>
        <v>0</v>
      </c>
      <c r="AR8" s="280">
        <f t="shared" si="17"/>
        <v>0</v>
      </c>
      <c r="AS8" s="104">
        <f t="shared" si="18"/>
        <v>0</v>
      </c>
    </row>
    <row r="9" spans="1:45" s="34" customFormat="1" ht="19.95" customHeight="1" x14ac:dyDescent="0.2">
      <c r="A9" s="119" t="s">
        <v>162</v>
      </c>
      <c r="B9" s="115" t="s">
        <v>163</v>
      </c>
      <c r="C9" s="103">
        <f>計算準備!C14</f>
        <v>0</v>
      </c>
      <c r="D9" s="139">
        <f t="shared" si="3"/>
        <v>0</v>
      </c>
      <c r="E9" s="139">
        <v>0</v>
      </c>
      <c r="F9" s="139">
        <f>D9*各種係数!G9</f>
        <v>0</v>
      </c>
      <c r="G9" s="139">
        <f>D9*各種係数!H9</f>
        <v>0</v>
      </c>
      <c r="H9" s="139">
        <f>D9*各種係数!J9*各種係数!$M$23*各種係数!$M$32</f>
        <v>0</v>
      </c>
      <c r="I9" s="139">
        <f>D9*各種係数!K9*各種係数!$M$23*各種係数!$M$32</f>
        <v>0</v>
      </c>
      <c r="J9" s="104">
        <v>0</v>
      </c>
      <c r="K9" s="313">
        <f t="shared" si="4"/>
        <v>0</v>
      </c>
      <c r="L9" s="313">
        <v>0</v>
      </c>
      <c r="M9" s="313">
        <f>K9*各種係数!G9</f>
        <v>0</v>
      </c>
      <c r="N9" s="313">
        <f>K9*各種係数!H9</f>
        <v>0</v>
      </c>
      <c r="O9" s="313">
        <f>K9*各種係数!J9*各種係数!$M$23*各種係数!$M$32</f>
        <v>0</v>
      </c>
      <c r="P9" s="313">
        <f>K9*各種係数!K9*各種係数!$M$23*各種係数!$M$32</f>
        <v>0</v>
      </c>
      <c r="Q9" s="104"/>
      <c r="R9" s="104">
        <f>$Q$113*各種係数!I9</f>
        <v>0</v>
      </c>
      <c r="S9" s="104">
        <f>R9*各種係数!F9</f>
        <v>0</v>
      </c>
      <c r="T9" s="280">
        <v>0</v>
      </c>
      <c r="U9" s="280">
        <v>0</v>
      </c>
      <c r="V9" s="280">
        <f>T9*各種係数!G9</f>
        <v>0</v>
      </c>
      <c r="W9" s="280">
        <f>T9*各種係数!H9</f>
        <v>0</v>
      </c>
      <c r="X9" s="280">
        <f>T9*各種係数!J9*各種係数!$M$23*各種係数!$M$32</f>
        <v>0</v>
      </c>
      <c r="Y9" s="280">
        <f>T9*各種係数!K9*各種係数!$M$23*各種係数!$M$32</f>
        <v>0</v>
      </c>
      <c r="Z9" s="119" t="str">
        <f t="shared" si="0"/>
        <v>015</v>
      </c>
      <c r="AA9" s="115" t="str">
        <f t="shared" si="1"/>
        <v>林業</v>
      </c>
      <c r="AB9" s="104">
        <f t="shared" si="5"/>
        <v>0</v>
      </c>
      <c r="AC9" s="104">
        <f t="shared" si="6"/>
        <v>0</v>
      </c>
      <c r="AD9" s="104">
        <f t="shared" si="7"/>
        <v>0</v>
      </c>
      <c r="AE9" s="104">
        <f t="shared" si="8"/>
        <v>0</v>
      </c>
      <c r="AF9" s="104">
        <f t="shared" si="9"/>
        <v>0</v>
      </c>
      <c r="AG9" s="104">
        <f t="shared" si="10"/>
        <v>0</v>
      </c>
      <c r="AH9" s="33"/>
      <c r="AI9" s="33"/>
      <c r="AJ9" s="150">
        <f>RANK(AB9,$AB$6:$AB$112)+COUNTIF($AB$6:AB9,AB9)-1</f>
        <v>4</v>
      </c>
      <c r="AK9" s="160" t="str">
        <f t="shared" si="11"/>
        <v>015</v>
      </c>
      <c r="AL9" s="151" t="str">
        <f t="shared" si="12"/>
        <v>林業</v>
      </c>
      <c r="AM9" s="157">
        <v>4</v>
      </c>
      <c r="AN9" s="157" t="str">
        <f t="shared" si="13"/>
        <v>015</v>
      </c>
      <c r="AO9" s="152" t="str">
        <f t="shared" si="14"/>
        <v>林業</v>
      </c>
      <c r="AP9" s="139">
        <f t="shared" si="15"/>
        <v>0</v>
      </c>
      <c r="AQ9" s="327">
        <f t="shared" si="16"/>
        <v>0</v>
      </c>
      <c r="AR9" s="280">
        <f t="shared" si="17"/>
        <v>0</v>
      </c>
      <c r="AS9" s="104">
        <f t="shared" si="18"/>
        <v>0</v>
      </c>
    </row>
    <row r="10" spans="1:45" s="34" customFormat="1" ht="19.95" customHeight="1" x14ac:dyDescent="0.2">
      <c r="A10" s="119" t="s">
        <v>170</v>
      </c>
      <c r="B10" s="115" t="s">
        <v>171</v>
      </c>
      <c r="C10" s="103">
        <f>計算準備!C15</f>
        <v>0</v>
      </c>
      <c r="D10" s="139">
        <f t="shared" si="3"/>
        <v>0</v>
      </c>
      <c r="E10" s="139">
        <v>0</v>
      </c>
      <c r="F10" s="139">
        <f>D10*各種係数!G10</f>
        <v>0</v>
      </c>
      <c r="G10" s="139">
        <f>D10*各種係数!H10</f>
        <v>0</v>
      </c>
      <c r="H10" s="139">
        <f>D10*各種係数!J10*各種係数!$M$23*各種係数!$M$32</f>
        <v>0</v>
      </c>
      <c r="I10" s="139">
        <f>D10*各種係数!K10*各種係数!$M$23*各種係数!$M$32</f>
        <v>0</v>
      </c>
      <c r="J10" s="104">
        <v>0</v>
      </c>
      <c r="K10" s="313">
        <f t="shared" si="4"/>
        <v>0</v>
      </c>
      <c r="L10" s="313">
        <v>0</v>
      </c>
      <c r="M10" s="313">
        <f>K10*各種係数!G10</f>
        <v>0</v>
      </c>
      <c r="N10" s="313">
        <f>K10*各種係数!H10</f>
        <v>0</v>
      </c>
      <c r="O10" s="313">
        <f>K10*各種係数!J10*各種係数!$M$23*各種係数!$M$32</f>
        <v>0</v>
      </c>
      <c r="P10" s="313">
        <f>K10*各種係数!K10*各種係数!$M$23*各種係数!$M$32</f>
        <v>0</v>
      </c>
      <c r="Q10" s="104"/>
      <c r="R10" s="104">
        <f>$Q$113*各種係数!I10</f>
        <v>0</v>
      </c>
      <c r="S10" s="104">
        <f>R10*各種係数!F10</f>
        <v>0</v>
      </c>
      <c r="T10" s="280">
        <v>0</v>
      </c>
      <c r="U10" s="280">
        <v>0</v>
      </c>
      <c r="V10" s="280">
        <f>T10*各種係数!G10</f>
        <v>0</v>
      </c>
      <c r="W10" s="280">
        <f>T10*各種係数!H10</f>
        <v>0</v>
      </c>
      <c r="X10" s="280">
        <f>T10*各種係数!J10*各種係数!$M$23*各種係数!$M$32</f>
        <v>0</v>
      </c>
      <c r="Y10" s="280">
        <f>T10*各種係数!K10*各種係数!$M$23*各種係数!$M$32</f>
        <v>0</v>
      </c>
      <c r="Z10" s="119" t="str">
        <f t="shared" si="0"/>
        <v>017</v>
      </c>
      <c r="AA10" s="115" t="str">
        <f t="shared" si="1"/>
        <v>漁業</v>
      </c>
      <c r="AB10" s="104">
        <f t="shared" si="5"/>
        <v>0</v>
      </c>
      <c r="AC10" s="104">
        <f t="shared" si="6"/>
        <v>0</v>
      </c>
      <c r="AD10" s="104">
        <f t="shared" si="7"/>
        <v>0</v>
      </c>
      <c r="AE10" s="104">
        <f t="shared" si="8"/>
        <v>0</v>
      </c>
      <c r="AF10" s="104">
        <f t="shared" si="9"/>
        <v>0</v>
      </c>
      <c r="AG10" s="104">
        <f t="shared" si="10"/>
        <v>0</v>
      </c>
      <c r="AH10" s="33"/>
      <c r="AI10" s="33"/>
      <c r="AJ10" s="150">
        <f>RANK(AB10,$AB$6:$AB$112)+COUNTIF($AB$6:AB10,AB10)-1</f>
        <v>5</v>
      </c>
      <c r="AK10" s="160" t="str">
        <f t="shared" si="11"/>
        <v>017</v>
      </c>
      <c r="AL10" s="151" t="str">
        <f t="shared" si="12"/>
        <v>漁業</v>
      </c>
      <c r="AM10" s="157">
        <v>5</v>
      </c>
      <c r="AN10" s="157" t="str">
        <f t="shared" si="13"/>
        <v>017</v>
      </c>
      <c r="AO10" s="152" t="str">
        <f t="shared" si="14"/>
        <v>漁業</v>
      </c>
      <c r="AP10" s="139">
        <f t="shared" si="15"/>
        <v>0</v>
      </c>
      <c r="AQ10" s="327">
        <f t="shared" si="16"/>
        <v>0</v>
      </c>
      <c r="AR10" s="280">
        <f t="shared" si="17"/>
        <v>0</v>
      </c>
      <c r="AS10" s="104">
        <f t="shared" si="18"/>
        <v>0</v>
      </c>
    </row>
    <row r="11" spans="1:45" s="34" customFormat="1" ht="19.95" customHeight="1" x14ac:dyDescent="0.2">
      <c r="A11" s="119" t="s">
        <v>176</v>
      </c>
      <c r="B11" s="115" t="s">
        <v>175</v>
      </c>
      <c r="C11" s="103">
        <f>計算準備!C16</f>
        <v>0</v>
      </c>
      <c r="D11" s="139">
        <f t="shared" si="3"/>
        <v>0</v>
      </c>
      <c r="E11" s="139">
        <v>0</v>
      </c>
      <c r="F11" s="139">
        <f>D11*各種係数!G11</f>
        <v>0</v>
      </c>
      <c r="G11" s="139">
        <f>D11*各種係数!H11</f>
        <v>0</v>
      </c>
      <c r="H11" s="139">
        <f>D11*各種係数!J11*各種係数!$M$23*各種係数!$M$32</f>
        <v>0</v>
      </c>
      <c r="I11" s="139">
        <f>D11*各種係数!K11*各種係数!$M$23*各種係数!$M$32</f>
        <v>0</v>
      </c>
      <c r="J11" s="104">
        <v>0</v>
      </c>
      <c r="K11" s="313">
        <f t="shared" si="4"/>
        <v>0</v>
      </c>
      <c r="L11" s="313">
        <v>0</v>
      </c>
      <c r="M11" s="313">
        <f>K11*各種係数!G11</f>
        <v>0</v>
      </c>
      <c r="N11" s="313">
        <f>K11*各種係数!H11</f>
        <v>0</v>
      </c>
      <c r="O11" s="313">
        <f>K11*各種係数!J11*各種係数!$M$23*各種係数!$M$32</f>
        <v>0</v>
      </c>
      <c r="P11" s="313">
        <f>K11*各種係数!K11*各種係数!$M$23*各種係数!$M$32</f>
        <v>0</v>
      </c>
      <c r="Q11" s="104"/>
      <c r="R11" s="104">
        <f>$Q$113*各種係数!I11</f>
        <v>0</v>
      </c>
      <c r="S11" s="104">
        <f>R11*各種係数!F11</f>
        <v>0</v>
      </c>
      <c r="T11" s="280">
        <v>0</v>
      </c>
      <c r="U11" s="280">
        <v>0</v>
      </c>
      <c r="V11" s="280">
        <f>T11*各種係数!G11</f>
        <v>0</v>
      </c>
      <c r="W11" s="280">
        <f>T11*各種係数!H11</f>
        <v>0</v>
      </c>
      <c r="X11" s="280">
        <f>T11*各種係数!J11*各種係数!$M$23*各種係数!$M$32</f>
        <v>0</v>
      </c>
      <c r="Y11" s="280">
        <f>T11*各種係数!K11*各種係数!$M$23*各種係数!$M$32</f>
        <v>0</v>
      </c>
      <c r="Z11" s="119" t="str">
        <f t="shared" si="0"/>
        <v>061</v>
      </c>
      <c r="AA11" s="115" t="str">
        <f t="shared" si="1"/>
        <v>石炭・原油・天然ガス</v>
      </c>
      <c r="AB11" s="104">
        <f t="shared" si="5"/>
        <v>0</v>
      </c>
      <c r="AC11" s="104">
        <f t="shared" si="6"/>
        <v>0</v>
      </c>
      <c r="AD11" s="104">
        <f t="shared" si="7"/>
        <v>0</v>
      </c>
      <c r="AE11" s="104">
        <f t="shared" si="8"/>
        <v>0</v>
      </c>
      <c r="AF11" s="104">
        <f t="shared" si="9"/>
        <v>0</v>
      </c>
      <c r="AG11" s="104">
        <f t="shared" si="10"/>
        <v>0</v>
      </c>
      <c r="AH11" s="33"/>
      <c r="AI11" s="33"/>
      <c r="AJ11" s="150">
        <f>RANK(AB11,$AB$6:$AB$112)+COUNTIF($AB$6:AB11,AB11)-1</f>
        <v>6</v>
      </c>
      <c r="AK11" s="160" t="str">
        <f t="shared" si="11"/>
        <v>061</v>
      </c>
      <c r="AL11" s="151" t="str">
        <f t="shared" si="12"/>
        <v>石炭・原油・天然ガス</v>
      </c>
      <c r="AM11" s="157">
        <v>6</v>
      </c>
      <c r="AN11" s="157" t="str">
        <f t="shared" si="13"/>
        <v>061</v>
      </c>
      <c r="AO11" s="152" t="str">
        <f t="shared" si="14"/>
        <v>石炭・原油・天然ガス</v>
      </c>
      <c r="AP11" s="139">
        <f t="shared" si="15"/>
        <v>0</v>
      </c>
      <c r="AQ11" s="327">
        <f t="shared" si="16"/>
        <v>0</v>
      </c>
      <c r="AR11" s="280">
        <f t="shared" si="17"/>
        <v>0</v>
      </c>
      <c r="AS11" s="104">
        <f t="shared" si="18"/>
        <v>0</v>
      </c>
    </row>
    <row r="12" spans="1:45" s="34" customFormat="1" ht="19.95" customHeight="1" x14ac:dyDescent="0.2">
      <c r="A12" s="119" t="s">
        <v>179</v>
      </c>
      <c r="B12" s="115" t="s">
        <v>180</v>
      </c>
      <c r="C12" s="103">
        <f>計算準備!C17</f>
        <v>0</v>
      </c>
      <c r="D12" s="139">
        <f t="shared" si="3"/>
        <v>0</v>
      </c>
      <c r="E12" s="139">
        <v>0</v>
      </c>
      <c r="F12" s="139">
        <f>D12*各種係数!G12</f>
        <v>0</v>
      </c>
      <c r="G12" s="139">
        <f>D12*各種係数!H12</f>
        <v>0</v>
      </c>
      <c r="H12" s="139">
        <f>D12*各種係数!J12*各種係数!$M$23*各種係数!$M$32</f>
        <v>0</v>
      </c>
      <c r="I12" s="139">
        <f>D12*各種係数!K12*各種係数!$M$23*各種係数!$M$32</f>
        <v>0</v>
      </c>
      <c r="J12" s="104">
        <v>0</v>
      </c>
      <c r="K12" s="313">
        <f t="shared" si="4"/>
        <v>0</v>
      </c>
      <c r="L12" s="313">
        <v>0</v>
      </c>
      <c r="M12" s="313">
        <f>K12*各種係数!G12</f>
        <v>0</v>
      </c>
      <c r="N12" s="313">
        <f>K12*各種係数!H12</f>
        <v>0</v>
      </c>
      <c r="O12" s="313">
        <f>K12*各種係数!J12*各種係数!$M$23*各種係数!$M$32</f>
        <v>0</v>
      </c>
      <c r="P12" s="313">
        <f>K12*各種係数!K12*各種係数!$M$23*各種係数!$M$32</f>
        <v>0</v>
      </c>
      <c r="Q12" s="104"/>
      <c r="R12" s="104">
        <f>$Q$113*各種係数!I12</f>
        <v>0</v>
      </c>
      <c r="S12" s="104">
        <f>R12*各種係数!F12</f>
        <v>0</v>
      </c>
      <c r="T12" s="280">
        <v>0</v>
      </c>
      <c r="U12" s="280">
        <v>0</v>
      </c>
      <c r="V12" s="280">
        <f>T12*各種係数!G12</f>
        <v>0</v>
      </c>
      <c r="W12" s="280">
        <f>T12*各種係数!H12</f>
        <v>0</v>
      </c>
      <c r="X12" s="280">
        <f>T12*各種係数!J12*各種係数!$M$23*各種係数!$M$32</f>
        <v>0</v>
      </c>
      <c r="Y12" s="280">
        <f>T12*各種係数!K12*各種係数!$M$23*各種係数!$M$32</f>
        <v>0</v>
      </c>
      <c r="Z12" s="119" t="str">
        <f t="shared" si="0"/>
        <v>062</v>
      </c>
      <c r="AA12" s="115" t="str">
        <f t="shared" si="1"/>
        <v>その他の鉱業</v>
      </c>
      <c r="AB12" s="104">
        <f t="shared" si="5"/>
        <v>0</v>
      </c>
      <c r="AC12" s="104">
        <f t="shared" si="6"/>
        <v>0</v>
      </c>
      <c r="AD12" s="104">
        <f t="shared" si="7"/>
        <v>0</v>
      </c>
      <c r="AE12" s="104">
        <f t="shared" si="8"/>
        <v>0</v>
      </c>
      <c r="AF12" s="104">
        <f t="shared" si="9"/>
        <v>0</v>
      </c>
      <c r="AG12" s="104">
        <f t="shared" si="10"/>
        <v>0</v>
      </c>
      <c r="AH12" s="33"/>
      <c r="AI12" s="33"/>
      <c r="AJ12" s="150">
        <f>RANK(AB12,$AB$6:$AB$112)+COUNTIF($AB$6:AB12,AB12)-1</f>
        <v>7</v>
      </c>
      <c r="AK12" s="160" t="str">
        <f t="shared" si="11"/>
        <v>062</v>
      </c>
      <c r="AL12" s="151" t="str">
        <f t="shared" si="12"/>
        <v>その他の鉱業</v>
      </c>
      <c r="AM12" s="157">
        <v>7</v>
      </c>
      <c r="AN12" s="157" t="str">
        <f t="shared" si="13"/>
        <v>062</v>
      </c>
      <c r="AO12" s="152" t="str">
        <f t="shared" si="14"/>
        <v>その他の鉱業</v>
      </c>
      <c r="AP12" s="139">
        <f t="shared" si="15"/>
        <v>0</v>
      </c>
      <c r="AQ12" s="327">
        <f t="shared" si="16"/>
        <v>0</v>
      </c>
      <c r="AR12" s="280">
        <f t="shared" si="17"/>
        <v>0</v>
      </c>
      <c r="AS12" s="104">
        <f t="shared" si="18"/>
        <v>0</v>
      </c>
    </row>
    <row r="13" spans="1:45" s="34" customFormat="1" ht="19.95" customHeight="1" x14ac:dyDescent="0.2">
      <c r="A13" s="119" t="s">
        <v>185</v>
      </c>
      <c r="B13" s="115" t="s">
        <v>186</v>
      </c>
      <c r="C13" s="103">
        <f>計算準備!C18</f>
        <v>0</v>
      </c>
      <c r="D13" s="139">
        <f t="shared" si="3"/>
        <v>0</v>
      </c>
      <c r="E13" s="139">
        <v>0</v>
      </c>
      <c r="F13" s="139">
        <f>D13*各種係数!G13</f>
        <v>0</v>
      </c>
      <c r="G13" s="139">
        <f>D13*各種係数!H13</f>
        <v>0</v>
      </c>
      <c r="H13" s="139">
        <f>D13*各種係数!J13*各種係数!$M$23*各種係数!$M$32</f>
        <v>0</v>
      </c>
      <c r="I13" s="139">
        <f>D13*各種係数!K13*各種係数!$M$23*各種係数!$M$32</f>
        <v>0</v>
      </c>
      <c r="J13" s="104">
        <v>0</v>
      </c>
      <c r="K13" s="313">
        <f t="shared" si="4"/>
        <v>0</v>
      </c>
      <c r="L13" s="313">
        <v>0</v>
      </c>
      <c r="M13" s="313">
        <f>K13*各種係数!G13</f>
        <v>0</v>
      </c>
      <c r="N13" s="313">
        <f>K13*各種係数!H13</f>
        <v>0</v>
      </c>
      <c r="O13" s="313">
        <f>K13*各種係数!J13*各種係数!$M$23*各種係数!$M$32</f>
        <v>0</v>
      </c>
      <c r="P13" s="313">
        <f>K13*各種係数!K13*各種係数!$M$23*各種係数!$M$32</f>
        <v>0</v>
      </c>
      <c r="Q13" s="104"/>
      <c r="R13" s="104">
        <f>$Q$113*各種係数!I13</f>
        <v>0</v>
      </c>
      <c r="S13" s="104">
        <f>R13*各種係数!F13</f>
        <v>0</v>
      </c>
      <c r="T13" s="280">
        <v>0</v>
      </c>
      <c r="U13" s="280">
        <v>0</v>
      </c>
      <c r="V13" s="280">
        <f>T13*各種係数!G13</f>
        <v>0</v>
      </c>
      <c r="W13" s="280">
        <f>T13*各種係数!H13</f>
        <v>0</v>
      </c>
      <c r="X13" s="280">
        <f>T13*各種係数!J13*各種係数!$M$23*各種係数!$M$32</f>
        <v>0</v>
      </c>
      <c r="Y13" s="280">
        <f>T13*各種係数!K13*各種係数!$M$23*各種係数!$M$32</f>
        <v>0</v>
      </c>
      <c r="Z13" s="119" t="str">
        <f t="shared" si="0"/>
        <v>111</v>
      </c>
      <c r="AA13" s="115" t="str">
        <f t="shared" si="1"/>
        <v>食料品</v>
      </c>
      <c r="AB13" s="104">
        <f t="shared" si="5"/>
        <v>0</v>
      </c>
      <c r="AC13" s="104">
        <f t="shared" si="6"/>
        <v>0</v>
      </c>
      <c r="AD13" s="104">
        <f t="shared" si="7"/>
        <v>0</v>
      </c>
      <c r="AE13" s="104">
        <f t="shared" si="8"/>
        <v>0</v>
      </c>
      <c r="AF13" s="104">
        <f t="shared" si="9"/>
        <v>0</v>
      </c>
      <c r="AG13" s="104">
        <f t="shared" si="10"/>
        <v>0</v>
      </c>
      <c r="AH13" s="33"/>
      <c r="AI13" s="33"/>
      <c r="AJ13" s="150">
        <f>RANK(AB13,$AB$6:$AB$112)+COUNTIF($AB$6:AB13,AB13)-1</f>
        <v>8</v>
      </c>
      <c r="AK13" s="160" t="str">
        <f t="shared" si="11"/>
        <v>111</v>
      </c>
      <c r="AL13" s="151" t="str">
        <f t="shared" si="12"/>
        <v>食料品</v>
      </c>
      <c r="AM13" s="157">
        <v>8</v>
      </c>
      <c r="AN13" s="157" t="str">
        <f t="shared" si="13"/>
        <v>111</v>
      </c>
      <c r="AO13" s="152" t="str">
        <f t="shared" si="14"/>
        <v>食料品</v>
      </c>
      <c r="AP13" s="139">
        <f t="shared" si="15"/>
        <v>0</v>
      </c>
      <c r="AQ13" s="327">
        <f t="shared" si="16"/>
        <v>0</v>
      </c>
      <c r="AR13" s="280">
        <f t="shared" si="17"/>
        <v>0</v>
      </c>
      <c r="AS13" s="104">
        <f t="shared" si="18"/>
        <v>0</v>
      </c>
    </row>
    <row r="14" spans="1:45" s="34" customFormat="1" ht="19.95" customHeight="1" x14ac:dyDescent="0.2">
      <c r="A14" s="119" t="s">
        <v>201</v>
      </c>
      <c r="B14" s="115" t="s">
        <v>202</v>
      </c>
      <c r="C14" s="103">
        <f>計算準備!C19</f>
        <v>0</v>
      </c>
      <c r="D14" s="139">
        <f t="shared" si="3"/>
        <v>0</v>
      </c>
      <c r="E14" s="139">
        <v>0</v>
      </c>
      <c r="F14" s="139">
        <f>D14*各種係数!G14</f>
        <v>0</v>
      </c>
      <c r="G14" s="139">
        <f>D14*各種係数!H14</f>
        <v>0</v>
      </c>
      <c r="H14" s="139">
        <f>D14*各種係数!J14*各種係数!$M$23*各種係数!$M$32</f>
        <v>0</v>
      </c>
      <c r="I14" s="139">
        <f>D14*各種係数!K14*各種係数!$M$23*各種係数!$M$32</f>
        <v>0</v>
      </c>
      <c r="J14" s="104">
        <v>0</v>
      </c>
      <c r="K14" s="313">
        <f t="shared" si="4"/>
        <v>0</v>
      </c>
      <c r="L14" s="313">
        <v>0</v>
      </c>
      <c r="M14" s="313">
        <f>K14*各種係数!G14</f>
        <v>0</v>
      </c>
      <c r="N14" s="313">
        <f>K14*各種係数!H14</f>
        <v>0</v>
      </c>
      <c r="O14" s="313">
        <f>K14*各種係数!J14*各種係数!$M$23*各種係数!$M$32</f>
        <v>0</v>
      </c>
      <c r="P14" s="313">
        <f>K14*各種係数!K14*各種係数!$M$23*各種係数!$M$32</f>
        <v>0</v>
      </c>
      <c r="Q14" s="104"/>
      <c r="R14" s="104">
        <f>$Q$113*各種係数!I14</f>
        <v>0</v>
      </c>
      <c r="S14" s="104">
        <f>R14*各種係数!F14</f>
        <v>0</v>
      </c>
      <c r="T14" s="280">
        <v>0</v>
      </c>
      <c r="U14" s="280">
        <v>0</v>
      </c>
      <c r="V14" s="280">
        <f>T14*各種係数!G14</f>
        <v>0</v>
      </c>
      <c r="W14" s="280">
        <f>T14*各種係数!H14</f>
        <v>0</v>
      </c>
      <c r="X14" s="280">
        <f>T14*各種係数!J14*各種係数!$M$23*各種係数!$M$32</f>
        <v>0</v>
      </c>
      <c r="Y14" s="280">
        <f>T14*各種係数!K14*各種係数!$M$23*各種係数!$M$32</f>
        <v>0</v>
      </c>
      <c r="Z14" s="119" t="str">
        <f t="shared" si="0"/>
        <v>112</v>
      </c>
      <c r="AA14" s="115" t="str">
        <f t="shared" si="1"/>
        <v>飲料</v>
      </c>
      <c r="AB14" s="104">
        <f t="shared" si="5"/>
        <v>0</v>
      </c>
      <c r="AC14" s="104">
        <f t="shared" si="6"/>
        <v>0</v>
      </c>
      <c r="AD14" s="104">
        <f t="shared" si="7"/>
        <v>0</v>
      </c>
      <c r="AE14" s="104">
        <f t="shared" si="8"/>
        <v>0</v>
      </c>
      <c r="AF14" s="104">
        <f t="shared" si="9"/>
        <v>0</v>
      </c>
      <c r="AG14" s="104">
        <f t="shared" si="10"/>
        <v>0</v>
      </c>
      <c r="AH14" s="33"/>
      <c r="AI14" s="33"/>
      <c r="AJ14" s="150">
        <f>RANK(AB14,$AB$6:$AB$112)+COUNTIF($AB$6:AB14,AB14)-1</f>
        <v>9</v>
      </c>
      <c r="AK14" s="160" t="str">
        <f t="shared" si="11"/>
        <v>112</v>
      </c>
      <c r="AL14" s="151" t="str">
        <f t="shared" si="12"/>
        <v>飲料</v>
      </c>
      <c r="AM14" s="157">
        <v>9</v>
      </c>
      <c r="AN14" s="157" t="str">
        <f t="shared" si="13"/>
        <v>112</v>
      </c>
      <c r="AO14" s="152" t="str">
        <f t="shared" si="14"/>
        <v>飲料</v>
      </c>
      <c r="AP14" s="139">
        <f t="shared" si="15"/>
        <v>0</v>
      </c>
      <c r="AQ14" s="327">
        <f t="shared" si="16"/>
        <v>0</v>
      </c>
      <c r="AR14" s="280">
        <f t="shared" si="17"/>
        <v>0</v>
      </c>
      <c r="AS14" s="104">
        <f t="shared" si="18"/>
        <v>0</v>
      </c>
    </row>
    <row r="15" spans="1:45" s="34" customFormat="1" ht="19.95" customHeight="1" x14ac:dyDescent="0.2">
      <c r="A15" s="119" t="s">
        <v>207</v>
      </c>
      <c r="B15" s="115" t="s">
        <v>206</v>
      </c>
      <c r="C15" s="103">
        <f>計算準備!C20</f>
        <v>0</v>
      </c>
      <c r="D15" s="139">
        <f t="shared" si="3"/>
        <v>0</v>
      </c>
      <c r="E15" s="139">
        <v>0</v>
      </c>
      <c r="F15" s="139">
        <f>D15*各種係数!G15</f>
        <v>0</v>
      </c>
      <c r="G15" s="139">
        <f>D15*各種係数!H15</f>
        <v>0</v>
      </c>
      <c r="H15" s="139">
        <f>D15*各種係数!J15*各種係数!$M$23*各種係数!$M$32</f>
        <v>0</v>
      </c>
      <c r="I15" s="139">
        <f>D15*各種係数!K15*各種係数!$M$23*各種係数!$M$32</f>
        <v>0</v>
      </c>
      <c r="J15" s="104">
        <v>0</v>
      </c>
      <c r="K15" s="313">
        <f t="shared" si="4"/>
        <v>0</v>
      </c>
      <c r="L15" s="313">
        <v>0</v>
      </c>
      <c r="M15" s="313">
        <f>K15*各種係数!G15</f>
        <v>0</v>
      </c>
      <c r="N15" s="313">
        <f>K15*各種係数!H15</f>
        <v>0</v>
      </c>
      <c r="O15" s="313">
        <f>K15*各種係数!J15*各種係数!$M$23*各種係数!$M$32</f>
        <v>0</v>
      </c>
      <c r="P15" s="313">
        <f>K15*各種係数!K15*各種係数!$M$23*各種係数!$M$32</f>
        <v>0</v>
      </c>
      <c r="Q15" s="104"/>
      <c r="R15" s="104">
        <f>$Q$113*各種係数!I15</f>
        <v>0</v>
      </c>
      <c r="S15" s="104">
        <f>R15*各種係数!F15</f>
        <v>0</v>
      </c>
      <c r="T15" s="280">
        <v>0</v>
      </c>
      <c r="U15" s="280">
        <v>0</v>
      </c>
      <c r="V15" s="280">
        <f>T15*各種係数!G15</f>
        <v>0</v>
      </c>
      <c r="W15" s="280">
        <f>T15*各種係数!H15</f>
        <v>0</v>
      </c>
      <c r="X15" s="280">
        <f>T15*各種係数!J15*各種係数!$M$23*各種係数!$M$32</f>
        <v>0</v>
      </c>
      <c r="Y15" s="280">
        <f>T15*各種係数!K15*各種係数!$M$23*各種係数!$M$32</f>
        <v>0</v>
      </c>
      <c r="Z15" s="119" t="str">
        <f t="shared" si="0"/>
        <v>113</v>
      </c>
      <c r="AA15" s="115" t="str">
        <f t="shared" si="1"/>
        <v>飼料・有機質肥料（別掲を除く。）</v>
      </c>
      <c r="AB15" s="104">
        <f t="shared" si="5"/>
        <v>0</v>
      </c>
      <c r="AC15" s="104">
        <f t="shared" si="6"/>
        <v>0</v>
      </c>
      <c r="AD15" s="104">
        <f t="shared" si="7"/>
        <v>0</v>
      </c>
      <c r="AE15" s="104">
        <f t="shared" si="8"/>
        <v>0</v>
      </c>
      <c r="AF15" s="104">
        <f t="shared" si="9"/>
        <v>0</v>
      </c>
      <c r="AG15" s="104">
        <f t="shared" si="10"/>
        <v>0</v>
      </c>
      <c r="AH15" s="33"/>
      <c r="AI15" s="33"/>
      <c r="AJ15" s="150">
        <f>RANK(AB15,$AB$6:$AB$112)+COUNTIF($AB$6:AB15,AB15)-1</f>
        <v>10</v>
      </c>
      <c r="AK15" s="160" t="str">
        <f t="shared" si="11"/>
        <v>113</v>
      </c>
      <c r="AL15" s="151" t="str">
        <f t="shared" si="12"/>
        <v>飼料・有機質肥料（別掲を除く。）</v>
      </c>
      <c r="AM15" s="157">
        <v>10</v>
      </c>
      <c r="AN15" s="157" t="str">
        <f t="shared" si="13"/>
        <v>113</v>
      </c>
      <c r="AO15" s="152" t="str">
        <f t="shared" si="14"/>
        <v>飼料・有機質肥料（別掲を除く。）</v>
      </c>
      <c r="AP15" s="139">
        <f t="shared" si="15"/>
        <v>0</v>
      </c>
      <c r="AQ15" s="327">
        <f t="shared" si="16"/>
        <v>0</v>
      </c>
      <c r="AR15" s="280">
        <f t="shared" si="17"/>
        <v>0</v>
      </c>
      <c r="AS15" s="104">
        <f t="shared" si="18"/>
        <v>0</v>
      </c>
    </row>
    <row r="16" spans="1:45" s="34" customFormat="1" ht="19.95" customHeight="1" x14ac:dyDescent="0.2">
      <c r="A16" s="119" t="s">
        <v>210</v>
      </c>
      <c r="B16" s="115" t="s">
        <v>209</v>
      </c>
      <c r="C16" s="103">
        <f>計算準備!C21</f>
        <v>0</v>
      </c>
      <c r="D16" s="139">
        <f t="shared" si="3"/>
        <v>0</v>
      </c>
      <c r="E16" s="139">
        <v>0</v>
      </c>
      <c r="F16" s="139">
        <f>D16*各種係数!G16</f>
        <v>0</v>
      </c>
      <c r="G16" s="139">
        <f>D16*各種係数!H16</f>
        <v>0</v>
      </c>
      <c r="H16" s="139">
        <f>D16*各種係数!J16*各種係数!$M$23*各種係数!$M$32</f>
        <v>0</v>
      </c>
      <c r="I16" s="139">
        <f>D16*各種係数!K16*各種係数!$M$23*各種係数!$M$32</f>
        <v>0</v>
      </c>
      <c r="J16" s="104">
        <v>0</v>
      </c>
      <c r="K16" s="313">
        <f t="shared" si="4"/>
        <v>0</v>
      </c>
      <c r="L16" s="313">
        <v>0</v>
      </c>
      <c r="M16" s="313">
        <f>K16*各種係数!G16</f>
        <v>0</v>
      </c>
      <c r="N16" s="313">
        <f>K16*各種係数!H16</f>
        <v>0</v>
      </c>
      <c r="O16" s="313">
        <f>K16*各種係数!J16*各種係数!$M$23*各種係数!$M$32</f>
        <v>0</v>
      </c>
      <c r="P16" s="313">
        <f>K16*各種係数!K16*各種係数!$M$23*各種係数!$M$32</f>
        <v>0</v>
      </c>
      <c r="Q16" s="104"/>
      <c r="R16" s="104">
        <f>$Q$113*各種係数!I16</f>
        <v>0</v>
      </c>
      <c r="S16" s="104">
        <f>R16*各種係数!F16</f>
        <v>0</v>
      </c>
      <c r="T16" s="280">
        <v>0</v>
      </c>
      <c r="U16" s="280">
        <v>0</v>
      </c>
      <c r="V16" s="280">
        <f>T16*各種係数!G16</f>
        <v>0</v>
      </c>
      <c r="W16" s="280">
        <f>T16*各種係数!H16</f>
        <v>0</v>
      </c>
      <c r="X16" s="280">
        <f>T16*各種係数!J16*各種係数!$M$23*各種係数!$M$32</f>
        <v>0</v>
      </c>
      <c r="Y16" s="280">
        <f>T16*各種係数!K16*各種係数!$M$23*各種係数!$M$32</f>
        <v>0</v>
      </c>
      <c r="Z16" s="119" t="str">
        <f t="shared" si="0"/>
        <v>114</v>
      </c>
      <c r="AA16" s="115" t="str">
        <f t="shared" si="1"/>
        <v>たばこ</v>
      </c>
      <c r="AB16" s="104">
        <f t="shared" si="5"/>
        <v>0</v>
      </c>
      <c r="AC16" s="104">
        <f t="shared" si="6"/>
        <v>0</v>
      </c>
      <c r="AD16" s="104">
        <f t="shared" si="7"/>
        <v>0</v>
      </c>
      <c r="AE16" s="104">
        <f t="shared" si="8"/>
        <v>0</v>
      </c>
      <c r="AF16" s="104">
        <f t="shared" si="9"/>
        <v>0</v>
      </c>
      <c r="AG16" s="104">
        <f t="shared" si="10"/>
        <v>0</v>
      </c>
      <c r="AH16" s="33"/>
      <c r="AI16" s="33"/>
      <c r="AJ16" s="150">
        <f>RANK(AB16,$AB$6:$AB$112)+COUNTIF($AB$6:AB16,AB16)-1</f>
        <v>11</v>
      </c>
      <c r="AK16" s="160" t="str">
        <f t="shared" si="11"/>
        <v>114</v>
      </c>
      <c r="AL16" s="151" t="str">
        <f t="shared" si="12"/>
        <v>たばこ</v>
      </c>
      <c r="AM16" s="157">
        <v>11</v>
      </c>
      <c r="AN16" s="157" t="str">
        <f t="shared" si="13"/>
        <v>114</v>
      </c>
      <c r="AO16" s="152" t="str">
        <f t="shared" si="14"/>
        <v>たばこ</v>
      </c>
      <c r="AP16" s="139">
        <f t="shared" si="15"/>
        <v>0</v>
      </c>
      <c r="AQ16" s="327">
        <f t="shared" si="16"/>
        <v>0</v>
      </c>
      <c r="AR16" s="280">
        <f t="shared" si="17"/>
        <v>0</v>
      </c>
      <c r="AS16" s="104">
        <f t="shared" si="18"/>
        <v>0</v>
      </c>
    </row>
    <row r="17" spans="1:45" s="34" customFormat="1" ht="19.95" customHeight="1" x14ac:dyDescent="0.2">
      <c r="A17" s="119" t="s">
        <v>213</v>
      </c>
      <c r="B17" s="115" t="s">
        <v>214</v>
      </c>
      <c r="C17" s="103">
        <f>計算準備!C22</f>
        <v>0</v>
      </c>
      <c r="D17" s="139">
        <f t="shared" si="3"/>
        <v>0</v>
      </c>
      <c r="E17" s="139">
        <v>0</v>
      </c>
      <c r="F17" s="139">
        <f>D17*各種係数!G17</f>
        <v>0</v>
      </c>
      <c r="G17" s="139">
        <f>D17*各種係数!H17</f>
        <v>0</v>
      </c>
      <c r="H17" s="139">
        <f>D17*各種係数!J17*各種係数!$M$23*各種係数!$M$32</f>
        <v>0</v>
      </c>
      <c r="I17" s="139">
        <f>D17*各種係数!K17*各種係数!$M$23*各種係数!$M$32</f>
        <v>0</v>
      </c>
      <c r="J17" s="104">
        <v>0</v>
      </c>
      <c r="K17" s="313">
        <f t="shared" si="4"/>
        <v>0</v>
      </c>
      <c r="L17" s="313">
        <v>0</v>
      </c>
      <c r="M17" s="313">
        <f>K17*各種係数!G17</f>
        <v>0</v>
      </c>
      <c r="N17" s="313">
        <f>K17*各種係数!H17</f>
        <v>0</v>
      </c>
      <c r="O17" s="313">
        <f>K17*各種係数!J17*各種係数!$M$23*各種係数!$M$32</f>
        <v>0</v>
      </c>
      <c r="P17" s="313">
        <f>K17*各種係数!K17*各種係数!$M$23*各種係数!$M$32</f>
        <v>0</v>
      </c>
      <c r="Q17" s="104"/>
      <c r="R17" s="104">
        <f>$Q$113*各種係数!I17</f>
        <v>0</v>
      </c>
      <c r="S17" s="104">
        <f>R17*各種係数!F17</f>
        <v>0</v>
      </c>
      <c r="T17" s="280">
        <v>0</v>
      </c>
      <c r="U17" s="280">
        <v>0</v>
      </c>
      <c r="V17" s="280">
        <f>T17*各種係数!G17</f>
        <v>0</v>
      </c>
      <c r="W17" s="280">
        <f>T17*各種係数!H17</f>
        <v>0</v>
      </c>
      <c r="X17" s="280">
        <f>T17*各種係数!J17*各種係数!$M$23*各種係数!$M$32</f>
        <v>0</v>
      </c>
      <c r="Y17" s="280">
        <f>T17*各種係数!K17*各種係数!$M$23*各種係数!$M$32</f>
        <v>0</v>
      </c>
      <c r="Z17" s="119" t="str">
        <f t="shared" si="0"/>
        <v>151</v>
      </c>
      <c r="AA17" s="115" t="str">
        <f t="shared" si="1"/>
        <v>繊維工業製品</v>
      </c>
      <c r="AB17" s="104">
        <f t="shared" si="5"/>
        <v>0</v>
      </c>
      <c r="AC17" s="104">
        <f t="shared" si="6"/>
        <v>0</v>
      </c>
      <c r="AD17" s="104">
        <f t="shared" si="7"/>
        <v>0</v>
      </c>
      <c r="AE17" s="104">
        <f t="shared" si="8"/>
        <v>0</v>
      </c>
      <c r="AF17" s="104">
        <f t="shared" si="9"/>
        <v>0</v>
      </c>
      <c r="AG17" s="104">
        <f t="shared" si="10"/>
        <v>0</v>
      </c>
      <c r="AH17" s="33"/>
      <c r="AI17" s="33"/>
      <c r="AJ17" s="150">
        <f>RANK(AB17,$AB$6:$AB$112)+COUNTIF($AB$6:AB17,AB17)-1</f>
        <v>12</v>
      </c>
      <c r="AK17" s="160" t="str">
        <f t="shared" si="11"/>
        <v>151</v>
      </c>
      <c r="AL17" s="151" t="str">
        <f t="shared" si="12"/>
        <v>繊維工業製品</v>
      </c>
      <c r="AM17" s="157">
        <v>12</v>
      </c>
      <c r="AN17" s="157" t="str">
        <f t="shared" si="13"/>
        <v>151</v>
      </c>
      <c r="AO17" s="152" t="str">
        <f t="shared" si="14"/>
        <v>繊維工業製品</v>
      </c>
      <c r="AP17" s="139">
        <f t="shared" si="15"/>
        <v>0</v>
      </c>
      <c r="AQ17" s="327">
        <f t="shared" si="16"/>
        <v>0</v>
      </c>
      <c r="AR17" s="280">
        <f t="shared" si="17"/>
        <v>0</v>
      </c>
      <c r="AS17" s="104">
        <f t="shared" si="18"/>
        <v>0</v>
      </c>
    </row>
    <row r="18" spans="1:45" s="34" customFormat="1" ht="19.95" customHeight="1" x14ac:dyDescent="0.2">
      <c r="A18" s="119" t="s">
        <v>225</v>
      </c>
      <c r="B18" s="115" t="s">
        <v>226</v>
      </c>
      <c r="C18" s="103">
        <f>計算準備!C23</f>
        <v>0</v>
      </c>
      <c r="D18" s="139">
        <f t="shared" si="3"/>
        <v>0</v>
      </c>
      <c r="E18" s="139">
        <v>0</v>
      </c>
      <c r="F18" s="139">
        <f>D18*各種係数!G18</f>
        <v>0</v>
      </c>
      <c r="G18" s="139">
        <f>D18*各種係数!H18</f>
        <v>0</v>
      </c>
      <c r="H18" s="139">
        <f>D18*各種係数!J18*各種係数!$M$23*各種係数!$M$32</f>
        <v>0</v>
      </c>
      <c r="I18" s="139">
        <f>D18*各種係数!K18*各種係数!$M$23*各種係数!$M$32</f>
        <v>0</v>
      </c>
      <c r="J18" s="104">
        <v>0</v>
      </c>
      <c r="K18" s="313">
        <f t="shared" si="4"/>
        <v>0</v>
      </c>
      <c r="L18" s="313">
        <v>0</v>
      </c>
      <c r="M18" s="313">
        <f>K18*各種係数!G18</f>
        <v>0</v>
      </c>
      <c r="N18" s="313">
        <f>K18*各種係数!H18</f>
        <v>0</v>
      </c>
      <c r="O18" s="313">
        <f>K18*各種係数!J18*各種係数!$M$23*各種係数!$M$32</f>
        <v>0</v>
      </c>
      <c r="P18" s="313">
        <f>K18*各種係数!K18*各種係数!$M$23*各種係数!$M$32</f>
        <v>0</v>
      </c>
      <c r="Q18" s="104"/>
      <c r="R18" s="104">
        <f>$Q$113*各種係数!I18</f>
        <v>0</v>
      </c>
      <c r="S18" s="104">
        <f>R18*各種係数!F18</f>
        <v>0</v>
      </c>
      <c r="T18" s="280">
        <v>0</v>
      </c>
      <c r="U18" s="280">
        <v>0</v>
      </c>
      <c r="V18" s="280">
        <f>T18*各種係数!G18</f>
        <v>0</v>
      </c>
      <c r="W18" s="280">
        <f>T18*各種係数!H18</f>
        <v>0</v>
      </c>
      <c r="X18" s="280">
        <f>T18*各種係数!J18*各種係数!$M$23*各種係数!$M$32</f>
        <v>0</v>
      </c>
      <c r="Y18" s="280">
        <f>T18*各種係数!K18*各種係数!$M$23*各種係数!$M$32</f>
        <v>0</v>
      </c>
      <c r="Z18" s="119" t="str">
        <f t="shared" si="0"/>
        <v>152</v>
      </c>
      <c r="AA18" s="115" t="str">
        <f t="shared" si="1"/>
        <v>衣服・その他の繊維既製品</v>
      </c>
      <c r="AB18" s="104">
        <f t="shared" si="5"/>
        <v>0</v>
      </c>
      <c r="AC18" s="104">
        <f t="shared" si="6"/>
        <v>0</v>
      </c>
      <c r="AD18" s="104">
        <f t="shared" si="7"/>
        <v>0</v>
      </c>
      <c r="AE18" s="104">
        <f t="shared" si="8"/>
        <v>0</v>
      </c>
      <c r="AF18" s="104">
        <f t="shared" si="9"/>
        <v>0</v>
      </c>
      <c r="AG18" s="104">
        <f t="shared" si="10"/>
        <v>0</v>
      </c>
      <c r="AH18" s="33"/>
      <c r="AI18" s="33"/>
      <c r="AJ18" s="150">
        <f>RANK(AB18,$AB$6:$AB$112)+COUNTIF($AB$6:AB18,AB18)-1</f>
        <v>13</v>
      </c>
      <c r="AK18" s="160" t="str">
        <f t="shared" si="11"/>
        <v>152</v>
      </c>
      <c r="AL18" s="151" t="str">
        <f t="shared" si="12"/>
        <v>衣服・その他の繊維既製品</v>
      </c>
      <c r="AM18" s="157">
        <v>13</v>
      </c>
      <c r="AN18" s="157" t="str">
        <f t="shared" si="13"/>
        <v>152</v>
      </c>
      <c r="AO18" s="152" t="str">
        <f t="shared" si="14"/>
        <v>衣服・その他の繊維既製品</v>
      </c>
      <c r="AP18" s="139">
        <f t="shared" si="15"/>
        <v>0</v>
      </c>
      <c r="AQ18" s="327">
        <f t="shared" si="16"/>
        <v>0</v>
      </c>
      <c r="AR18" s="280">
        <f t="shared" si="17"/>
        <v>0</v>
      </c>
      <c r="AS18" s="104">
        <f t="shared" si="18"/>
        <v>0</v>
      </c>
    </row>
    <row r="19" spans="1:45" s="34" customFormat="1" ht="19.95" customHeight="1" x14ac:dyDescent="0.2">
      <c r="A19" s="119" t="s">
        <v>233</v>
      </c>
      <c r="B19" s="115" t="s">
        <v>234</v>
      </c>
      <c r="C19" s="103">
        <f>計算準備!C24</f>
        <v>0</v>
      </c>
      <c r="D19" s="139">
        <f t="shared" si="3"/>
        <v>0</v>
      </c>
      <c r="E19" s="139">
        <v>0</v>
      </c>
      <c r="F19" s="139">
        <f>D19*各種係数!G19</f>
        <v>0</v>
      </c>
      <c r="G19" s="139">
        <f>D19*各種係数!H19</f>
        <v>0</v>
      </c>
      <c r="H19" s="139">
        <f>D19*各種係数!J19*各種係数!$M$23*各種係数!$M$32</f>
        <v>0</v>
      </c>
      <c r="I19" s="139">
        <f>D19*各種係数!K19*各種係数!$M$23*各種係数!$M$32</f>
        <v>0</v>
      </c>
      <c r="J19" s="104">
        <v>0</v>
      </c>
      <c r="K19" s="313">
        <f t="shared" si="4"/>
        <v>0</v>
      </c>
      <c r="L19" s="313">
        <v>0</v>
      </c>
      <c r="M19" s="313">
        <f>K19*各種係数!G19</f>
        <v>0</v>
      </c>
      <c r="N19" s="313">
        <f>K19*各種係数!H19</f>
        <v>0</v>
      </c>
      <c r="O19" s="313">
        <f>K19*各種係数!J19*各種係数!$M$23*各種係数!$M$32</f>
        <v>0</v>
      </c>
      <c r="P19" s="313">
        <f>K19*各種係数!K19*各種係数!$M$23*各種係数!$M$32</f>
        <v>0</v>
      </c>
      <c r="Q19" s="104"/>
      <c r="R19" s="104">
        <f>$Q$113*各種係数!I19</f>
        <v>0</v>
      </c>
      <c r="S19" s="104">
        <f>R19*各種係数!F19</f>
        <v>0</v>
      </c>
      <c r="T19" s="280">
        <v>0</v>
      </c>
      <c r="U19" s="280">
        <v>0</v>
      </c>
      <c r="V19" s="280">
        <f>T19*各種係数!G19</f>
        <v>0</v>
      </c>
      <c r="W19" s="280">
        <f>T19*各種係数!H19</f>
        <v>0</v>
      </c>
      <c r="X19" s="280">
        <f>T19*各種係数!J19*各種係数!$M$23*各種係数!$M$32</f>
        <v>0</v>
      </c>
      <c r="Y19" s="280">
        <f>T19*各種係数!K19*各種係数!$M$23*各種係数!$M$32</f>
        <v>0</v>
      </c>
      <c r="Z19" s="119" t="str">
        <f t="shared" si="0"/>
        <v>161</v>
      </c>
      <c r="AA19" s="115" t="str">
        <f t="shared" si="1"/>
        <v>木材・木製品</v>
      </c>
      <c r="AB19" s="104">
        <f t="shared" si="5"/>
        <v>0</v>
      </c>
      <c r="AC19" s="104">
        <f t="shared" si="6"/>
        <v>0</v>
      </c>
      <c r="AD19" s="104">
        <f t="shared" si="7"/>
        <v>0</v>
      </c>
      <c r="AE19" s="104">
        <f t="shared" si="8"/>
        <v>0</v>
      </c>
      <c r="AF19" s="104">
        <f t="shared" si="9"/>
        <v>0</v>
      </c>
      <c r="AG19" s="104">
        <f t="shared" si="10"/>
        <v>0</v>
      </c>
      <c r="AH19" s="33"/>
      <c r="AI19" s="33"/>
      <c r="AJ19" s="150">
        <f>RANK(AB19,$AB$6:$AB$112)+COUNTIF($AB$6:AB19,AB19)-1</f>
        <v>14</v>
      </c>
      <c r="AK19" s="160" t="str">
        <f t="shared" si="11"/>
        <v>161</v>
      </c>
      <c r="AL19" s="151" t="str">
        <f t="shared" si="12"/>
        <v>木材・木製品</v>
      </c>
      <c r="AM19" s="157">
        <v>14</v>
      </c>
      <c r="AN19" s="157" t="str">
        <f t="shared" si="13"/>
        <v>161</v>
      </c>
      <c r="AO19" s="152" t="str">
        <f t="shared" si="14"/>
        <v>木材・木製品</v>
      </c>
      <c r="AP19" s="139">
        <f t="shared" si="15"/>
        <v>0</v>
      </c>
      <c r="AQ19" s="327">
        <f t="shared" si="16"/>
        <v>0</v>
      </c>
      <c r="AR19" s="280">
        <f t="shared" si="17"/>
        <v>0</v>
      </c>
      <c r="AS19" s="104">
        <f t="shared" si="18"/>
        <v>0</v>
      </c>
    </row>
    <row r="20" spans="1:45" s="34" customFormat="1" ht="19.95" customHeight="1" x14ac:dyDescent="0.2">
      <c r="A20" s="119" t="s">
        <v>239</v>
      </c>
      <c r="B20" s="115" t="s">
        <v>238</v>
      </c>
      <c r="C20" s="103">
        <f>計算準備!C25</f>
        <v>0</v>
      </c>
      <c r="D20" s="139">
        <f t="shared" si="3"/>
        <v>0</v>
      </c>
      <c r="E20" s="139">
        <v>0</v>
      </c>
      <c r="F20" s="139">
        <f>D20*各種係数!G20</f>
        <v>0</v>
      </c>
      <c r="G20" s="139">
        <f>D20*各種係数!H20</f>
        <v>0</v>
      </c>
      <c r="H20" s="139">
        <f>D20*各種係数!J20*各種係数!$M$23*各種係数!$M$32</f>
        <v>0</v>
      </c>
      <c r="I20" s="139">
        <f>D20*各種係数!K20*各種係数!$M$23*各種係数!$M$32</f>
        <v>0</v>
      </c>
      <c r="J20" s="104">
        <v>0</v>
      </c>
      <c r="K20" s="313">
        <f t="shared" si="4"/>
        <v>0</v>
      </c>
      <c r="L20" s="313">
        <v>0</v>
      </c>
      <c r="M20" s="313">
        <f>K20*各種係数!G20</f>
        <v>0</v>
      </c>
      <c r="N20" s="313">
        <f>K20*各種係数!H20</f>
        <v>0</v>
      </c>
      <c r="O20" s="313">
        <f>K20*各種係数!J20*各種係数!$M$23*各種係数!$M$32</f>
        <v>0</v>
      </c>
      <c r="P20" s="313">
        <f>K20*各種係数!K20*各種係数!$M$23*各種係数!$M$32</f>
        <v>0</v>
      </c>
      <c r="Q20" s="104"/>
      <c r="R20" s="104">
        <f>$Q$113*各種係数!I20</f>
        <v>0</v>
      </c>
      <c r="S20" s="104">
        <f>R20*各種係数!F20</f>
        <v>0</v>
      </c>
      <c r="T20" s="280">
        <v>0</v>
      </c>
      <c r="U20" s="280">
        <v>0</v>
      </c>
      <c r="V20" s="280">
        <f>T20*各種係数!G20</f>
        <v>0</v>
      </c>
      <c r="W20" s="280">
        <f>T20*各種係数!H20</f>
        <v>0</v>
      </c>
      <c r="X20" s="280">
        <f>T20*各種係数!J20*各種係数!$M$23*各種係数!$M$32</f>
        <v>0</v>
      </c>
      <c r="Y20" s="280">
        <f>T20*各種係数!K20*各種係数!$M$23*各種係数!$M$32</f>
        <v>0</v>
      </c>
      <c r="Z20" s="119" t="str">
        <f t="shared" si="0"/>
        <v>162</v>
      </c>
      <c r="AA20" s="115" t="str">
        <f t="shared" si="1"/>
        <v>家具・装備品</v>
      </c>
      <c r="AB20" s="104">
        <f t="shared" si="5"/>
        <v>0</v>
      </c>
      <c r="AC20" s="104">
        <f t="shared" si="6"/>
        <v>0</v>
      </c>
      <c r="AD20" s="104">
        <f t="shared" si="7"/>
        <v>0</v>
      </c>
      <c r="AE20" s="104">
        <f t="shared" si="8"/>
        <v>0</v>
      </c>
      <c r="AF20" s="104">
        <f t="shared" si="9"/>
        <v>0</v>
      </c>
      <c r="AG20" s="104">
        <f t="shared" si="10"/>
        <v>0</v>
      </c>
      <c r="AH20" s="33"/>
      <c r="AI20" s="33"/>
      <c r="AJ20" s="150">
        <f>RANK(AB20,$AB$6:$AB$112)+COUNTIF($AB$6:AB20,AB20)-1</f>
        <v>15</v>
      </c>
      <c r="AK20" s="160" t="str">
        <f t="shared" si="11"/>
        <v>162</v>
      </c>
      <c r="AL20" s="151" t="str">
        <f t="shared" si="12"/>
        <v>家具・装備品</v>
      </c>
      <c r="AM20" s="157">
        <v>15</v>
      </c>
      <c r="AN20" s="157" t="str">
        <f t="shared" si="13"/>
        <v>162</v>
      </c>
      <c r="AO20" s="152" t="str">
        <f t="shared" si="14"/>
        <v>家具・装備品</v>
      </c>
      <c r="AP20" s="139">
        <f t="shared" si="15"/>
        <v>0</v>
      </c>
      <c r="AQ20" s="327">
        <f t="shared" si="16"/>
        <v>0</v>
      </c>
      <c r="AR20" s="280">
        <f t="shared" si="17"/>
        <v>0</v>
      </c>
      <c r="AS20" s="104">
        <f t="shared" si="18"/>
        <v>0</v>
      </c>
    </row>
    <row r="21" spans="1:45" s="34" customFormat="1" ht="19.95" customHeight="1" x14ac:dyDescent="0.2">
      <c r="A21" s="119" t="s">
        <v>242</v>
      </c>
      <c r="B21" s="115" t="s">
        <v>243</v>
      </c>
      <c r="C21" s="103">
        <f>計算準備!C26</f>
        <v>0</v>
      </c>
      <c r="D21" s="139">
        <f t="shared" si="3"/>
        <v>0</v>
      </c>
      <c r="E21" s="139">
        <v>0</v>
      </c>
      <c r="F21" s="139">
        <f>D21*各種係数!G21</f>
        <v>0</v>
      </c>
      <c r="G21" s="139">
        <f>D21*各種係数!H21</f>
        <v>0</v>
      </c>
      <c r="H21" s="139">
        <f>D21*各種係数!J21*各種係数!$M$23*各種係数!$M$32</f>
        <v>0</v>
      </c>
      <c r="I21" s="139">
        <f>D21*各種係数!K21*各種係数!$M$23*各種係数!$M$32</f>
        <v>0</v>
      </c>
      <c r="J21" s="104">
        <v>0</v>
      </c>
      <c r="K21" s="313">
        <f t="shared" si="4"/>
        <v>0</v>
      </c>
      <c r="L21" s="313">
        <v>0</v>
      </c>
      <c r="M21" s="313">
        <f>K21*各種係数!G21</f>
        <v>0</v>
      </c>
      <c r="N21" s="313">
        <f>K21*各種係数!H21</f>
        <v>0</v>
      </c>
      <c r="O21" s="313">
        <f>K21*各種係数!J21*各種係数!$M$23*各種係数!$M$32</f>
        <v>0</v>
      </c>
      <c r="P21" s="313">
        <f>K21*各種係数!K21*各種係数!$M$23*各種係数!$M$32</f>
        <v>0</v>
      </c>
      <c r="Q21" s="104"/>
      <c r="R21" s="104">
        <f>$Q$113*各種係数!I21</f>
        <v>0</v>
      </c>
      <c r="S21" s="104">
        <f>R21*各種係数!F21</f>
        <v>0</v>
      </c>
      <c r="T21" s="280">
        <v>0</v>
      </c>
      <c r="U21" s="280">
        <v>0</v>
      </c>
      <c r="V21" s="280">
        <f>T21*各種係数!G21</f>
        <v>0</v>
      </c>
      <c r="W21" s="280">
        <f>T21*各種係数!H21</f>
        <v>0</v>
      </c>
      <c r="X21" s="280">
        <f>T21*各種係数!J21*各種係数!$M$23*各種係数!$M$32</f>
        <v>0</v>
      </c>
      <c r="Y21" s="280">
        <f>T21*各種係数!K21*各種係数!$M$23*各種係数!$M$32</f>
        <v>0</v>
      </c>
      <c r="Z21" s="119" t="str">
        <f t="shared" si="0"/>
        <v>163</v>
      </c>
      <c r="AA21" s="115" t="str">
        <f t="shared" si="1"/>
        <v>パルプ・紙・板紙・加工紙</v>
      </c>
      <c r="AB21" s="104">
        <f t="shared" si="5"/>
        <v>0</v>
      </c>
      <c r="AC21" s="104">
        <f t="shared" si="6"/>
        <v>0</v>
      </c>
      <c r="AD21" s="104">
        <f t="shared" si="7"/>
        <v>0</v>
      </c>
      <c r="AE21" s="104">
        <f t="shared" si="8"/>
        <v>0</v>
      </c>
      <c r="AF21" s="104">
        <f t="shared" si="9"/>
        <v>0</v>
      </c>
      <c r="AG21" s="104">
        <f t="shared" si="10"/>
        <v>0</v>
      </c>
      <c r="AH21" s="33"/>
      <c r="AI21" s="33"/>
      <c r="AJ21" s="150">
        <f>RANK(AB21,$AB$6:$AB$112)+COUNTIF($AB$6:AB21,AB21)-1</f>
        <v>16</v>
      </c>
      <c r="AK21" s="160" t="str">
        <f t="shared" si="11"/>
        <v>163</v>
      </c>
      <c r="AL21" s="151" t="str">
        <f t="shared" si="12"/>
        <v>パルプ・紙・板紙・加工紙</v>
      </c>
      <c r="AM21" s="157">
        <v>16</v>
      </c>
      <c r="AN21" s="157" t="str">
        <f t="shared" si="13"/>
        <v>163</v>
      </c>
      <c r="AO21" s="152" t="str">
        <f t="shared" si="14"/>
        <v>パルプ・紙・板紙・加工紙</v>
      </c>
      <c r="AP21" s="139">
        <f t="shared" si="15"/>
        <v>0</v>
      </c>
      <c r="AQ21" s="327">
        <f t="shared" si="16"/>
        <v>0</v>
      </c>
      <c r="AR21" s="280">
        <f t="shared" si="17"/>
        <v>0</v>
      </c>
      <c r="AS21" s="104">
        <f t="shared" si="18"/>
        <v>0</v>
      </c>
    </row>
    <row r="22" spans="1:45" s="34" customFormat="1" ht="19.95" customHeight="1" x14ac:dyDescent="0.2">
      <c r="A22" s="119" t="s">
        <v>249</v>
      </c>
      <c r="B22" s="115" t="s">
        <v>250</v>
      </c>
      <c r="C22" s="103">
        <f>計算準備!C27</f>
        <v>0</v>
      </c>
      <c r="D22" s="139">
        <f t="shared" si="3"/>
        <v>0</v>
      </c>
      <c r="E22" s="139">
        <v>0</v>
      </c>
      <c r="F22" s="139">
        <f>D22*各種係数!G22</f>
        <v>0</v>
      </c>
      <c r="G22" s="139">
        <f>D22*各種係数!H22</f>
        <v>0</v>
      </c>
      <c r="H22" s="139">
        <f>D22*各種係数!J22*各種係数!$M$23*各種係数!$M$32</f>
        <v>0</v>
      </c>
      <c r="I22" s="139">
        <f>D22*各種係数!K22*各種係数!$M$23*各種係数!$M$32</f>
        <v>0</v>
      </c>
      <c r="J22" s="104">
        <v>0</v>
      </c>
      <c r="K22" s="313">
        <f t="shared" si="4"/>
        <v>0</v>
      </c>
      <c r="L22" s="313">
        <v>0</v>
      </c>
      <c r="M22" s="313">
        <f>K22*各種係数!G22</f>
        <v>0</v>
      </c>
      <c r="N22" s="313">
        <f>K22*各種係数!H22</f>
        <v>0</v>
      </c>
      <c r="O22" s="313">
        <f>K22*各種係数!J22*各種係数!$M$23*各種係数!$M$32</f>
        <v>0</v>
      </c>
      <c r="P22" s="313">
        <f>K22*各種係数!K22*各種係数!$M$23*各種係数!$M$32</f>
        <v>0</v>
      </c>
      <c r="Q22" s="104"/>
      <c r="R22" s="104">
        <f>$Q$113*各種係数!I22</f>
        <v>0</v>
      </c>
      <c r="S22" s="104">
        <f>R22*各種係数!F22</f>
        <v>0</v>
      </c>
      <c r="T22" s="280">
        <v>0</v>
      </c>
      <c r="U22" s="280">
        <v>0</v>
      </c>
      <c r="V22" s="280">
        <f>T22*各種係数!G22</f>
        <v>0</v>
      </c>
      <c r="W22" s="280">
        <f>T22*各種係数!H22</f>
        <v>0</v>
      </c>
      <c r="X22" s="280">
        <f>T22*各種係数!J22*各種係数!$M$23*各種係数!$M$32</f>
        <v>0</v>
      </c>
      <c r="Y22" s="280">
        <f>T22*各種係数!K22*各種係数!$M$23*各種係数!$M$32</f>
        <v>0</v>
      </c>
      <c r="Z22" s="119" t="str">
        <f t="shared" si="0"/>
        <v>164</v>
      </c>
      <c r="AA22" s="115" t="str">
        <f t="shared" si="1"/>
        <v>紙加工品</v>
      </c>
      <c r="AB22" s="104">
        <f t="shared" si="5"/>
        <v>0</v>
      </c>
      <c r="AC22" s="104">
        <f t="shared" si="6"/>
        <v>0</v>
      </c>
      <c r="AD22" s="104">
        <f t="shared" si="7"/>
        <v>0</v>
      </c>
      <c r="AE22" s="104">
        <f t="shared" si="8"/>
        <v>0</v>
      </c>
      <c r="AF22" s="104">
        <f t="shared" si="9"/>
        <v>0</v>
      </c>
      <c r="AG22" s="104">
        <f t="shared" si="10"/>
        <v>0</v>
      </c>
      <c r="AH22" s="33"/>
      <c r="AI22" s="33"/>
      <c r="AJ22" s="150">
        <f>RANK(AB22,$AB$6:$AB$112)+COUNTIF($AB$6:AB22,AB22)-1</f>
        <v>17</v>
      </c>
      <c r="AK22" s="160" t="str">
        <f t="shared" si="11"/>
        <v>164</v>
      </c>
      <c r="AL22" s="151" t="str">
        <f t="shared" si="12"/>
        <v>紙加工品</v>
      </c>
      <c r="AM22" s="157">
        <v>17</v>
      </c>
      <c r="AN22" s="157" t="str">
        <f t="shared" si="13"/>
        <v>164</v>
      </c>
      <c r="AO22" s="152" t="str">
        <f t="shared" si="14"/>
        <v>紙加工品</v>
      </c>
      <c r="AP22" s="139">
        <f t="shared" si="15"/>
        <v>0</v>
      </c>
      <c r="AQ22" s="327">
        <f t="shared" si="16"/>
        <v>0</v>
      </c>
      <c r="AR22" s="280">
        <f t="shared" si="17"/>
        <v>0</v>
      </c>
      <c r="AS22" s="104">
        <f t="shared" si="18"/>
        <v>0</v>
      </c>
    </row>
    <row r="23" spans="1:45" s="34" customFormat="1" ht="19.95" customHeight="1" x14ac:dyDescent="0.2">
      <c r="A23" s="119" t="s">
        <v>255</v>
      </c>
      <c r="B23" s="115" t="s">
        <v>254</v>
      </c>
      <c r="C23" s="103">
        <f>計算準備!C28</f>
        <v>0</v>
      </c>
      <c r="D23" s="139">
        <f t="shared" si="3"/>
        <v>0</v>
      </c>
      <c r="E23" s="139">
        <v>0</v>
      </c>
      <c r="F23" s="139">
        <f>D23*各種係数!G23</f>
        <v>0</v>
      </c>
      <c r="G23" s="139">
        <f>D23*各種係数!H23</f>
        <v>0</v>
      </c>
      <c r="H23" s="139">
        <f>D23*各種係数!J23*各種係数!$M$23*各種係数!$M$32</f>
        <v>0</v>
      </c>
      <c r="I23" s="139">
        <f>D23*各種係数!K23*各種係数!$M$23*各種係数!$M$32</f>
        <v>0</v>
      </c>
      <c r="J23" s="104">
        <v>0</v>
      </c>
      <c r="K23" s="313">
        <f t="shared" si="4"/>
        <v>0</v>
      </c>
      <c r="L23" s="313">
        <v>0</v>
      </c>
      <c r="M23" s="313">
        <f>K23*各種係数!G23</f>
        <v>0</v>
      </c>
      <c r="N23" s="313">
        <f>K23*各種係数!H23</f>
        <v>0</v>
      </c>
      <c r="O23" s="313">
        <f>K23*各種係数!J23*各種係数!$M$23*各種係数!$M$32</f>
        <v>0</v>
      </c>
      <c r="P23" s="313">
        <f>K23*各種係数!K23*各種係数!$M$23*各種係数!$M$32</f>
        <v>0</v>
      </c>
      <c r="Q23" s="104"/>
      <c r="R23" s="104">
        <f>$Q$113*各種係数!I23</f>
        <v>0</v>
      </c>
      <c r="S23" s="104">
        <f>R23*各種係数!F23</f>
        <v>0</v>
      </c>
      <c r="T23" s="280">
        <v>0</v>
      </c>
      <c r="U23" s="280">
        <v>0</v>
      </c>
      <c r="V23" s="280">
        <f>T23*各種係数!G23</f>
        <v>0</v>
      </c>
      <c r="W23" s="280">
        <f>T23*各種係数!H23</f>
        <v>0</v>
      </c>
      <c r="X23" s="280">
        <f>T23*各種係数!J23*各種係数!$M$23*各種係数!$M$32</f>
        <v>0</v>
      </c>
      <c r="Y23" s="280">
        <f>T23*各種係数!K23*各種係数!$M$23*各種係数!$M$32</f>
        <v>0</v>
      </c>
      <c r="Z23" s="119" t="str">
        <f t="shared" si="0"/>
        <v>191</v>
      </c>
      <c r="AA23" s="115" t="str">
        <f t="shared" si="1"/>
        <v>印刷・製版・製本</v>
      </c>
      <c r="AB23" s="104">
        <f t="shared" si="5"/>
        <v>0</v>
      </c>
      <c r="AC23" s="104">
        <f t="shared" si="6"/>
        <v>0</v>
      </c>
      <c r="AD23" s="104">
        <f t="shared" si="7"/>
        <v>0</v>
      </c>
      <c r="AE23" s="104">
        <f t="shared" si="8"/>
        <v>0</v>
      </c>
      <c r="AF23" s="104">
        <f t="shared" si="9"/>
        <v>0</v>
      </c>
      <c r="AG23" s="104">
        <f t="shared" si="10"/>
        <v>0</v>
      </c>
      <c r="AH23" s="33"/>
      <c r="AI23" s="33"/>
      <c r="AJ23" s="150">
        <f>RANK(AB23,$AB$6:$AB$112)+COUNTIF($AB$6:AB23,AB23)-1</f>
        <v>18</v>
      </c>
      <c r="AK23" s="160" t="str">
        <f t="shared" si="11"/>
        <v>191</v>
      </c>
      <c r="AL23" s="151" t="str">
        <f t="shared" si="12"/>
        <v>印刷・製版・製本</v>
      </c>
      <c r="AM23" s="157">
        <v>18</v>
      </c>
      <c r="AN23" s="157" t="str">
        <f t="shared" si="13"/>
        <v>191</v>
      </c>
      <c r="AO23" s="152" t="str">
        <f t="shared" si="14"/>
        <v>印刷・製版・製本</v>
      </c>
      <c r="AP23" s="139">
        <f t="shared" si="15"/>
        <v>0</v>
      </c>
      <c r="AQ23" s="327">
        <f t="shared" si="16"/>
        <v>0</v>
      </c>
      <c r="AR23" s="280">
        <f t="shared" si="17"/>
        <v>0</v>
      </c>
      <c r="AS23" s="104">
        <f t="shared" si="18"/>
        <v>0</v>
      </c>
    </row>
    <row r="24" spans="1:45" s="34" customFormat="1" ht="19.95" customHeight="1" x14ac:dyDescent="0.2">
      <c r="A24" s="119" t="s">
        <v>258</v>
      </c>
      <c r="B24" s="115" t="s">
        <v>257</v>
      </c>
      <c r="C24" s="103">
        <f>計算準備!C29</f>
        <v>0</v>
      </c>
      <c r="D24" s="139">
        <f t="shared" si="3"/>
        <v>0</v>
      </c>
      <c r="E24" s="139">
        <v>0</v>
      </c>
      <c r="F24" s="139">
        <f>D24*各種係数!G24</f>
        <v>0</v>
      </c>
      <c r="G24" s="139">
        <f>D24*各種係数!H24</f>
        <v>0</v>
      </c>
      <c r="H24" s="139">
        <f>D24*各種係数!J24*各種係数!$M$23*各種係数!$M$32</f>
        <v>0</v>
      </c>
      <c r="I24" s="139">
        <f>D24*各種係数!K24*各種係数!$M$23*各種係数!$M$32</f>
        <v>0</v>
      </c>
      <c r="J24" s="104">
        <v>0</v>
      </c>
      <c r="K24" s="313">
        <f t="shared" si="4"/>
        <v>0</v>
      </c>
      <c r="L24" s="313">
        <v>0</v>
      </c>
      <c r="M24" s="313">
        <f>K24*各種係数!G24</f>
        <v>0</v>
      </c>
      <c r="N24" s="313">
        <f>K24*各種係数!H24</f>
        <v>0</v>
      </c>
      <c r="O24" s="313">
        <f>K24*各種係数!J24*各種係数!$M$23*各種係数!$M$32</f>
        <v>0</v>
      </c>
      <c r="P24" s="313">
        <f>K24*各種係数!K24*各種係数!$M$23*各種係数!$M$32</f>
        <v>0</v>
      </c>
      <c r="Q24" s="104"/>
      <c r="R24" s="104">
        <f>$Q$113*各種係数!I24</f>
        <v>0</v>
      </c>
      <c r="S24" s="104">
        <f>R24*各種係数!F24</f>
        <v>0</v>
      </c>
      <c r="T24" s="280">
        <v>0</v>
      </c>
      <c r="U24" s="280">
        <v>0</v>
      </c>
      <c r="V24" s="280">
        <f>T24*各種係数!G24</f>
        <v>0</v>
      </c>
      <c r="W24" s="280">
        <f>T24*各種係数!H24</f>
        <v>0</v>
      </c>
      <c r="X24" s="280">
        <f>T24*各種係数!J24*各種係数!$M$23*各種係数!$M$32</f>
        <v>0</v>
      </c>
      <c r="Y24" s="280">
        <f>T24*各種係数!K24*各種係数!$M$23*各種係数!$M$32</f>
        <v>0</v>
      </c>
      <c r="Z24" s="119" t="str">
        <f t="shared" si="0"/>
        <v>201</v>
      </c>
      <c r="AA24" s="115" t="str">
        <f t="shared" si="1"/>
        <v>化学肥料</v>
      </c>
      <c r="AB24" s="104">
        <f t="shared" si="5"/>
        <v>0</v>
      </c>
      <c r="AC24" s="104">
        <f t="shared" si="6"/>
        <v>0</v>
      </c>
      <c r="AD24" s="104">
        <f t="shared" si="7"/>
        <v>0</v>
      </c>
      <c r="AE24" s="104">
        <f t="shared" si="8"/>
        <v>0</v>
      </c>
      <c r="AF24" s="104">
        <f t="shared" si="9"/>
        <v>0</v>
      </c>
      <c r="AG24" s="104">
        <f t="shared" si="10"/>
        <v>0</v>
      </c>
      <c r="AH24" s="33"/>
      <c r="AI24" s="33"/>
      <c r="AJ24" s="150">
        <f>RANK(AB24,$AB$6:$AB$112)+COUNTIF($AB$6:AB24,AB24)-1</f>
        <v>19</v>
      </c>
      <c r="AK24" s="160" t="str">
        <f t="shared" si="11"/>
        <v>201</v>
      </c>
      <c r="AL24" s="151" t="str">
        <f t="shared" si="12"/>
        <v>化学肥料</v>
      </c>
      <c r="AM24" s="157">
        <v>19</v>
      </c>
      <c r="AN24" s="157" t="str">
        <f t="shared" si="13"/>
        <v>201</v>
      </c>
      <c r="AO24" s="152" t="str">
        <f t="shared" si="14"/>
        <v>化学肥料</v>
      </c>
      <c r="AP24" s="139">
        <f t="shared" si="15"/>
        <v>0</v>
      </c>
      <c r="AQ24" s="327">
        <f t="shared" si="16"/>
        <v>0</v>
      </c>
      <c r="AR24" s="280">
        <f t="shared" si="17"/>
        <v>0</v>
      </c>
      <c r="AS24" s="104">
        <f t="shared" si="18"/>
        <v>0</v>
      </c>
    </row>
    <row r="25" spans="1:45" s="34" customFormat="1" ht="19.95" customHeight="1" x14ac:dyDescent="0.2">
      <c r="A25" s="119" t="s">
        <v>261</v>
      </c>
      <c r="B25" s="115" t="s">
        <v>262</v>
      </c>
      <c r="C25" s="103">
        <f>計算準備!C30</f>
        <v>0</v>
      </c>
      <c r="D25" s="139">
        <f t="shared" si="3"/>
        <v>0</v>
      </c>
      <c r="E25" s="139">
        <v>0</v>
      </c>
      <c r="F25" s="139">
        <f>D25*各種係数!G25</f>
        <v>0</v>
      </c>
      <c r="G25" s="139">
        <f>D25*各種係数!H25</f>
        <v>0</v>
      </c>
      <c r="H25" s="139">
        <f>D25*各種係数!J25*各種係数!$M$23*各種係数!$M$32</f>
        <v>0</v>
      </c>
      <c r="I25" s="139">
        <f>D25*各種係数!K25*各種係数!$M$23*各種係数!$M$32</f>
        <v>0</v>
      </c>
      <c r="J25" s="104">
        <v>0</v>
      </c>
      <c r="K25" s="313">
        <f t="shared" si="4"/>
        <v>0</v>
      </c>
      <c r="L25" s="313">
        <v>0</v>
      </c>
      <c r="M25" s="313">
        <f>K25*各種係数!G25</f>
        <v>0</v>
      </c>
      <c r="N25" s="313">
        <f>K25*各種係数!H25</f>
        <v>0</v>
      </c>
      <c r="O25" s="313">
        <f>K25*各種係数!J25*各種係数!$M$23*各種係数!$M$32</f>
        <v>0</v>
      </c>
      <c r="P25" s="313">
        <f>K25*各種係数!K25*各種係数!$M$23*各種係数!$M$32</f>
        <v>0</v>
      </c>
      <c r="Q25" s="104"/>
      <c r="R25" s="104">
        <f>$Q$113*各種係数!I25</f>
        <v>0</v>
      </c>
      <c r="S25" s="104">
        <f>R25*各種係数!F25</f>
        <v>0</v>
      </c>
      <c r="T25" s="280">
        <v>0</v>
      </c>
      <c r="U25" s="280">
        <v>0</v>
      </c>
      <c r="V25" s="280">
        <f>T25*各種係数!G25</f>
        <v>0</v>
      </c>
      <c r="W25" s="280">
        <f>T25*各種係数!H25</f>
        <v>0</v>
      </c>
      <c r="X25" s="280">
        <f>T25*各種係数!J25*各種係数!$M$23*各種係数!$M$32</f>
        <v>0</v>
      </c>
      <c r="Y25" s="280">
        <f>T25*各種係数!K25*各種係数!$M$23*各種係数!$M$32</f>
        <v>0</v>
      </c>
      <c r="Z25" s="119" t="str">
        <f t="shared" si="0"/>
        <v>202</v>
      </c>
      <c r="AA25" s="115" t="str">
        <f t="shared" si="1"/>
        <v>無機化学工業製品</v>
      </c>
      <c r="AB25" s="104">
        <f t="shared" si="5"/>
        <v>0</v>
      </c>
      <c r="AC25" s="104">
        <f t="shared" si="6"/>
        <v>0</v>
      </c>
      <c r="AD25" s="104">
        <f t="shared" si="7"/>
        <v>0</v>
      </c>
      <c r="AE25" s="104">
        <f t="shared" si="8"/>
        <v>0</v>
      </c>
      <c r="AF25" s="104">
        <f t="shared" si="9"/>
        <v>0</v>
      </c>
      <c r="AG25" s="104">
        <f t="shared" si="10"/>
        <v>0</v>
      </c>
      <c r="AH25" s="33"/>
      <c r="AI25" s="33"/>
      <c r="AJ25" s="150">
        <f>RANK(AB25,$AB$6:$AB$112)+COUNTIF($AB$6:AB25,AB25)-1</f>
        <v>20</v>
      </c>
      <c r="AK25" s="160" t="str">
        <f t="shared" si="11"/>
        <v>202</v>
      </c>
      <c r="AL25" s="151" t="str">
        <f t="shared" si="12"/>
        <v>無機化学工業製品</v>
      </c>
      <c r="AM25" s="157">
        <v>20</v>
      </c>
      <c r="AN25" s="157" t="str">
        <f t="shared" si="13"/>
        <v>202</v>
      </c>
      <c r="AO25" s="152" t="str">
        <f t="shared" si="14"/>
        <v>無機化学工業製品</v>
      </c>
      <c r="AP25" s="139">
        <f t="shared" si="15"/>
        <v>0</v>
      </c>
      <c r="AQ25" s="327">
        <f t="shared" si="16"/>
        <v>0</v>
      </c>
      <c r="AR25" s="280">
        <f t="shared" si="17"/>
        <v>0</v>
      </c>
      <c r="AS25" s="104">
        <f t="shared" si="18"/>
        <v>0</v>
      </c>
    </row>
    <row r="26" spans="1:45" s="34" customFormat="1" ht="19.95" customHeight="1" x14ac:dyDescent="0.2">
      <c r="A26" s="119" t="s">
        <v>266</v>
      </c>
      <c r="B26" s="115" t="s">
        <v>774</v>
      </c>
      <c r="C26" s="103">
        <f>計算準備!C31</f>
        <v>0</v>
      </c>
      <c r="D26" s="139">
        <f t="shared" si="3"/>
        <v>0</v>
      </c>
      <c r="E26" s="139">
        <v>0</v>
      </c>
      <c r="F26" s="139">
        <f>D26*各種係数!G26</f>
        <v>0</v>
      </c>
      <c r="G26" s="139">
        <f>D26*各種係数!H26</f>
        <v>0</v>
      </c>
      <c r="H26" s="139">
        <f>D26*各種係数!J26*各種係数!$M$23*各種係数!$M$32</f>
        <v>0</v>
      </c>
      <c r="I26" s="139">
        <f>D26*各種係数!K26*各種係数!$M$23*各種係数!$M$32</f>
        <v>0</v>
      </c>
      <c r="J26" s="104">
        <v>0</v>
      </c>
      <c r="K26" s="313">
        <f t="shared" si="4"/>
        <v>0</v>
      </c>
      <c r="L26" s="313">
        <v>0</v>
      </c>
      <c r="M26" s="313">
        <f>K26*各種係数!G26</f>
        <v>0</v>
      </c>
      <c r="N26" s="313">
        <f>K26*各種係数!H26</f>
        <v>0</v>
      </c>
      <c r="O26" s="313">
        <f>K26*各種係数!J26*各種係数!$M$23*各種係数!$M$32</f>
        <v>0</v>
      </c>
      <c r="P26" s="313">
        <f>K26*各種係数!K26*各種係数!$M$23*各種係数!$M$32</f>
        <v>0</v>
      </c>
      <c r="Q26" s="104"/>
      <c r="R26" s="104">
        <f>$Q$113*各種係数!I26</f>
        <v>0</v>
      </c>
      <c r="S26" s="104">
        <f>R26*各種係数!F26</f>
        <v>0</v>
      </c>
      <c r="T26" s="280">
        <v>0</v>
      </c>
      <c r="U26" s="280">
        <v>0</v>
      </c>
      <c r="V26" s="280">
        <f>T26*各種係数!G26</f>
        <v>0</v>
      </c>
      <c r="W26" s="280">
        <f>T26*各種係数!H26</f>
        <v>0</v>
      </c>
      <c r="X26" s="280">
        <f>T26*各種係数!J26*各種係数!$M$23*各種係数!$M$32</f>
        <v>0</v>
      </c>
      <c r="Y26" s="280">
        <f>T26*各種係数!K26*各種係数!$M$23*各種係数!$M$32</f>
        <v>0</v>
      </c>
      <c r="Z26" s="119" t="str">
        <f t="shared" si="0"/>
        <v>203</v>
      </c>
      <c r="AA26" s="115" t="str">
        <f t="shared" si="1"/>
        <v>石油化学系基礎製品</v>
      </c>
      <c r="AB26" s="104">
        <f t="shared" si="5"/>
        <v>0</v>
      </c>
      <c r="AC26" s="104">
        <f t="shared" si="6"/>
        <v>0</v>
      </c>
      <c r="AD26" s="104">
        <f t="shared" si="7"/>
        <v>0</v>
      </c>
      <c r="AE26" s="104">
        <f t="shared" si="8"/>
        <v>0</v>
      </c>
      <c r="AF26" s="104">
        <f t="shared" si="9"/>
        <v>0</v>
      </c>
      <c r="AG26" s="104">
        <f t="shared" si="10"/>
        <v>0</v>
      </c>
      <c r="AH26" s="33"/>
      <c r="AI26" s="33"/>
      <c r="AJ26" s="150">
        <f>RANK(AB26,$AB$6:$AB$112)+COUNTIF($AB$6:AB26,AB26)-1</f>
        <v>21</v>
      </c>
      <c r="AK26" s="160" t="str">
        <f t="shared" si="11"/>
        <v>203</v>
      </c>
      <c r="AL26" s="151" t="str">
        <f t="shared" si="12"/>
        <v>石油化学系基礎製品</v>
      </c>
      <c r="AM26" s="157">
        <v>21</v>
      </c>
      <c r="AN26" s="157" t="str">
        <f t="shared" si="13"/>
        <v>203</v>
      </c>
      <c r="AO26" s="152" t="str">
        <f t="shared" si="14"/>
        <v>石油化学系基礎製品</v>
      </c>
      <c r="AP26" s="139">
        <f t="shared" si="15"/>
        <v>0</v>
      </c>
      <c r="AQ26" s="327">
        <f t="shared" si="16"/>
        <v>0</v>
      </c>
      <c r="AR26" s="280">
        <f t="shared" si="17"/>
        <v>0</v>
      </c>
      <c r="AS26" s="104">
        <f t="shared" si="18"/>
        <v>0</v>
      </c>
    </row>
    <row r="27" spans="1:45" s="34" customFormat="1" ht="19.95" customHeight="1" x14ac:dyDescent="0.2">
      <c r="A27" s="119" t="s">
        <v>268</v>
      </c>
      <c r="B27" s="115" t="s">
        <v>775</v>
      </c>
      <c r="C27" s="103">
        <f>計算準備!C32</f>
        <v>0</v>
      </c>
      <c r="D27" s="139">
        <f t="shared" si="3"/>
        <v>0</v>
      </c>
      <c r="E27" s="139">
        <v>0</v>
      </c>
      <c r="F27" s="139">
        <f>D27*各種係数!G27</f>
        <v>0</v>
      </c>
      <c r="G27" s="139">
        <f>D27*各種係数!H27</f>
        <v>0</v>
      </c>
      <c r="H27" s="139">
        <f>D27*各種係数!J27*各種係数!$M$23*各種係数!$M$32</f>
        <v>0</v>
      </c>
      <c r="I27" s="139">
        <f>D27*各種係数!K27*各種係数!$M$23*各種係数!$M$32</f>
        <v>0</v>
      </c>
      <c r="J27" s="104">
        <v>0</v>
      </c>
      <c r="K27" s="313">
        <f t="shared" si="4"/>
        <v>0</v>
      </c>
      <c r="L27" s="313">
        <v>0</v>
      </c>
      <c r="M27" s="313">
        <f>K27*各種係数!G27</f>
        <v>0</v>
      </c>
      <c r="N27" s="313">
        <f>K27*各種係数!H27</f>
        <v>0</v>
      </c>
      <c r="O27" s="313">
        <f>K27*各種係数!J27*各種係数!$M$23*各種係数!$M$32</f>
        <v>0</v>
      </c>
      <c r="P27" s="313">
        <f>K27*各種係数!K27*各種係数!$M$23*各種係数!$M$32</f>
        <v>0</v>
      </c>
      <c r="Q27" s="104"/>
      <c r="R27" s="104">
        <f>$Q$113*各種係数!I27</f>
        <v>0</v>
      </c>
      <c r="S27" s="104">
        <f>R27*各種係数!F27</f>
        <v>0</v>
      </c>
      <c r="T27" s="280">
        <v>0</v>
      </c>
      <c r="U27" s="280">
        <v>0</v>
      </c>
      <c r="V27" s="280">
        <f>T27*各種係数!G27</f>
        <v>0</v>
      </c>
      <c r="W27" s="280">
        <f>T27*各種係数!H27</f>
        <v>0</v>
      </c>
      <c r="X27" s="280">
        <f>T27*各種係数!J27*各種係数!$M$23*各種係数!$M$32</f>
        <v>0</v>
      </c>
      <c r="Y27" s="280">
        <f>T27*各種係数!K27*各種係数!$M$23*各種係数!$M$32</f>
        <v>0</v>
      </c>
      <c r="Z27" s="119" t="str">
        <f t="shared" si="0"/>
        <v>204</v>
      </c>
      <c r="AA27" s="115" t="str">
        <f t="shared" si="1"/>
        <v>有機化学工業製品（石油化学系基礎製品・合成樹脂を除く。）</v>
      </c>
      <c r="AB27" s="104">
        <f t="shared" si="5"/>
        <v>0</v>
      </c>
      <c r="AC27" s="104">
        <f t="shared" si="6"/>
        <v>0</v>
      </c>
      <c r="AD27" s="104">
        <f t="shared" si="7"/>
        <v>0</v>
      </c>
      <c r="AE27" s="104">
        <f t="shared" si="8"/>
        <v>0</v>
      </c>
      <c r="AF27" s="104">
        <f t="shared" si="9"/>
        <v>0</v>
      </c>
      <c r="AG27" s="104">
        <f t="shared" si="10"/>
        <v>0</v>
      </c>
      <c r="AH27" s="33"/>
      <c r="AI27" s="33"/>
      <c r="AJ27" s="150">
        <f>RANK(AB27,$AB$6:$AB$112)+COUNTIF($AB$6:AB27,AB27)-1</f>
        <v>22</v>
      </c>
      <c r="AK27" s="160" t="str">
        <f t="shared" si="11"/>
        <v>204</v>
      </c>
      <c r="AL27" s="151" t="str">
        <f t="shared" si="12"/>
        <v>有機化学工業製品（石油化学系基礎製品・合成樹脂を除く。）</v>
      </c>
      <c r="AM27" s="157">
        <v>22</v>
      </c>
      <c r="AN27" s="157" t="str">
        <f t="shared" si="13"/>
        <v>204</v>
      </c>
      <c r="AO27" s="152" t="str">
        <f t="shared" si="14"/>
        <v>有機化学工業製品（石油化学系基礎製品・合成樹脂を除く。）</v>
      </c>
      <c r="AP27" s="139">
        <f t="shared" si="15"/>
        <v>0</v>
      </c>
      <c r="AQ27" s="327">
        <f t="shared" si="16"/>
        <v>0</v>
      </c>
      <c r="AR27" s="280">
        <f t="shared" si="17"/>
        <v>0</v>
      </c>
      <c r="AS27" s="104">
        <f t="shared" si="18"/>
        <v>0</v>
      </c>
    </row>
    <row r="28" spans="1:45" s="34" customFormat="1" ht="19.95" customHeight="1" x14ac:dyDescent="0.2">
      <c r="A28" s="119" t="s">
        <v>275</v>
      </c>
      <c r="B28" s="115" t="s">
        <v>274</v>
      </c>
      <c r="C28" s="103">
        <f>計算準備!C33</f>
        <v>0</v>
      </c>
      <c r="D28" s="139">
        <f t="shared" si="3"/>
        <v>0</v>
      </c>
      <c r="E28" s="139">
        <v>0</v>
      </c>
      <c r="F28" s="139">
        <f>D28*各種係数!G28</f>
        <v>0</v>
      </c>
      <c r="G28" s="139">
        <f>D28*各種係数!H28</f>
        <v>0</v>
      </c>
      <c r="H28" s="139">
        <f>D28*各種係数!J28*各種係数!$M$23*各種係数!$M$32</f>
        <v>0</v>
      </c>
      <c r="I28" s="139">
        <f>D28*各種係数!K28*各種係数!$M$23*各種係数!$M$32</f>
        <v>0</v>
      </c>
      <c r="J28" s="104">
        <v>0</v>
      </c>
      <c r="K28" s="313">
        <f t="shared" si="4"/>
        <v>0</v>
      </c>
      <c r="L28" s="313">
        <v>0</v>
      </c>
      <c r="M28" s="313">
        <f>K28*各種係数!G28</f>
        <v>0</v>
      </c>
      <c r="N28" s="313">
        <f>K28*各種係数!H28</f>
        <v>0</v>
      </c>
      <c r="O28" s="313">
        <f>K28*各種係数!J28*各種係数!$M$23*各種係数!$M$32</f>
        <v>0</v>
      </c>
      <c r="P28" s="313">
        <f>K28*各種係数!K28*各種係数!$M$23*各種係数!$M$32</f>
        <v>0</v>
      </c>
      <c r="Q28" s="104"/>
      <c r="R28" s="104">
        <f>$Q$113*各種係数!I28</f>
        <v>0</v>
      </c>
      <c r="S28" s="104">
        <f>R28*各種係数!F28</f>
        <v>0</v>
      </c>
      <c r="T28" s="280">
        <v>0</v>
      </c>
      <c r="U28" s="280">
        <v>0</v>
      </c>
      <c r="V28" s="280">
        <f>T28*各種係数!G28</f>
        <v>0</v>
      </c>
      <c r="W28" s="280">
        <f>T28*各種係数!H28</f>
        <v>0</v>
      </c>
      <c r="X28" s="280">
        <f>T28*各種係数!J28*各種係数!$M$23*各種係数!$M$32</f>
        <v>0</v>
      </c>
      <c r="Y28" s="280">
        <f>T28*各種係数!K28*各種係数!$M$23*各種係数!$M$32</f>
        <v>0</v>
      </c>
      <c r="Z28" s="119" t="str">
        <f t="shared" si="0"/>
        <v>205</v>
      </c>
      <c r="AA28" s="115" t="str">
        <f t="shared" si="1"/>
        <v>合成樹脂</v>
      </c>
      <c r="AB28" s="104">
        <f t="shared" si="5"/>
        <v>0</v>
      </c>
      <c r="AC28" s="104">
        <f t="shared" si="6"/>
        <v>0</v>
      </c>
      <c r="AD28" s="104">
        <f t="shared" si="7"/>
        <v>0</v>
      </c>
      <c r="AE28" s="104">
        <f t="shared" si="8"/>
        <v>0</v>
      </c>
      <c r="AF28" s="104">
        <f t="shared" si="9"/>
        <v>0</v>
      </c>
      <c r="AG28" s="104">
        <f t="shared" si="10"/>
        <v>0</v>
      </c>
      <c r="AH28" s="33"/>
      <c r="AI28" s="33"/>
      <c r="AJ28" s="150">
        <f>RANK(AB28,$AB$6:$AB$112)+COUNTIF($AB$6:AB28,AB28)-1</f>
        <v>23</v>
      </c>
      <c r="AK28" s="160" t="str">
        <f t="shared" si="11"/>
        <v>205</v>
      </c>
      <c r="AL28" s="151" t="str">
        <f t="shared" si="12"/>
        <v>合成樹脂</v>
      </c>
      <c r="AM28" s="157">
        <v>23</v>
      </c>
      <c r="AN28" s="157" t="str">
        <f t="shared" si="13"/>
        <v>205</v>
      </c>
      <c r="AO28" s="152" t="str">
        <f t="shared" si="14"/>
        <v>合成樹脂</v>
      </c>
      <c r="AP28" s="139">
        <f t="shared" si="15"/>
        <v>0</v>
      </c>
      <c r="AQ28" s="327">
        <f t="shared" si="16"/>
        <v>0</v>
      </c>
      <c r="AR28" s="280">
        <f t="shared" si="17"/>
        <v>0</v>
      </c>
      <c r="AS28" s="104">
        <f t="shared" si="18"/>
        <v>0</v>
      </c>
    </row>
    <row r="29" spans="1:45" s="34" customFormat="1" ht="19.95" customHeight="1" x14ac:dyDescent="0.2">
      <c r="A29" s="119" t="s">
        <v>278</v>
      </c>
      <c r="B29" s="115" t="s">
        <v>277</v>
      </c>
      <c r="C29" s="103">
        <f>計算準備!C34</f>
        <v>0</v>
      </c>
      <c r="D29" s="139">
        <f t="shared" si="3"/>
        <v>0</v>
      </c>
      <c r="E29" s="139">
        <v>0</v>
      </c>
      <c r="F29" s="139">
        <f>D29*各種係数!G29</f>
        <v>0</v>
      </c>
      <c r="G29" s="139">
        <f>D29*各種係数!H29</f>
        <v>0</v>
      </c>
      <c r="H29" s="139">
        <f>D29*各種係数!J29*各種係数!$M$23*各種係数!$M$32</f>
        <v>0</v>
      </c>
      <c r="I29" s="139">
        <f>D29*各種係数!K29*各種係数!$M$23*各種係数!$M$32</f>
        <v>0</v>
      </c>
      <c r="J29" s="104">
        <v>0</v>
      </c>
      <c r="K29" s="313">
        <f t="shared" si="4"/>
        <v>0</v>
      </c>
      <c r="L29" s="313">
        <v>0</v>
      </c>
      <c r="M29" s="313">
        <f>K29*各種係数!G29</f>
        <v>0</v>
      </c>
      <c r="N29" s="313">
        <f>K29*各種係数!H29</f>
        <v>0</v>
      </c>
      <c r="O29" s="313">
        <f>K29*各種係数!J29*各種係数!$M$23*各種係数!$M$32</f>
        <v>0</v>
      </c>
      <c r="P29" s="313">
        <f>K29*各種係数!K29*各種係数!$M$23*各種係数!$M$32</f>
        <v>0</v>
      </c>
      <c r="Q29" s="104"/>
      <c r="R29" s="104">
        <f>$Q$113*各種係数!I29</f>
        <v>0</v>
      </c>
      <c r="S29" s="104">
        <f>R29*各種係数!F29</f>
        <v>0</v>
      </c>
      <c r="T29" s="280">
        <v>0</v>
      </c>
      <c r="U29" s="280">
        <v>0</v>
      </c>
      <c r="V29" s="280">
        <f>T29*各種係数!G29</f>
        <v>0</v>
      </c>
      <c r="W29" s="280">
        <f>T29*各種係数!H29</f>
        <v>0</v>
      </c>
      <c r="X29" s="280">
        <f>T29*各種係数!J29*各種係数!$M$23*各種係数!$M$32</f>
        <v>0</v>
      </c>
      <c r="Y29" s="280">
        <f>T29*各種係数!K29*各種係数!$M$23*各種係数!$M$32</f>
        <v>0</v>
      </c>
      <c r="Z29" s="119" t="str">
        <f t="shared" si="0"/>
        <v>206</v>
      </c>
      <c r="AA29" s="115" t="str">
        <f t="shared" si="1"/>
        <v>化学繊維</v>
      </c>
      <c r="AB29" s="104">
        <f t="shared" si="5"/>
        <v>0</v>
      </c>
      <c r="AC29" s="104">
        <f t="shared" si="6"/>
        <v>0</v>
      </c>
      <c r="AD29" s="104">
        <f t="shared" si="7"/>
        <v>0</v>
      </c>
      <c r="AE29" s="104">
        <f t="shared" si="8"/>
        <v>0</v>
      </c>
      <c r="AF29" s="104">
        <f t="shared" si="9"/>
        <v>0</v>
      </c>
      <c r="AG29" s="104">
        <f t="shared" si="10"/>
        <v>0</v>
      </c>
      <c r="AH29" s="33"/>
      <c r="AI29" s="33"/>
      <c r="AJ29" s="150">
        <f>RANK(AB29,$AB$6:$AB$112)+COUNTIF($AB$6:AB29,AB29)-1</f>
        <v>24</v>
      </c>
      <c r="AK29" s="160" t="str">
        <f t="shared" si="11"/>
        <v>206</v>
      </c>
      <c r="AL29" s="151" t="str">
        <f t="shared" si="12"/>
        <v>化学繊維</v>
      </c>
      <c r="AM29" s="157">
        <v>24</v>
      </c>
      <c r="AN29" s="157" t="str">
        <f t="shared" si="13"/>
        <v>206</v>
      </c>
      <c r="AO29" s="152" t="str">
        <f t="shared" si="14"/>
        <v>化学繊維</v>
      </c>
      <c r="AP29" s="139">
        <f t="shared" si="15"/>
        <v>0</v>
      </c>
      <c r="AQ29" s="327">
        <f t="shared" si="16"/>
        <v>0</v>
      </c>
      <c r="AR29" s="280">
        <f t="shared" si="17"/>
        <v>0</v>
      </c>
      <c r="AS29" s="104">
        <f t="shared" si="18"/>
        <v>0</v>
      </c>
    </row>
    <row r="30" spans="1:45" s="34" customFormat="1" ht="19.95" customHeight="1" x14ac:dyDescent="0.2">
      <c r="A30" s="119" t="s">
        <v>281</v>
      </c>
      <c r="B30" s="115" t="s">
        <v>279</v>
      </c>
      <c r="C30" s="103">
        <f>計算準備!C35</f>
        <v>0</v>
      </c>
      <c r="D30" s="139">
        <f t="shared" si="3"/>
        <v>0</v>
      </c>
      <c r="E30" s="139">
        <v>0</v>
      </c>
      <c r="F30" s="139">
        <f>D30*各種係数!G30</f>
        <v>0</v>
      </c>
      <c r="G30" s="139">
        <f>D30*各種係数!H30</f>
        <v>0</v>
      </c>
      <c r="H30" s="139">
        <f>D30*各種係数!J30*各種係数!$M$23*各種係数!$M$32</f>
        <v>0</v>
      </c>
      <c r="I30" s="139">
        <f>D30*各種係数!K30*各種係数!$M$23*各種係数!$M$32</f>
        <v>0</v>
      </c>
      <c r="J30" s="104">
        <v>0</v>
      </c>
      <c r="K30" s="313">
        <f t="shared" si="4"/>
        <v>0</v>
      </c>
      <c r="L30" s="313">
        <v>0</v>
      </c>
      <c r="M30" s="313">
        <f>K30*各種係数!G30</f>
        <v>0</v>
      </c>
      <c r="N30" s="313">
        <f>K30*各種係数!H30</f>
        <v>0</v>
      </c>
      <c r="O30" s="313">
        <f>K30*各種係数!J30*各種係数!$M$23*各種係数!$M$32</f>
        <v>0</v>
      </c>
      <c r="P30" s="313">
        <f>K30*各種係数!K30*各種係数!$M$23*各種係数!$M$32</f>
        <v>0</v>
      </c>
      <c r="Q30" s="104"/>
      <c r="R30" s="104">
        <f>$Q$113*各種係数!I30</f>
        <v>0</v>
      </c>
      <c r="S30" s="104">
        <f>R30*各種係数!F30</f>
        <v>0</v>
      </c>
      <c r="T30" s="280">
        <v>0</v>
      </c>
      <c r="U30" s="280">
        <v>0</v>
      </c>
      <c r="V30" s="280">
        <f>T30*各種係数!G30</f>
        <v>0</v>
      </c>
      <c r="W30" s="280">
        <f>T30*各種係数!H30</f>
        <v>0</v>
      </c>
      <c r="X30" s="280">
        <f>T30*各種係数!J30*各種係数!$M$23*各種係数!$M$32</f>
        <v>0</v>
      </c>
      <c r="Y30" s="280">
        <f>T30*各種係数!K30*各種係数!$M$23*各種係数!$M$32</f>
        <v>0</v>
      </c>
      <c r="Z30" s="119" t="str">
        <f t="shared" si="0"/>
        <v>207</v>
      </c>
      <c r="AA30" s="115" t="str">
        <f t="shared" si="1"/>
        <v>医薬品</v>
      </c>
      <c r="AB30" s="104">
        <f t="shared" si="5"/>
        <v>0</v>
      </c>
      <c r="AC30" s="104">
        <f t="shared" si="6"/>
        <v>0</v>
      </c>
      <c r="AD30" s="104">
        <f t="shared" si="7"/>
        <v>0</v>
      </c>
      <c r="AE30" s="104">
        <f t="shared" si="8"/>
        <v>0</v>
      </c>
      <c r="AF30" s="104">
        <f t="shared" si="9"/>
        <v>0</v>
      </c>
      <c r="AG30" s="104">
        <f t="shared" si="10"/>
        <v>0</v>
      </c>
      <c r="AH30" s="33"/>
      <c r="AI30" s="33"/>
      <c r="AJ30" s="150">
        <f>RANK(AB30,$AB$6:$AB$112)+COUNTIF($AB$6:AB30,AB30)-1</f>
        <v>25</v>
      </c>
      <c r="AK30" s="160" t="str">
        <f t="shared" si="11"/>
        <v>207</v>
      </c>
      <c r="AL30" s="151" t="str">
        <f t="shared" si="12"/>
        <v>医薬品</v>
      </c>
      <c r="AM30" s="157">
        <v>25</v>
      </c>
      <c r="AN30" s="157" t="str">
        <f t="shared" si="13"/>
        <v>207</v>
      </c>
      <c r="AO30" s="152" t="str">
        <f t="shared" si="14"/>
        <v>医薬品</v>
      </c>
      <c r="AP30" s="139">
        <f t="shared" si="15"/>
        <v>0</v>
      </c>
      <c r="AQ30" s="327">
        <f t="shared" si="16"/>
        <v>0</v>
      </c>
      <c r="AR30" s="280">
        <f t="shared" si="17"/>
        <v>0</v>
      </c>
      <c r="AS30" s="104">
        <f t="shared" si="18"/>
        <v>0</v>
      </c>
    </row>
    <row r="31" spans="1:45" s="34" customFormat="1" ht="19.95" customHeight="1" x14ac:dyDescent="0.2">
      <c r="A31" s="119" t="s">
        <v>284</v>
      </c>
      <c r="B31" s="115" t="s">
        <v>285</v>
      </c>
      <c r="C31" s="103">
        <f>計算準備!C36</f>
        <v>0</v>
      </c>
      <c r="D31" s="139">
        <f t="shared" si="3"/>
        <v>0</v>
      </c>
      <c r="E31" s="139">
        <v>0</v>
      </c>
      <c r="F31" s="139">
        <f>D31*各種係数!G31</f>
        <v>0</v>
      </c>
      <c r="G31" s="139">
        <f>D31*各種係数!H31</f>
        <v>0</v>
      </c>
      <c r="H31" s="139">
        <f>D31*各種係数!J31*各種係数!$M$23*各種係数!$M$32</f>
        <v>0</v>
      </c>
      <c r="I31" s="139">
        <f>D31*各種係数!K31*各種係数!$M$23*各種係数!$M$32</f>
        <v>0</v>
      </c>
      <c r="J31" s="104">
        <v>0</v>
      </c>
      <c r="K31" s="313">
        <f t="shared" si="4"/>
        <v>0</v>
      </c>
      <c r="L31" s="313">
        <v>0</v>
      </c>
      <c r="M31" s="313">
        <f>K31*各種係数!G31</f>
        <v>0</v>
      </c>
      <c r="N31" s="313">
        <f>K31*各種係数!H31</f>
        <v>0</v>
      </c>
      <c r="O31" s="313">
        <f>K31*各種係数!J31*各種係数!$M$23*各種係数!$M$32</f>
        <v>0</v>
      </c>
      <c r="P31" s="313">
        <f>K31*各種係数!K31*各種係数!$M$23*各種係数!$M$32</f>
        <v>0</v>
      </c>
      <c r="Q31" s="104"/>
      <c r="R31" s="104">
        <f>$Q$113*各種係数!I31</f>
        <v>0</v>
      </c>
      <c r="S31" s="104">
        <f>R31*各種係数!F31</f>
        <v>0</v>
      </c>
      <c r="T31" s="280">
        <v>0</v>
      </c>
      <c r="U31" s="280">
        <v>0</v>
      </c>
      <c r="V31" s="280">
        <f>T31*各種係数!G31</f>
        <v>0</v>
      </c>
      <c r="W31" s="280">
        <f>T31*各種係数!H31</f>
        <v>0</v>
      </c>
      <c r="X31" s="280">
        <f>T31*各種係数!J31*各種係数!$M$23*各種係数!$M$32</f>
        <v>0</v>
      </c>
      <c r="Y31" s="280">
        <f>T31*各種係数!K31*各種係数!$M$23*各種係数!$M$32</f>
        <v>0</v>
      </c>
      <c r="Z31" s="119" t="str">
        <f t="shared" si="0"/>
        <v>208</v>
      </c>
      <c r="AA31" s="115" t="str">
        <f t="shared" si="1"/>
        <v>化学最終製品（医薬品を除く。）</v>
      </c>
      <c r="AB31" s="104">
        <f t="shared" si="5"/>
        <v>0</v>
      </c>
      <c r="AC31" s="104">
        <f t="shared" si="6"/>
        <v>0</v>
      </c>
      <c r="AD31" s="104">
        <f t="shared" si="7"/>
        <v>0</v>
      </c>
      <c r="AE31" s="104">
        <f t="shared" si="8"/>
        <v>0</v>
      </c>
      <c r="AF31" s="104">
        <f t="shared" si="9"/>
        <v>0</v>
      </c>
      <c r="AG31" s="104">
        <f t="shared" si="10"/>
        <v>0</v>
      </c>
      <c r="AH31" s="33"/>
      <c r="AI31" s="33"/>
      <c r="AJ31" s="150">
        <f>RANK(AB31,$AB$6:$AB$112)+COUNTIF($AB$6:AB31,AB31)-1</f>
        <v>26</v>
      </c>
      <c r="AK31" s="160" t="str">
        <f t="shared" si="11"/>
        <v>208</v>
      </c>
      <c r="AL31" s="151" t="str">
        <f t="shared" si="12"/>
        <v>化学最終製品（医薬品を除く。）</v>
      </c>
      <c r="AM31" s="157">
        <v>26</v>
      </c>
      <c r="AN31" s="157" t="str">
        <f t="shared" si="13"/>
        <v>208</v>
      </c>
      <c r="AO31" s="152" t="str">
        <f t="shared" si="14"/>
        <v>化学最終製品（医薬品を除く。）</v>
      </c>
      <c r="AP31" s="139">
        <f t="shared" si="15"/>
        <v>0</v>
      </c>
      <c r="AQ31" s="327">
        <f t="shared" si="16"/>
        <v>0</v>
      </c>
      <c r="AR31" s="280">
        <f t="shared" si="17"/>
        <v>0</v>
      </c>
      <c r="AS31" s="104">
        <f t="shared" si="18"/>
        <v>0</v>
      </c>
    </row>
    <row r="32" spans="1:45" s="34" customFormat="1" ht="19.95" customHeight="1" x14ac:dyDescent="0.2">
      <c r="A32" s="119" t="s">
        <v>296</v>
      </c>
      <c r="B32" s="115" t="s">
        <v>295</v>
      </c>
      <c r="C32" s="103">
        <f>計算準備!C37</f>
        <v>0</v>
      </c>
      <c r="D32" s="139">
        <f t="shared" si="3"/>
        <v>0</v>
      </c>
      <c r="E32" s="139">
        <v>0</v>
      </c>
      <c r="F32" s="139">
        <f>D32*各種係数!G32</f>
        <v>0</v>
      </c>
      <c r="G32" s="139">
        <f>D32*各種係数!H32</f>
        <v>0</v>
      </c>
      <c r="H32" s="139">
        <f>D32*各種係数!J32*各種係数!$M$23*各種係数!$M$32</f>
        <v>0</v>
      </c>
      <c r="I32" s="139">
        <f>D32*各種係数!K32*各種係数!$M$23*各種係数!$M$32</f>
        <v>0</v>
      </c>
      <c r="J32" s="104">
        <v>0</v>
      </c>
      <c r="K32" s="313">
        <f t="shared" si="4"/>
        <v>0</v>
      </c>
      <c r="L32" s="313">
        <v>0</v>
      </c>
      <c r="M32" s="313">
        <f>K32*各種係数!G32</f>
        <v>0</v>
      </c>
      <c r="N32" s="313">
        <f>K32*各種係数!H32</f>
        <v>0</v>
      </c>
      <c r="O32" s="313">
        <f>K32*各種係数!J32*各種係数!$M$23*各種係数!$M$32</f>
        <v>0</v>
      </c>
      <c r="P32" s="313">
        <f>K32*各種係数!K32*各種係数!$M$23*各種係数!$M$32</f>
        <v>0</v>
      </c>
      <c r="Q32" s="104"/>
      <c r="R32" s="104">
        <f>$Q$113*各種係数!I32</f>
        <v>0</v>
      </c>
      <c r="S32" s="104">
        <f>R32*各種係数!F32</f>
        <v>0</v>
      </c>
      <c r="T32" s="280">
        <v>0</v>
      </c>
      <c r="U32" s="280">
        <v>0</v>
      </c>
      <c r="V32" s="280">
        <f>T32*各種係数!G32</f>
        <v>0</v>
      </c>
      <c r="W32" s="280">
        <f>T32*各種係数!H32</f>
        <v>0</v>
      </c>
      <c r="X32" s="280">
        <f>T32*各種係数!J32*各種係数!$M$23*各種係数!$M$32</f>
        <v>0</v>
      </c>
      <c r="Y32" s="280">
        <f>T32*各種係数!K32*各種係数!$M$23*各種係数!$M$32</f>
        <v>0</v>
      </c>
      <c r="Z32" s="119" t="str">
        <f t="shared" si="0"/>
        <v>211</v>
      </c>
      <c r="AA32" s="115" t="str">
        <f t="shared" si="1"/>
        <v>石油製品</v>
      </c>
      <c r="AB32" s="104">
        <f t="shared" si="5"/>
        <v>0</v>
      </c>
      <c r="AC32" s="104">
        <f t="shared" si="6"/>
        <v>0</v>
      </c>
      <c r="AD32" s="104">
        <f t="shared" si="7"/>
        <v>0</v>
      </c>
      <c r="AE32" s="104">
        <f t="shared" si="8"/>
        <v>0</v>
      </c>
      <c r="AF32" s="104">
        <f t="shared" si="9"/>
        <v>0</v>
      </c>
      <c r="AG32" s="104">
        <f t="shared" si="10"/>
        <v>0</v>
      </c>
      <c r="AH32" s="33"/>
      <c r="AI32" s="33"/>
      <c r="AJ32" s="150">
        <f>RANK(AB32,$AB$6:$AB$112)+COUNTIF($AB$6:AB32,AB32)-1</f>
        <v>27</v>
      </c>
      <c r="AK32" s="160" t="str">
        <f t="shared" si="11"/>
        <v>211</v>
      </c>
      <c r="AL32" s="151" t="str">
        <f t="shared" si="12"/>
        <v>石油製品</v>
      </c>
      <c r="AM32" s="157">
        <v>27</v>
      </c>
      <c r="AN32" s="157" t="str">
        <f t="shared" si="13"/>
        <v>211</v>
      </c>
      <c r="AO32" s="152" t="str">
        <f t="shared" si="14"/>
        <v>石油製品</v>
      </c>
      <c r="AP32" s="139">
        <f t="shared" si="15"/>
        <v>0</v>
      </c>
      <c r="AQ32" s="327">
        <f t="shared" si="16"/>
        <v>0</v>
      </c>
      <c r="AR32" s="280">
        <f t="shared" si="17"/>
        <v>0</v>
      </c>
      <c r="AS32" s="104">
        <f t="shared" si="18"/>
        <v>0</v>
      </c>
    </row>
    <row r="33" spans="1:45" s="34" customFormat="1" ht="19.95" customHeight="1" x14ac:dyDescent="0.2">
      <c r="A33" s="119" t="s">
        <v>299</v>
      </c>
      <c r="B33" s="115" t="s">
        <v>298</v>
      </c>
      <c r="C33" s="103">
        <f>計算準備!C38</f>
        <v>0</v>
      </c>
      <c r="D33" s="139">
        <f t="shared" si="3"/>
        <v>0</v>
      </c>
      <c r="E33" s="139">
        <v>0</v>
      </c>
      <c r="F33" s="139">
        <f>D33*各種係数!G33</f>
        <v>0</v>
      </c>
      <c r="G33" s="139">
        <f>D33*各種係数!H33</f>
        <v>0</v>
      </c>
      <c r="H33" s="139">
        <f>D33*各種係数!J33*各種係数!$M$23*各種係数!$M$32</f>
        <v>0</v>
      </c>
      <c r="I33" s="139">
        <f>D33*各種係数!K33*各種係数!$M$23*各種係数!$M$32</f>
        <v>0</v>
      </c>
      <c r="J33" s="104">
        <v>0</v>
      </c>
      <c r="K33" s="313">
        <f t="shared" si="4"/>
        <v>0</v>
      </c>
      <c r="L33" s="313">
        <v>0</v>
      </c>
      <c r="M33" s="313">
        <f>K33*各種係数!G33</f>
        <v>0</v>
      </c>
      <c r="N33" s="313">
        <f>K33*各種係数!H33</f>
        <v>0</v>
      </c>
      <c r="O33" s="313">
        <f>K33*各種係数!J33*各種係数!$M$23*各種係数!$M$32</f>
        <v>0</v>
      </c>
      <c r="P33" s="313">
        <f>K33*各種係数!K33*各種係数!$M$23*各種係数!$M$32</f>
        <v>0</v>
      </c>
      <c r="Q33" s="104"/>
      <c r="R33" s="104">
        <f>$Q$113*各種係数!I33</f>
        <v>0</v>
      </c>
      <c r="S33" s="104">
        <f>R33*各種係数!F33</f>
        <v>0</v>
      </c>
      <c r="T33" s="280">
        <v>0</v>
      </c>
      <c r="U33" s="280">
        <v>0</v>
      </c>
      <c r="V33" s="280">
        <f>T33*各種係数!G33</f>
        <v>0</v>
      </c>
      <c r="W33" s="280">
        <f>T33*各種係数!H33</f>
        <v>0</v>
      </c>
      <c r="X33" s="280">
        <f>T33*各種係数!J33*各種係数!$M$23*各種係数!$M$32</f>
        <v>0</v>
      </c>
      <c r="Y33" s="280">
        <f>T33*各種係数!K33*各種係数!$M$23*各種係数!$M$32</f>
        <v>0</v>
      </c>
      <c r="Z33" s="119" t="str">
        <f t="shared" si="0"/>
        <v>212</v>
      </c>
      <c r="AA33" s="115" t="str">
        <f t="shared" si="1"/>
        <v>石炭製品</v>
      </c>
      <c r="AB33" s="104">
        <f t="shared" si="5"/>
        <v>0</v>
      </c>
      <c r="AC33" s="104">
        <f t="shared" si="6"/>
        <v>0</v>
      </c>
      <c r="AD33" s="104">
        <f t="shared" si="7"/>
        <v>0</v>
      </c>
      <c r="AE33" s="104">
        <f t="shared" si="8"/>
        <v>0</v>
      </c>
      <c r="AF33" s="104">
        <f t="shared" si="9"/>
        <v>0</v>
      </c>
      <c r="AG33" s="104">
        <f t="shared" si="10"/>
        <v>0</v>
      </c>
      <c r="AH33" s="33"/>
      <c r="AI33" s="33"/>
      <c r="AJ33" s="150">
        <f>RANK(AB33,$AB$6:$AB$112)+COUNTIF($AB$6:AB33,AB33)-1</f>
        <v>28</v>
      </c>
      <c r="AK33" s="160" t="str">
        <f t="shared" si="11"/>
        <v>212</v>
      </c>
      <c r="AL33" s="151" t="str">
        <f t="shared" si="12"/>
        <v>石炭製品</v>
      </c>
      <c r="AM33" s="157">
        <v>28</v>
      </c>
      <c r="AN33" s="157" t="str">
        <f t="shared" si="13"/>
        <v>212</v>
      </c>
      <c r="AO33" s="152" t="str">
        <f t="shared" si="14"/>
        <v>石炭製品</v>
      </c>
      <c r="AP33" s="139">
        <f t="shared" si="15"/>
        <v>0</v>
      </c>
      <c r="AQ33" s="327">
        <f t="shared" si="16"/>
        <v>0</v>
      </c>
      <c r="AR33" s="280">
        <f t="shared" si="17"/>
        <v>0</v>
      </c>
      <c r="AS33" s="104">
        <f t="shared" si="18"/>
        <v>0</v>
      </c>
    </row>
    <row r="34" spans="1:45" s="34" customFormat="1" ht="19.95" customHeight="1" x14ac:dyDescent="0.2">
      <c r="A34" s="119" t="s">
        <v>302</v>
      </c>
      <c r="B34" s="115" t="s">
        <v>301</v>
      </c>
      <c r="C34" s="103">
        <f>計算準備!C39</f>
        <v>0</v>
      </c>
      <c r="D34" s="139">
        <f t="shared" si="3"/>
        <v>0</v>
      </c>
      <c r="E34" s="139">
        <v>0</v>
      </c>
      <c r="F34" s="139">
        <f>D34*各種係数!G34</f>
        <v>0</v>
      </c>
      <c r="G34" s="139">
        <f>D34*各種係数!H34</f>
        <v>0</v>
      </c>
      <c r="H34" s="139">
        <f>D34*各種係数!J34*各種係数!$M$23*各種係数!$M$32</f>
        <v>0</v>
      </c>
      <c r="I34" s="139">
        <f>D34*各種係数!K34*各種係数!$M$23*各種係数!$M$32</f>
        <v>0</v>
      </c>
      <c r="J34" s="104">
        <v>0</v>
      </c>
      <c r="K34" s="313">
        <f t="shared" si="4"/>
        <v>0</v>
      </c>
      <c r="L34" s="313">
        <v>0</v>
      </c>
      <c r="M34" s="313">
        <f>K34*各種係数!G34</f>
        <v>0</v>
      </c>
      <c r="N34" s="313">
        <f>K34*各種係数!H34</f>
        <v>0</v>
      </c>
      <c r="O34" s="313">
        <f>K34*各種係数!J34*各種係数!$M$23*各種係数!$M$32</f>
        <v>0</v>
      </c>
      <c r="P34" s="313">
        <f>K34*各種係数!K34*各種係数!$M$23*各種係数!$M$32</f>
        <v>0</v>
      </c>
      <c r="Q34" s="104"/>
      <c r="R34" s="104">
        <f>$Q$113*各種係数!I34</f>
        <v>0</v>
      </c>
      <c r="S34" s="104">
        <f>R34*各種係数!F34</f>
        <v>0</v>
      </c>
      <c r="T34" s="280">
        <v>0</v>
      </c>
      <c r="U34" s="280">
        <v>0</v>
      </c>
      <c r="V34" s="280">
        <f>T34*各種係数!G34</f>
        <v>0</v>
      </c>
      <c r="W34" s="280">
        <f>T34*各種係数!H34</f>
        <v>0</v>
      </c>
      <c r="X34" s="280">
        <f>T34*各種係数!J34*各種係数!$M$23*各種係数!$M$32</f>
        <v>0</v>
      </c>
      <c r="Y34" s="280">
        <f>T34*各種係数!K34*各種係数!$M$23*各種係数!$M$32</f>
        <v>0</v>
      </c>
      <c r="Z34" s="119" t="str">
        <f t="shared" si="0"/>
        <v>221</v>
      </c>
      <c r="AA34" s="115" t="str">
        <f t="shared" si="1"/>
        <v>プラスチック製品</v>
      </c>
      <c r="AB34" s="104">
        <f t="shared" si="5"/>
        <v>0</v>
      </c>
      <c r="AC34" s="104">
        <f t="shared" si="6"/>
        <v>0</v>
      </c>
      <c r="AD34" s="104">
        <f t="shared" si="7"/>
        <v>0</v>
      </c>
      <c r="AE34" s="104">
        <f t="shared" si="8"/>
        <v>0</v>
      </c>
      <c r="AF34" s="104">
        <f t="shared" si="9"/>
        <v>0</v>
      </c>
      <c r="AG34" s="104">
        <f t="shared" si="10"/>
        <v>0</v>
      </c>
      <c r="AH34" s="33"/>
      <c r="AI34" s="33"/>
      <c r="AJ34" s="150">
        <f>RANK(AB34,$AB$6:$AB$112)+COUNTIF($AB$6:AB34,AB34)-1</f>
        <v>29</v>
      </c>
      <c r="AK34" s="160" t="str">
        <f t="shared" si="11"/>
        <v>221</v>
      </c>
      <c r="AL34" s="151" t="str">
        <f t="shared" si="12"/>
        <v>プラスチック製品</v>
      </c>
      <c r="AM34" s="157">
        <v>29</v>
      </c>
      <c r="AN34" s="157" t="str">
        <f t="shared" si="13"/>
        <v>221</v>
      </c>
      <c r="AO34" s="152" t="str">
        <f t="shared" si="14"/>
        <v>プラスチック製品</v>
      </c>
      <c r="AP34" s="139">
        <f t="shared" si="15"/>
        <v>0</v>
      </c>
      <c r="AQ34" s="327">
        <f t="shared" si="16"/>
        <v>0</v>
      </c>
      <c r="AR34" s="280">
        <f t="shared" si="17"/>
        <v>0</v>
      </c>
      <c r="AS34" s="104">
        <f t="shared" si="18"/>
        <v>0</v>
      </c>
    </row>
    <row r="35" spans="1:45" s="34" customFormat="1" ht="19.95" customHeight="1" x14ac:dyDescent="0.2">
      <c r="A35" s="119" t="s">
        <v>305</v>
      </c>
      <c r="B35" s="115" t="s">
        <v>306</v>
      </c>
      <c r="C35" s="103">
        <f>計算準備!C40</f>
        <v>0</v>
      </c>
      <c r="D35" s="139">
        <f t="shared" si="3"/>
        <v>0</v>
      </c>
      <c r="E35" s="139">
        <v>0</v>
      </c>
      <c r="F35" s="139">
        <f>D35*各種係数!G35</f>
        <v>0</v>
      </c>
      <c r="G35" s="139">
        <f>D35*各種係数!H35</f>
        <v>0</v>
      </c>
      <c r="H35" s="139">
        <f>D35*各種係数!J35*各種係数!$M$23*各種係数!$M$32</f>
        <v>0</v>
      </c>
      <c r="I35" s="139">
        <f>D35*各種係数!K35*各種係数!$M$23*各種係数!$M$32</f>
        <v>0</v>
      </c>
      <c r="J35" s="104">
        <v>0</v>
      </c>
      <c r="K35" s="313">
        <f t="shared" si="4"/>
        <v>0</v>
      </c>
      <c r="L35" s="313">
        <v>0</v>
      </c>
      <c r="M35" s="313">
        <f>K35*各種係数!G35</f>
        <v>0</v>
      </c>
      <c r="N35" s="313">
        <f>K35*各種係数!H35</f>
        <v>0</v>
      </c>
      <c r="O35" s="313">
        <f>K35*各種係数!J35*各種係数!$M$23*各種係数!$M$32</f>
        <v>0</v>
      </c>
      <c r="P35" s="313">
        <f>K35*各種係数!K35*各種係数!$M$23*各種係数!$M$32</f>
        <v>0</v>
      </c>
      <c r="Q35" s="104"/>
      <c r="R35" s="104">
        <f>$Q$113*各種係数!I35</f>
        <v>0</v>
      </c>
      <c r="S35" s="104">
        <f>R35*各種係数!F35</f>
        <v>0</v>
      </c>
      <c r="T35" s="280">
        <v>0</v>
      </c>
      <c r="U35" s="280">
        <v>0</v>
      </c>
      <c r="V35" s="280">
        <f>T35*各種係数!G35</f>
        <v>0</v>
      </c>
      <c r="W35" s="280">
        <f>T35*各種係数!H35</f>
        <v>0</v>
      </c>
      <c r="X35" s="280">
        <f>T35*各種係数!J35*各種係数!$M$23*各種係数!$M$32</f>
        <v>0</v>
      </c>
      <c r="Y35" s="280">
        <f>T35*各種係数!K35*各種係数!$M$23*各種係数!$M$32</f>
        <v>0</v>
      </c>
      <c r="Z35" s="119" t="str">
        <f t="shared" si="0"/>
        <v>222</v>
      </c>
      <c r="AA35" s="115" t="str">
        <f t="shared" si="1"/>
        <v>ゴム製品</v>
      </c>
      <c r="AB35" s="104">
        <f t="shared" si="5"/>
        <v>0</v>
      </c>
      <c r="AC35" s="104">
        <f t="shared" si="6"/>
        <v>0</v>
      </c>
      <c r="AD35" s="104">
        <f t="shared" si="7"/>
        <v>0</v>
      </c>
      <c r="AE35" s="104">
        <f t="shared" si="8"/>
        <v>0</v>
      </c>
      <c r="AF35" s="104">
        <f t="shared" si="9"/>
        <v>0</v>
      </c>
      <c r="AG35" s="104">
        <f t="shared" si="10"/>
        <v>0</v>
      </c>
      <c r="AH35" s="33"/>
      <c r="AI35" s="33"/>
      <c r="AJ35" s="150">
        <f>RANK(AB35,$AB$6:$AB$112)+COUNTIF($AB$6:AB35,AB35)-1</f>
        <v>30</v>
      </c>
      <c r="AK35" s="160" t="str">
        <f t="shared" si="11"/>
        <v>222</v>
      </c>
      <c r="AL35" s="151" t="str">
        <f t="shared" si="12"/>
        <v>ゴム製品</v>
      </c>
      <c r="AM35" s="157">
        <v>30</v>
      </c>
      <c r="AN35" s="157" t="str">
        <f t="shared" si="13"/>
        <v>222</v>
      </c>
      <c r="AO35" s="152" t="str">
        <f t="shared" si="14"/>
        <v>ゴム製品</v>
      </c>
      <c r="AP35" s="139">
        <f t="shared" si="15"/>
        <v>0</v>
      </c>
      <c r="AQ35" s="327">
        <f t="shared" si="16"/>
        <v>0</v>
      </c>
      <c r="AR35" s="280">
        <f t="shared" si="17"/>
        <v>0</v>
      </c>
      <c r="AS35" s="104">
        <f t="shared" si="18"/>
        <v>0</v>
      </c>
    </row>
    <row r="36" spans="1:45" s="34" customFormat="1" ht="19.95" customHeight="1" x14ac:dyDescent="0.2">
      <c r="A36" s="119" t="s">
        <v>311</v>
      </c>
      <c r="B36" s="115" t="s">
        <v>776</v>
      </c>
      <c r="C36" s="103">
        <f>計算準備!C41</f>
        <v>0</v>
      </c>
      <c r="D36" s="139">
        <f t="shared" si="3"/>
        <v>0</v>
      </c>
      <c r="E36" s="139">
        <v>0</v>
      </c>
      <c r="F36" s="139">
        <f>D36*各種係数!G36</f>
        <v>0</v>
      </c>
      <c r="G36" s="139">
        <f>D36*各種係数!H36</f>
        <v>0</v>
      </c>
      <c r="H36" s="139">
        <f>D36*各種係数!J36*各種係数!$M$23*各種係数!$M$32</f>
        <v>0</v>
      </c>
      <c r="I36" s="139">
        <f>D36*各種係数!K36*各種係数!$M$23*各種係数!$M$32</f>
        <v>0</v>
      </c>
      <c r="J36" s="104">
        <v>0</v>
      </c>
      <c r="K36" s="313">
        <f t="shared" si="4"/>
        <v>0</v>
      </c>
      <c r="L36" s="313">
        <v>0</v>
      </c>
      <c r="M36" s="313">
        <f>K36*各種係数!G36</f>
        <v>0</v>
      </c>
      <c r="N36" s="313">
        <f>K36*各種係数!H36</f>
        <v>0</v>
      </c>
      <c r="O36" s="313">
        <f>K36*各種係数!J36*各種係数!$M$23*各種係数!$M$32</f>
        <v>0</v>
      </c>
      <c r="P36" s="313">
        <f>K36*各種係数!K36*各種係数!$M$23*各種係数!$M$32</f>
        <v>0</v>
      </c>
      <c r="Q36" s="104"/>
      <c r="R36" s="104">
        <f>$Q$113*各種係数!I36</f>
        <v>0</v>
      </c>
      <c r="S36" s="104">
        <f>R36*各種係数!F36</f>
        <v>0</v>
      </c>
      <c r="T36" s="280">
        <v>0</v>
      </c>
      <c r="U36" s="280">
        <v>0</v>
      </c>
      <c r="V36" s="280">
        <f>T36*各種係数!G36</f>
        <v>0</v>
      </c>
      <c r="W36" s="280">
        <f>T36*各種係数!H36</f>
        <v>0</v>
      </c>
      <c r="X36" s="280">
        <f>T36*各種係数!J36*各種係数!$M$23*各種係数!$M$32</f>
        <v>0</v>
      </c>
      <c r="Y36" s="280">
        <f>T36*各種係数!K36*各種係数!$M$23*各種係数!$M$32</f>
        <v>0</v>
      </c>
      <c r="Z36" s="119" t="str">
        <f t="shared" si="0"/>
        <v>231</v>
      </c>
      <c r="AA36" s="115" t="str">
        <f t="shared" si="1"/>
        <v>なめし革・革製品・毛皮</v>
      </c>
      <c r="AB36" s="104">
        <f t="shared" si="5"/>
        <v>0</v>
      </c>
      <c r="AC36" s="104">
        <f t="shared" si="6"/>
        <v>0</v>
      </c>
      <c r="AD36" s="104">
        <f t="shared" si="7"/>
        <v>0</v>
      </c>
      <c r="AE36" s="104">
        <f t="shared" si="8"/>
        <v>0</v>
      </c>
      <c r="AF36" s="104">
        <f t="shared" si="9"/>
        <v>0</v>
      </c>
      <c r="AG36" s="104">
        <f t="shared" si="10"/>
        <v>0</v>
      </c>
      <c r="AH36" s="33"/>
      <c r="AI36" s="33"/>
      <c r="AJ36" s="150">
        <f>RANK(AB36,$AB$6:$AB$112)+COUNTIF($AB$6:AB36,AB36)-1</f>
        <v>31</v>
      </c>
      <c r="AK36" s="160" t="str">
        <f t="shared" si="11"/>
        <v>231</v>
      </c>
      <c r="AL36" s="151" t="str">
        <f t="shared" si="12"/>
        <v>なめし革・革製品・毛皮</v>
      </c>
      <c r="AM36" s="157">
        <v>31</v>
      </c>
      <c r="AN36" s="157" t="str">
        <f t="shared" si="13"/>
        <v>231</v>
      </c>
      <c r="AO36" s="152" t="str">
        <f t="shared" si="14"/>
        <v>なめし革・革製品・毛皮</v>
      </c>
      <c r="AP36" s="139">
        <f t="shared" si="15"/>
        <v>0</v>
      </c>
      <c r="AQ36" s="327">
        <f t="shared" si="16"/>
        <v>0</v>
      </c>
      <c r="AR36" s="280">
        <f t="shared" si="17"/>
        <v>0</v>
      </c>
      <c r="AS36" s="104">
        <f t="shared" si="18"/>
        <v>0</v>
      </c>
    </row>
    <row r="37" spans="1:45" s="34" customFormat="1" ht="19.95" customHeight="1" x14ac:dyDescent="0.2">
      <c r="A37" s="119" t="s">
        <v>315</v>
      </c>
      <c r="B37" s="115" t="s">
        <v>314</v>
      </c>
      <c r="C37" s="103">
        <f>計算準備!C42</f>
        <v>0</v>
      </c>
      <c r="D37" s="139">
        <f t="shared" si="3"/>
        <v>0</v>
      </c>
      <c r="E37" s="139">
        <v>0</v>
      </c>
      <c r="F37" s="139">
        <f>D37*各種係数!G37</f>
        <v>0</v>
      </c>
      <c r="G37" s="139">
        <f>D37*各種係数!H37</f>
        <v>0</v>
      </c>
      <c r="H37" s="139">
        <f>D37*各種係数!J37*各種係数!$M$23*各種係数!$M$32</f>
        <v>0</v>
      </c>
      <c r="I37" s="139">
        <f>D37*各種係数!K37*各種係数!$M$23*各種係数!$M$32</f>
        <v>0</v>
      </c>
      <c r="J37" s="104">
        <v>0</v>
      </c>
      <c r="K37" s="313">
        <f t="shared" si="4"/>
        <v>0</v>
      </c>
      <c r="L37" s="313">
        <v>0</v>
      </c>
      <c r="M37" s="313">
        <f>K37*各種係数!G37</f>
        <v>0</v>
      </c>
      <c r="N37" s="313">
        <f>K37*各種係数!H37</f>
        <v>0</v>
      </c>
      <c r="O37" s="313">
        <f>K37*各種係数!J37*各種係数!$M$23*各種係数!$M$32</f>
        <v>0</v>
      </c>
      <c r="P37" s="313">
        <f>K37*各種係数!K37*各種係数!$M$23*各種係数!$M$32</f>
        <v>0</v>
      </c>
      <c r="Q37" s="104"/>
      <c r="R37" s="104">
        <f>$Q$113*各種係数!I37</f>
        <v>0</v>
      </c>
      <c r="S37" s="104">
        <f>R37*各種係数!F37</f>
        <v>0</v>
      </c>
      <c r="T37" s="280">
        <v>0</v>
      </c>
      <c r="U37" s="280">
        <v>0</v>
      </c>
      <c r="V37" s="280">
        <f>T37*各種係数!G37</f>
        <v>0</v>
      </c>
      <c r="W37" s="280">
        <f>T37*各種係数!H37</f>
        <v>0</v>
      </c>
      <c r="X37" s="280">
        <f>T37*各種係数!J37*各種係数!$M$23*各種係数!$M$32</f>
        <v>0</v>
      </c>
      <c r="Y37" s="280">
        <f>T37*各種係数!K37*各種係数!$M$23*各種係数!$M$32</f>
        <v>0</v>
      </c>
      <c r="Z37" s="119" t="str">
        <f t="shared" si="0"/>
        <v>251</v>
      </c>
      <c r="AA37" s="115" t="str">
        <f t="shared" si="1"/>
        <v>ガラス・ガラス製品</v>
      </c>
      <c r="AB37" s="104">
        <f t="shared" si="5"/>
        <v>0</v>
      </c>
      <c r="AC37" s="104">
        <f t="shared" si="6"/>
        <v>0</v>
      </c>
      <c r="AD37" s="104">
        <f t="shared" si="7"/>
        <v>0</v>
      </c>
      <c r="AE37" s="104">
        <f t="shared" si="8"/>
        <v>0</v>
      </c>
      <c r="AF37" s="104">
        <f t="shared" si="9"/>
        <v>0</v>
      </c>
      <c r="AG37" s="104">
        <f t="shared" si="10"/>
        <v>0</v>
      </c>
      <c r="AH37" s="33"/>
      <c r="AI37" s="33"/>
      <c r="AJ37" s="150">
        <f>RANK(AB37,$AB$6:$AB$112)+COUNTIF($AB$6:AB37,AB37)-1</f>
        <v>32</v>
      </c>
      <c r="AK37" s="160" t="str">
        <f t="shared" si="11"/>
        <v>251</v>
      </c>
      <c r="AL37" s="151" t="str">
        <f t="shared" si="12"/>
        <v>ガラス・ガラス製品</v>
      </c>
      <c r="AM37" s="157">
        <v>32</v>
      </c>
      <c r="AN37" s="157" t="str">
        <f t="shared" si="13"/>
        <v>251</v>
      </c>
      <c r="AO37" s="152" t="str">
        <f t="shared" si="14"/>
        <v>ガラス・ガラス製品</v>
      </c>
      <c r="AP37" s="139">
        <f t="shared" si="15"/>
        <v>0</v>
      </c>
      <c r="AQ37" s="327">
        <f t="shared" si="16"/>
        <v>0</v>
      </c>
      <c r="AR37" s="280">
        <f t="shared" si="17"/>
        <v>0</v>
      </c>
      <c r="AS37" s="104">
        <f t="shared" si="18"/>
        <v>0</v>
      </c>
    </row>
    <row r="38" spans="1:45" s="34" customFormat="1" ht="19.95" customHeight="1" x14ac:dyDescent="0.2">
      <c r="A38" s="119" t="s">
        <v>318</v>
      </c>
      <c r="B38" s="115" t="s">
        <v>317</v>
      </c>
      <c r="C38" s="103">
        <f>計算準備!C43</f>
        <v>0</v>
      </c>
      <c r="D38" s="139">
        <f t="shared" si="3"/>
        <v>0</v>
      </c>
      <c r="E38" s="139">
        <v>0</v>
      </c>
      <c r="F38" s="139">
        <f>D38*各種係数!G38</f>
        <v>0</v>
      </c>
      <c r="G38" s="139">
        <f>D38*各種係数!H38</f>
        <v>0</v>
      </c>
      <c r="H38" s="139">
        <f>D38*各種係数!J38*各種係数!$M$23*各種係数!$M$32</f>
        <v>0</v>
      </c>
      <c r="I38" s="139">
        <f>D38*各種係数!K38*各種係数!$M$23*各種係数!$M$32</f>
        <v>0</v>
      </c>
      <c r="J38" s="104">
        <v>0</v>
      </c>
      <c r="K38" s="313">
        <f t="shared" si="4"/>
        <v>0</v>
      </c>
      <c r="L38" s="313">
        <v>0</v>
      </c>
      <c r="M38" s="313">
        <f>K38*各種係数!G38</f>
        <v>0</v>
      </c>
      <c r="N38" s="313">
        <f>K38*各種係数!H38</f>
        <v>0</v>
      </c>
      <c r="O38" s="313">
        <f>K38*各種係数!J38*各種係数!$M$23*各種係数!$M$32</f>
        <v>0</v>
      </c>
      <c r="P38" s="313">
        <f>K38*各種係数!K38*各種係数!$M$23*各種係数!$M$32</f>
        <v>0</v>
      </c>
      <c r="Q38" s="104"/>
      <c r="R38" s="104">
        <f>$Q$113*各種係数!I38</f>
        <v>0</v>
      </c>
      <c r="S38" s="104">
        <f>R38*各種係数!F38</f>
        <v>0</v>
      </c>
      <c r="T38" s="280">
        <v>0</v>
      </c>
      <c r="U38" s="280">
        <v>0</v>
      </c>
      <c r="V38" s="280">
        <f>T38*各種係数!G38</f>
        <v>0</v>
      </c>
      <c r="W38" s="280">
        <f>T38*各種係数!H38</f>
        <v>0</v>
      </c>
      <c r="X38" s="280">
        <f>T38*各種係数!J38*各種係数!$M$23*各種係数!$M$32</f>
        <v>0</v>
      </c>
      <c r="Y38" s="280">
        <f>T38*各種係数!K38*各種係数!$M$23*各種係数!$M$32</f>
        <v>0</v>
      </c>
      <c r="Z38" s="119" t="str">
        <f t="shared" ref="Z38:Z69" si="19">A38</f>
        <v>252</v>
      </c>
      <c r="AA38" s="115" t="str">
        <f t="shared" ref="AA38:AA69" si="20">B38</f>
        <v>セメント・セメント製品</v>
      </c>
      <c r="AB38" s="104">
        <f t="shared" si="5"/>
        <v>0</v>
      </c>
      <c r="AC38" s="104">
        <f t="shared" si="6"/>
        <v>0</v>
      </c>
      <c r="AD38" s="104">
        <f t="shared" si="7"/>
        <v>0</v>
      </c>
      <c r="AE38" s="104">
        <f t="shared" si="8"/>
        <v>0</v>
      </c>
      <c r="AF38" s="104">
        <f t="shared" si="9"/>
        <v>0</v>
      </c>
      <c r="AG38" s="104">
        <f t="shared" si="10"/>
        <v>0</v>
      </c>
      <c r="AH38" s="33"/>
      <c r="AI38" s="33"/>
      <c r="AJ38" s="150">
        <f>RANK(AB38,$AB$6:$AB$112)+COUNTIF($AB$6:AB38,AB38)-1</f>
        <v>33</v>
      </c>
      <c r="AK38" s="160" t="str">
        <f t="shared" si="11"/>
        <v>252</v>
      </c>
      <c r="AL38" s="151" t="str">
        <f t="shared" si="12"/>
        <v>セメント・セメント製品</v>
      </c>
      <c r="AM38" s="157">
        <v>33</v>
      </c>
      <c r="AN38" s="157" t="str">
        <f t="shared" si="13"/>
        <v>252</v>
      </c>
      <c r="AO38" s="152" t="str">
        <f t="shared" si="14"/>
        <v>セメント・セメント製品</v>
      </c>
      <c r="AP38" s="139">
        <f t="shared" si="15"/>
        <v>0</v>
      </c>
      <c r="AQ38" s="327">
        <f t="shared" si="16"/>
        <v>0</v>
      </c>
      <c r="AR38" s="280">
        <f t="shared" si="17"/>
        <v>0</v>
      </c>
      <c r="AS38" s="104">
        <f t="shared" si="18"/>
        <v>0</v>
      </c>
    </row>
    <row r="39" spans="1:45" s="34" customFormat="1" ht="19.95" customHeight="1" x14ac:dyDescent="0.2">
      <c r="A39" s="119" t="s">
        <v>321</v>
      </c>
      <c r="B39" s="115" t="s">
        <v>320</v>
      </c>
      <c r="C39" s="103">
        <f>計算準備!C44</f>
        <v>0</v>
      </c>
      <c r="D39" s="139">
        <f t="shared" si="3"/>
        <v>0</v>
      </c>
      <c r="E39" s="139">
        <v>0</v>
      </c>
      <c r="F39" s="139">
        <f>D39*各種係数!G39</f>
        <v>0</v>
      </c>
      <c r="G39" s="139">
        <f>D39*各種係数!H39</f>
        <v>0</v>
      </c>
      <c r="H39" s="139">
        <f>D39*各種係数!J39*各種係数!$M$23*各種係数!$M$32</f>
        <v>0</v>
      </c>
      <c r="I39" s="139">
        <f>D39*各種係数!K39*各種係数!$M$23*各種係数!$M$32</f>
        <v>0</v>
      </c>
      <c r="J39" s="104">
        <v>0</v>
      </c>
      <c r="K39" s="313">
        <f t="shared" si="4"/>
        <v>0</v>
      </c>
      <c r="L39" s="313">
        <v>0</v>
      </c>
      <c r="M39" s="313">
        <f>K39*各種係数!G39</f>
        <v>0</v>
      </c>
      <c r="N39" s="313">
        <f>K39*各種係数!H39</f>
        <v>0</v>
      </c>
      <c r="O39" s="313">
        <f>K39*各種係数!J39*各種係数!$M$23*各種係数!$M$32</f>
        <v>0</v>
      </c>
      <c r="P39" s="313">
        <f>K39*各種係数!K39*各種係数!$M$23*各種係数!$M$32</f>
        <v>0</v>
      </c>
      <c r="Q39" s="104"/>
      <c r="R39" s="104">
        <f>$Q$113*各種係数!I39</f>
        <v>0</v>
      </c>
      <c r="S39" s="104">
        <f>R39*各種係数!F39</f>
        <v>0</v>
      </c>
      <c r="T39" s="280">
        <v>0</v>
      </c>
      <c r="U39" s="280">
        <v>0</v>
      </c>
      <c r="V39" s="280">
        <f>T39*各種係数!G39</f>
        <v>0</v>
      </c>
      <c r="W39" s="280">
        <f>T39*各種係数!H39</f>
        <v>0</v>
      </c>
      <c r="X39" s="280">
        <f>T39*各種係数!J39*各種係数!$M$23*各種係数!$M$32</f>
        <v>0</v>
      </c>
      <c r="Y39" s="280">
        <f>T39*各種係数!K39*各種係数!$M$23*各種係数!$M$32</f>
        <v>0</v>
      </c>
      <c r="Z39" s="119" t="str">
        <f t="shared" si="19"/>
        <v>253</v>
      </c>
      <c r="AA39" s="115" t="str">
        <f t="shared" si="20"/>
        <v>陶磁器</v>
      </c>
      <c r="AB39" s="104">
        <f t="shared" si="5"/>
        <v>0</v>
      </c>
      <c r="AC39" s="104">
        <f t="shared" si="6"/>
        <v>0</v>
      </c>
      <c r="AD39" s="104">
        <f t="shared" si="7"/>
        <v>0</v>
      </c>
      <c r="AE39" s="104">
        <f t="shared" si="8"/>
        <v>0</v>
      </c>
      <c r="AF39" s="104">
        <f t="shared" si="9"/>
        <v>0</v>
      </c>
      <c r="AG39" s="104">
        <f t="shared" si="10"/>
        <v>0</v>
      </c>
      <c r="AH39" s="33"/>
      <c r="AI39" s="33"/>
      <c r="AJ39" s="150">
        <f>RANK(AB39,$AB$6:$AB$112)+COUNTIF($AB$6:AB39,AB39)-1</f>
        <v>34</v>
      </c>
      <c r="AK39" s="160" t="str">
        <f t="shared" si="11"/>
        <v>253</v>
      </c>
      <c r="AL39" s="151" t="str">
        <f t="shared" si="12"/>
        <v>陶磁器</v>
      </c>
      <c r="AM39" s="157">
        <v>34</v>
      </c>
      <c r="AN39" s="157" t="str">
        <f t="shared" si="13"/>
        <v>253</v>
      </c>
      <c r="AO39" s="152" t="str">
        <f t="shared" si="14"/>
        <v>陶磁器</v>
      </c>
      <c r="AP39" s="139">
        <f t="shared" si="15"/>
        <v>0</v>
      </c>
      <c r="AQ39" s="327">
        <f t="shared" si="16"/>
        <v>0</v>
      </c>
      <c r="AR39" s="280">
        <f t="shared" si="17"/>
        <v>0</v>
      </c>
      <c r="AS39" s="104">
        <f t="shared" si="18"/>
        <v>0</v>
      </c>
    </row>
    <row r="40" spans="1:45" s="34" customFormat="1" ht="19.95" customHeight="1" x14ac:dyDescent="0.2">
      <c r="A40" s="119" t="s">
        <v>324</v>
      </c>
      <c r="B40" s="115" t="s">
        <v>325</v>
      </c>
      <c r="C40" s="103">
        <f>計算準備!C45</f>
        <v>0</v>
      </c>
      <c r="D40" s="139">
        <f t="shared" si="3"/>
        <v>0</v>
      </c>
      <c r="E40" s="139">
        <v>0</v>
      </c>
      <c r="F40" s="139">
        <f>D40*各種係数!G40</f>
        <v>0</v>
      </c>
      <c r="G40" s="139">
        <f>D40*各種係数!H40</f>
        <v>0</v>
      </c>
      <c r="H40" s="139">
        <f>D40*各種係数!J40*各種係数!$M$23*各種係数!$M$32</f>
        <v>0</v>
      </c>
      <c r="I40" s="139">
        <f>D40*各種係数!K40*各種係数!$M$23*各種係数!$M$32</f>
        <v>0</v>
      </c>
      <c r="J40" s="104">
        <v>0</v>
      </c>
      <c r="K40" s="313">
        <f t="shared" si="4"/>
        <v>0</v>
      </c>
      <c r="L40" s="313">
        <v>0</v>
      </c>
      <c r="M40" s="313">
        <f>K40*各種係数!G40</f>
        <v>0</v>
      </c>
      <c r="N40" s="313">
        <f>K40*各種係数!H40</f>
        <v>0</v>
      </c>
      <c r="O40" s="313">
        <f>K40*各種係数!J40*各種係数!$M$23*各種係数!$M$32</f>
        <v>0</v>
      </c>
      <c r="P40" s="313">
        <f>K40*各種係数!K40*各種係数!$M$23*各種係数!$M$32</f>
        <v>0</v>
      </c>
      <c r="Q40" s="104"/>
      <c r="R40" s="104">
        <f>$Q$113*各種係数!I40</f>
        <v>0</v>
      </c>
      <c r="S40" s="104">
        <f>R40*各種係数!F40</f>
        <v>0</v>
      </c>
      <c r="T40" s="280">
        <v>0</v>
      </c>
      <c r="U40" s="280">
        <v>0</v>
      </c>
      <c r="V40" s="280">
        <f>T40*各種係数!G40</f>
        <v>0</v>
      </c>
      <c r="W40" s="280">
        <f>T40*各種係数!H40</f>
        <v>0</v>
      </c>
      <c r="X40" s="280">
        <f>T40*各種係数!J40*各種係数!$M$23*各種係数!$M$32</f>
        <v>0</v>
      </c>
      <c r="Y40" s="280">
        <f>T40*各種係数!K40*各種係数!$M$23*各種係数!$M$32</f>
        <v>0</v>
      </c>
      <c r="Z40" s="119" t="str">
        <f t="shared" si="19"/>
        <v>259</v>
      </c>
      <c r="AA40" s="115" t="str">
        <f t="shared" si="20"/>
        <v>その他の窯業・土石製品</v>
      </c>
      <c r="AB40" s="104">
        <f t="shared" si="5"/>
        <v>0</v>
      </c>
      <c r="AC40" s="104">
        <f t="shared" si="6"/>
        <v>0</v>
      </c>
      <c r="AD40" s="104">
        <f t="shared" si="7"/>
        <v>0</v>
      </c>
      <c r="AE40" s="104">
        <f t="shared" si="8"/>
        <v>0</v>
      </c>
      <c r="AF40" s="104">
        <f t="shared" si="9"/>
        <v>0</v>
      </c>
      <c r="AG40" s="104">
        <f t="shared" si="10"/>
        <v>0</v>
      </c>
      <c r="AH40" s="33"/>
      <c r="AI40" s="33"/>
      <c r="AJ40" s="150">
        <f>RANK(AB40,$AB$6:$AB$112)+COUNTIF($AB$6:AB40,AB40)-1</f>
        <v>35</v>
      </c>
      <c r="AK40" s="160" t="str">
        <f t="shared" si="11"/>
        <v>259</v>
      </c>
      <c r="AL40" s="151" t="str">
        <f t="shared" si="12"/>
        <v>その他の窯業・土石製品</v>
      </c>
      <c r="AM40" s="157">
        <v>35</v>
      </c>
      <c r="AN40" s="157" t="str">
        <f t="shared" si="13"/>
        <v>259</v>
      </c>
      <c r="AO40" s="152" t="str">
        <f t="shared" si="14"/>
        <v>その他の窯業・土石製品</v>
      </c>
      <c r="AP40" s="139">
        <f t="shared" si="15"/>
        <v>0</v>
      </c>
      <c r="AQ40" s="327">
        <f t="shared" si="16"/>
        <v>0</v>
      </c>
      <c r="AR40" s="280">
        <f t="shared" si="17"/>
        <v>0</v>
      </c>
      <c r="AS40" s="104">
        <f t="shared" si="18"/>
        <v>0</v>
      </c>
    </row>
    <row r="41" spans="1:45" s="34" customFormat="1" ht="19.95" customHeight="1" x14ac:dyDescent="0.2">
      <c r="A41" s="119" t="s">
        <v>329</v>
      </c>
      <c r="B41" s="115" t="s">
        <v>328</v>
      </c>
      <c r="C41" s="103">
        <f>計算準備!C46</f>
        <v>0</v>
      </c>
      <c r="D41" s="139">
        <f t="shared" si="3"/>
        <v>0</v>
      </c>
      <c r="E41" s="139">
        <v>0</v>
      </c>
      <c r="F41" s="139">
        <f>D41*各種係数!G41</f>
        <v>0</v>
      </c>
      <c r="G41" s="139">
        <f>D41*各種係数!H41</f>
        <v>0</v>
      </c>
      <c r="H41" s="139">
        <f>D41*各種係数!J41*各種係数!$M$23*各種係数!$M$32</f>
        <v>0</v>
      </c>
      <c r="I41" s="139">
        <f>D41*各種係数!K41*各種係数!$M$23*各種係数!$M$32</f>
        <v>0</v>
      </c>
      <c r="J41" s="104">
        <v>0</v>
      </c>
      <c r="K41" s="313">
        <f t="shared" si="4"/>
        <v>0</v>
      </c>
      <c r="L41" s="313">
        <v>0</v>
      </c>
      <c r="M41" s="313">
        <f>K41*各種係数!G41</f>
        <v>0</v>
      </c>
      <c r="N41" s="313">
        <f>K41*各種係数!H41</f>
        <v>0</v>
      </c>
      <c r="O41" s="313">
        <f>K41*各種係数!J41*各種係数!$M$23*各種係数!$M$32</f>
        <v>0</v>
      </c>
      <c r="P41" s="313">
        <f>K41*各種係数!K41*各種係数!$M$23*各種係数!$M$32</f>
        <v>0</v>
      </c>
      <c r="Q41" s="104"/>
      <c r="R41" s="104">
        <f>$Q$113*各種係数!I41</f>
        <v>0</v>
      </c>
      <c r="S41" s="104">
        <f>R41*各種係数!F41</f>
        <v>0</v>
      </c>
      <c r="T41" s="280">
        <v>0</v>
      </c>
      <c r="U41" s="280">
        <v>0</v>
      </c>
      <c r="V41" s="280">
        <f>T41*各種係数!G41</f>
        <v>0</v>
      </c>
      <c r="W41" s="280">
        <f>T41*各種係数!H41</f>
        <v>0</v>
      </c>
      <c r="X41" s="280">
        <f>T41*各種係数!J41*各種係数!$M$23*各種係数!$M$32</f>
        <v>0</v>
      </c>
      <c r="Y41" s="280">
        <f>T41*各種係数!K41*各種係数!$M$23*各種係数!$M$32</f>
        <v>0</v>
      </c>
      <c r="Z41" s="119" t="str">
        <f t="shared" si="19"/>
        <v>261</v>
      </c>
      <c r="AA41" s="115" t="str">
        <f t="shared" si="20"/>
        <v>銑鉄・粗鋼</v>
      </c>
      <c r="AB41" s="104">
        <f t="shared" si="5"/>
        <v>0</v>
      </c>
      <c r="AC41" s="104">
        <f t="shared" si="6"/>
        <v>0</v>
      </c>
      <c r="AD41" s="104">
        <f t="shared" si="7"/>
        <v>0</v>
      </c>
      <c r="AE41" s="104">
        <f t="shared" si="8"/>
        <v>0</v>
      </c>
      <c r="AF41" s="104">
        <f t="shared" si="9"/>
        <v>0</v>
      </c>
      <c r="AG41" s="104">
        <f t="shared" si="10"/>
        <v>0</v>
      </c>
      <c r="AH41" s="33"/>
      <c r="AI41" s="33"/>
      <c r="AJ41" s="150">
        <f>RANK(AB41,$AB$6:$AB$112)+COUNTIF($AB$6:AB41,AB41)-1</f>
        <v>36</v>
      </c>
      <c r="AK41" s="160" t="str">
        <f t="shared" si="11"/>
        <v>261</v>
      </c>
      <c r="AL41" s="151" t="str">
        <f t="shared" si="12"/>
        <v>銑鉄・粗鋼</v>
      </c>
      <c r="AM41" s="157">
        <v>36</v>
      </c>
      <c r="AN41" s="157" t="str">
        <f t="shared" si="13"/>
        <v>261</v>
      </c>
      <c r="AO41" s="152" t="str">
        <f t="shared" si="14"/>
        <v>銑鉄・粗鋼</v>
      </c>
      <c r="AP41" s="139">
        <f t="shared" si="15"/>
        <v>0</v>
      </c>
      <c r="AQ41" s="327">
        <f t="shared" si="16"/>
        <v>0</v>
      </c>
      <c r="AR41" s="280">
        <f t="shared" si="17"/>
        <v>0</v>
      </c>
      <c r="AS41" s="104">
        <f t="shared" si="18"/>
        <v>0</v>
      </c>
    </row>
    <row r="42" spans="1:45" s="34" customFormat="1" ht="19.95" customHeight="1" x14ac:dyDescent="0.2">
      <c r="A42" s="118" t="s">
        <v>333</v>
      </c>
      <c r="B42" s="115" t="s">
        <v>334</v>
      </c>
      <c r="C42" s="103">
        <f>計算準備!C47</f>
        <v>0</v>
      </c>
      <c r="D42" s="139">
        <f t="shared" si="3"/>
        <v>0</v>
      </c>
      <c r="E42" s="139">
        <v>0</v>
      </c>
      <c r="F42" s="139">
        <f>D42*各種係数!G42</f>
        <v>0</v>
      </c>
      <c r="G42" s="139">
        <f>D42*各種係数!H42</f>
        <v>0</v>
      </c>
      <c r="H42" s="139">
        <f>D42*各種係数!J42*各種係数!$M$23*各種係数!$M$32</f>
        <v>0</v>
      </c>
      <c r="I42" s="139">
        <f>D42*各種係数!K42*各種係数!$M$23*各種係数!$M$32</f>
        <v>0</v>
      </c>
      <c r="J42" s="104">
        <v>0</v>
      </c>
      <c r="K42" s="313">
        <f t="shared" si="4"/>
        <v>0</v>
      </c>
      <c r="L42" s="313">
        <v>0</v>
      </c>
      <c r="M42" s="313">
        <f>K42*各種係数!G42</f>
        <v>0</v>
      </c>
      <c r="N42" s="313">
        <f>K42*各種係数!H42</f>
        <v>0</v>
      </c>
      <c r="O42" s="313">
        <f>K42*各種係数!J42*各種係数!$M$23*各種係数!$M$32</f>
        <v>0</v>
      </c>
      <c r="P42" s="313">
        <f>K42*各種係数!K42*各種係数!$M$23*各種係数!$M$32</f>
        <v>0</v>
      </c>
      <c r="Q42" s="104"/>
      <c r="R42" s="104">
        <f>$Q$113*各種係数!I42</f>
        <v>0</v>
      </c>
      <c r="S42" s="104">
        <f>R42*各種係数!F42</f>
        <v>0</v>
      </c>
      <c r="T42" s="280">
        <v>0</v>
      </c>
      <c r="U42" s="280">
        <v>0</v>
      </c>
      <c r="V42" s="280">
        <f>T42*各種係数!G42</f>
        <v>0</v>
      </c>
      <c r="W42" s="280">
        <f>T42*各種係数!H42</f>
        <v>0</v>
      </c>
      <c r="X42" s="280">
        <f>T42*各種係数!J42*各種係数!$M$23*各種係数!$M$32</f>
        <v>0</v>
      </c>
      <c r="Y42" s="280">
        <f>T42*各種係数!K42*各種係数!$M$23*各種係数!$M$32</f>
        <v>0</v>
      </c>
      <c r="Z42" s="118" t="str">
        <f t="shared" si="19"/>
        <v>262</v>
      </c>
      <c r="AA42" s="115" t="str">
        <f t="shared" si="20"/>
        <v>鋼材</v>
      </c>
      <c r="AB42" s="104">
        <f t="shared" si="5"/>
        <v>0</v>
      </c>
      <c r="AC42" s="104">
        <f t="shared" si="6"/>
        <v>0</v>
      </c>
      <c r="AD42" s="104">
        <f t="shared" si="7"/>
        <v>0</v>
      </c>
      <c r="AE42" s="104">
        <f t="shared" si="8"/>
        <v>0</v>
      </c>
      <c r="AF42" s="104">
        <f t="shared" si="9"/>
        <v>0</v>
      </c>
      <c r="AG42" s="104">
        <f t="shared" si="10"/>
        <v>0</v>
      </c>
      <c r="AH42" s="33"/>
      <c r="AI42" s="33"/>
      <c r="AJ42" s="150">
        <f>RANK(AB42,$AB$6:$AB$112)+COUNTIF($AB$6:AB42,AB42)-1</f>
        <v>37</v>
      </c>
      <c r="AK42" s="160" t="str">
        <f t="shared" si="11"/>
        <v>262</v>
      </c>
      <c r="AL42" s="151" t="str">
        <f t="shared" si="12"/>
        <v>鋼材</v>
      </c>
      <c r="AM42" s="157">
        <v>37</v>
      </c>
      <c r="AN42" s="157" t="str">
        <f t="shared" si="13"/>
        <v>262</v>
      </c>
      <c r="AO42" s="152" t="str">
        <f t="shared" si="14"/>
        <v>鋼材</v>
      </c>
      <c r="AP42" s="139">
        <f t="shared" si="15"/>
        <v>0</v>
      </c>
      <c r="AQ42" s="327">
        <f t="shared" si="16"/>
        <v>0</v>
      </c>
      <c r="AR42" s="280">
        <f t="shared" si="17"/>
        <v>0</v>
      </c>
      <c r="AS42" s="104">
        <f t="shared" si="18"/>
        <v>0</v>
      </c>
    </row>
    <row r="43" spans="1:45" s="34" customFormat="1" ht="19.95" customHeight="1" x14ac:dyDescent="0.2">
      <c r="A43" s="119" t="s">
        <v>340</v>
      </c>
      <c r="B43" s="115" t="s">
        <v>778</v>
      </c>
      <c r="C43" s="103">
        <f>計算準備!C48</f>
        <v>0</v>
      </c>
      <c r="D43" s="139">
        <f t="shared" si="3"/>
        <v>0</v>
      </c>
      <c r="E43" s="139">
        <v>0</v>
      </c>
      <c r="F43" s="139">
        <f>D43*各種係数!G43</f>
        <v>0</v>
      </c>
      <c r="G43" s="139">
        <f>D43*各種係数!H43</f>
        <v>0</v>
      </c>
      <c r="H43" s="139">
        <f>D43*各種係数!J43*各種係数!$M$23*各種係数!$M$32</f>
        <v>0</v>
      </c>
      <c r="I43" s="139">
        <f>D43*各種係数!K43*各種係数!$M$23*各種係数!$M$32</f>
        <v>0</v>
      </c>
      <c r="J43" s="104">
        <v>0</v>
      </c>
      <c r="K43" s="313">
        <f t="shared" si="4"/>
        <v>0</v>
      </c>
      <c r="L43" s="313">
        <v>0</v>
      </c>
      <c r="M43" s="313">
        <f>K43*各種係数!G43</f>
        <v>0</v>
      </c>
      <c r="N43" s="313">
        <f>K43*各種係数!H43</f>
        <v>0</v>
      </c>
      <c r="O43" s="313">
        <f>K43*各種係数!J43*各種係数!$M$23*各種係数!$M$32</f>
        <v>0</v>
      </c>
      <c r="P43" s="313">
        <f>K43*各種係数!K43*各種係数!$M$23*各種係数!$M$32</f>
        <v>0</v>
      </c>
      <c r="Q43" s="104"/>
      <c r="R43" s="104">
        <f>$Q$113*各種係数!I43</f>
        <v>0</v>
      </c>
      <c r="S43" s="104">
        <f>R43*各種係数!F43</f>
        <v>0</v>
      </c>
      <c r="T43" s="280">
        <v>0</v>
      </c>
      <c r="U43" s="280">
        <v>0</v>
      </c>
      <c r="V43" s="280">
        <f>T43*各種係数!G43</f>
        <v>0</v>
      </c>
      <c r="W43" s="280">
        <f>T43*各種係数!H43</f>
        <v>0</v>
      </c>
      <c r="X43" s="280">
        <f>T43*各種係数!J43*各種係数!$M$23*各種係数!$M$32</f>
        <v>0</v>
      </c>
      <c r="Y43" s="280">
        <f>T43*各種係数!K43*各種係数!$M$23*各種係数!$M$32</f>
        <v>0</v>
      </c>
      <c r="Z43" s="119" t="str">
        <f t="shared" si="19"/>
        <v>263</v>
      </c>
      <c r="AA43" s="115" t="str">
        <f t="shared" si="20"/>
        <v>鋳鍛造品（鉄）</v>
      </c>
      <c r="AB43" s="104">
        <f t="shared" si="5"/>
        <v>0</v>
      </c>
      <c r="AC43" s="104">
        <f t="shared" si="6"/>
        <v>0</v>
      </c>
      <c r="AD43" s="104">
        <f t="shared" si="7"/>
        <v>0</v>
      </c>
      <c r="AE43" s="104">
        <f t="shared" si="8"/>
        <v>0</v>
      </c>
      <c r="AF43" s="104">
        <f t="shared" si="9"/>
        <v>0</v>
      </c>
      <c r="AG43" s="104">
        <f t="shared" si="10"/>
        <v>0</v>
      </c>
      <c r="AH43" s="33"/>
      <c r="AI43" s="33"/>
      <c r="AJ43" s="150">
        <f>RANK(AB43,$AB$6:$AB$112)+COUNTIF($AB$6:AB43,AB43)-1</f>
        <v>38</v>
      </c>
      <c r="AK43" s="160" t="str">
        <f t="shared" si="11"/>
        <v>263</v>
      </c>
      <c r="AL43" s="151" t="str">
        <f t="shared" si="12"/>
        <v>鋳鍛造品（鉄）</v>
      </c>
      <c r="AM43" s="157">
        <v>38</v>
      </c>
      <c r="AN43" s="157" t="str">
        <f t="shared" si="13"/>
        <v>263</v>
      </c>
      <c r="AO43" s="152" t="str">
        <f t="shared" si="14"/>
        <v>鋳鍛造品（鉄）</v>
      </c>
      <c r="AP43" s="139">
        <f t="shared" si="15"/>
        <v>0</v>
      </c>
      <c r="AQ43" s="327">
        <f t="shared" si="16"/>
        <v>0</v>
      </c>
      <c r="AR43" s="280">
        <f t="shared" si="17"/>
        <v>0</v>
      </c>
      <c r="AS43" s="104">
        <f t="shared" si="18"/>
        <v>0</v>
      </c>
    </row>
    <row r="44" spans="1:45" s="34" customFormat="1" ht="19.95" customHeight="1" x14ac:dyDescent="0.2">
      <c r="A44" s="119" t="s">
        <v>343</v>
      </c>
      <c r="B44" s="115" t="s">
        <v>342</v>
      </c>
      <c r="C44" s="103">
        <f>計算準備!C49</f>
        <v>0</v>
      </c>
      <c r="D44" s="139">
        <f t="shared" si="3"/>
        <v>0</v>
      </c>
      <c r="E44" s="139">
        <v>0</v>
      </c>
      <c r="F44" s="139">
        <f>D44*各種係数!G44</f>
        <v>0</v>
      </c>
      <c r="G44" s="139">
        <f>D44*各種係数!H44</f>
        <v>0</v>
      </c>
      <c r="H44" s="139">
        <f>D44*各種係数!J44*各種係数!$M$23*各種係数!$M$32</f>
        <v>0</v>
      </c>
      <c r="I44" s="139">
        <f>D44*各種係数!K44*各種係数!$M$23*各種係数!$M$32</f>
        <v>0</v>
      </c>
      <c r="J44" s="104">
        <v>0</v>
      </c>
      <c r="K44" s="313">
        <f t="shared" si="4"/>
        <v>0</v>
      </c>
      <c r="L44" s="313">
        <v>0</v>
      </c>
      <c r="M44" s="313">
        <f>K44*各種係数!G44</f>
        <v>0</v>
      </c>
      <c r="N44" s="313">
        <f>K44*各種係数!H44</f>
        <v>0</v>
      </c>
      <c r="O44" s="313">
        <f>K44*各種係数!J44*各種係数!$M$23*各種係数!$M$32</f>
        <v>0</v>
      </c>
      <c r="P44" s="313">
        <f>K44*各種係数!K44*各種係数!$M$23*各種係数!$M$32</f>
        <v>0</v>
      </c>
      <c r="Q44" s="104"/>
      <c r="R44" s="104">
        <f>$Q$113*各種係数!I44</f>
        <v>0</v>
      </c>
      <c r="S44" s="104">
        <f>R44*各種係数!F44</f>
        <v>0</v>
      </c>
      <c r="T44" s="280">
        <v>0</v>
      </c>
      <c r="U44" s="280">
        <v>0</v>
      </c>
      <c r="V44" s="280">
        <f>T44*各種係数!G44</f>
        <v>0</v>
      </c>
      <c r="W44" s="280">
        <f>T44*各種係数!H44</f>
        <v>0</v>
      </c>
      <c r="X44" s="280">
        <f>T44*各種係数!J44*各種係数!$M$23*各種係数!$M$32</f>
        <v>0</v>
      </c>
      <c r="Y44" s="280">
        <f>T44*各種係数!K44*各種係数!$M$23*各種係数!$M$32</f>
        <v>0</v>
      </c>
      <c r="Z44" s="119" t="str">
        <f t="shared" si="19"/>
        <v>269</v>
      </c>
      <c r="AA44" s="115" t="str">
        <f t="shared" si="20"/>
        <v>その他の鉄鋼製品</v>
      </c>
      <c r="AB44" s="104">
        <f t="shared" si="5"/>
        <v>0</v>
      </c>
      <c r="AC44" s="104">
        <f t="shared" si="6"/>
        <v>0</v>
      </c>
      <c r="AD44" s="104">
        <f t="shared" si="7"/>
        <v>0</v>
      </c>
      <c r="AE44" s="104">
        <f t="shared" si="8"/>
        <v>0</v>
      </c>
      <c r="AF44" s="104">
        <f t="shared" si="9"/>
        <v>0</v>
      </c>
      <c r="AG44" s="104">
        <f t="shared" si="10"/>
        <v>0</v>
      </c>
      <c r="AH44" s="33"/>
      <c r="AI44" s="33"/>
      <c r="AJ44" s="150">
        <f>RANK(AB44,$AB$6:$AB$112)+COUNTIF($AB$6:AB44,AB44)-1</f>
        <v>39</v>
      </c>
      <c r="AK44" s="160" t="str">
        <f t="shared" si="11"/>
        <v>269</v>
      </c>
      <c r="AL44" s="151" t="str">
        <f t="shared" si="12"/>
        <v>その他の鉄鋼製品</v>
      </c>
      <c r="AM44" s="157">
        <v>39</v>
      </c>
      <c r="AN44" s="157" t="str">
        <f t="shared" si="13"/>
        <v>269</v>
      </c>
      <c r="AO44" s="152" t="str">
        <f t="shared" si="14"/>
        <v>その他の鉄鋼製品</v>
      </c>
      <c r="AP44" s="139">
        <f t="shared" si="15"/>
        <v>0</v>
      </c>
      <c r="AQ44" s="327">
        <f t="shared" si="16"/>
        <v>0</v>
      </c>
      <c r="AR44" s="280">
        <f t="shared" si="17"/>
        <v>0</v>
      </c>
      <c r="AS44" s="104">
        <f t="shared" si="18"/>
        <v>0</v>
      </c>
    </row>
    <row r="45" spans="1:45" s="34" customFormat="1" ht="19.95" customHeight="1" x14ac:dyDescent="0.2">
      <c r="A45" s="119" t="s">
        <v>346</v>
      </c>
      <c r="B45" s="115" t="s">
        <v>345</v>
      </c>
      <c r="C45" s="103">
        <f>計算準備!C50</f>
        <v>0</v>
      </c>
      <c r="D45" s="139">
        <f t="shared" si="3"/>
        <v>0</v>
      </c>
      <c r="E45" s="139">
        <v>0</v>
      </c>
      <c r="F45" s="139">
        <f>D45*各種係数!G45</f>
        <v>0</v>
      </c>
      <c r="G45" s="139">
        <f>D45*各種係数!H45</f>
        <v>0</v>
      </c>
      <c r="H45" s="139">
        <f>D45*各種係数!J45*各種係数!$M$23*各種係数!$M$32</f>
        <v>0</v>
      </c>
      <c r="I45" s="139">
        <f>D45*各種係数!K45*各種係数!$M$23*各種係数!$M$32</f>
        <v>0</v>
      </c>
      <c r="J45" s="104">
        <v>0</v>
      </c>
      <c r="K45" s="313">
        <f t="shared" si="4"/>
        <v>0</v>
      </c>
      <c r="L45" s="313">
        <v>0</v>
      </c>
      <c r="M45" s="313">
        <f>K45*各種係数!G45</f>
        <v>0</v>
      </c>
      <c r="N45" s="313">
        <f>K45*各種係数!H45</f>
        <v>0</v>
      </c>
      <c r="O45" s="313">
        <f>K45*各種係数!J45*各種係数!$M$23*各種係数!$M$32</f>
        <v>0</v>
      </c>
      <c r="P45" s="313">
        <f>K45*各種係数!K45*各種係数!$M$23*各種係数!$M$32</f>
        <v>0</v>
      </c>
      <c r="Q45" s="104"/>
      <c r="R45" s="104">
        <f>$Q$113*各種係数!I45</f>
        <v>0</v>
      </c>
      <c r="S45" s="104">
        <f>R45*各種係数!F45</f>
        <v>0</v>
      </c>
      <c r="T45" s="280">
        <v>0</v>
      </c>
      <c r="U45" s="280">
        <v>0</v>
      </c>
      <c r="V45" s="280">
        <f>T45*各種係数!G45</f>
        <v>0</v>
      </c>
      <c r="W45" s="280">
        <f>T45*各種係数!H45</f>
        <v>0</v>
      </c>
      <c r="X45" s="280">
        <f>T45*各種係数!J45*各種係数!$M$23*各種係数!$M$32</f>
        <v>0</v>
      </c>
      <c r="Y45" s="280">
        <f>T45*各種係数!K45*各種係数!$M$23*各種係数!$M$32</f>
        <v>0</v>
      </c>
      <c r="Z45" s="119" t="str">
        <f t="shared" si="19"/>
        <v>271</v>
      </c>
      <c r="AA45" s="115" t="str">
        <f t="shared" si="20"/>
        <v>非鉄金属製錬・精製</v>
      </c>
      <c r="AB45" s="104">
        <f t="shared" si="5"/>
        <v>0</v>
      </c>
      <c r="AC45" s="104">
        <f t="shared" si="6"/>
        <v>0</v>
      </c>
      <c r="AD45" s="104">
        <f t="shared" si="7"/>
        <v>0</v>
      </c>
      <c r="AE45" s="104">
        <f t="shared" si="8"/>
        <v>0</v>
      </c>
      <c r="AF45" s="104">
        <f t="shared" si="9"/>
        <v>0</v>
      </c>
      <c r="AG45" s="104">
        <f t="shared" si="10"/>
        <v>0</v>
      </c>
      <c r="AH45" s="33"/>
      <c r="AI45" s="33"/>
      <c r="AJ45" s="150">
        <f>RANK(AB45,$AB$6:$AB$112)+COUNTIF($AB$6:AB45,AB45)-1</f>
        <v>40</v>
      </c>
      <c r="AK45" s="160" t="str">
        <f t="shared" si="11"/>
        <v>271</v>
      </c>
      <c r="AL45" s="151" t="str">
        <f t="shared" si="12"/>
        <v>非鉄金属製錬・精製</v>
      </c>
      <c r="AM45" s="157">
        <v>40</v>
      </c>
      <c r="AN45" s="157" t="str">
        <f t="shared" si="13"/>
        <v>271</v>
      </c>
      <c r="AO45" s="152" t="str">
        <f t="shared" si="14"/>
        <v>非鉄金属製錬・精製</v>
      </c>
      <c r="AP45" s="139">
        <f t="shared" si="15"/>
        <v>0</v>
      </c>
      <c r="AQ45" s="327">
        <f t="shared" si="16"/>
        <v>0</v>
      </c>
      <c r="AR45" s="280">
        <f t="shared" si="17"/>
        <v>0</v>
      </c>
      <c r="AS45" s="104">
        <f t="shared" si="18"/>
        <v>0</v>
      </c>
    </row>
    <row r="46" spans="1:45" s="34" customFormat="1" ht="19.95" customHeight="1" x14ac:dyDescent="0.2">
      <c r="A46" s="119" t="s">
        <v>351</v>
      </c>
      <c r="B46" s="115" t="s">
        <v>352</v>
      </c>
      <c r="C46" s="103">
        <f>計算準備!C51</f>
        <v>0</v>
      </c>
      <c r="D46" s="139">
        <f t="shared" si="3"/>
        <v>0</v>
      </c>
      <c r="E46" s="139">
        <v>0</v>
      </c>
      <c r="F46" s="139">
        <f>D46*各種係数!G46</f>
        <v>0</v>
      </c>
      <c r="G46" s="139">
        <f>D46*各種係数!H46</f>
        <v>0</v>
      </c>
      <c r="H46" s="139">
        <f>D46*各種係数!J46*各種係数!$M$23*各種係数!$M$32</f>
        <v>0</v>
      </c>
      <c r="I46" s="139">
        <f>D46*各種係数!K46*各種係数!$M$23*各種係数!$M$32</f>
        <v>0</v>
      </c>
      <c r="J46" s="104">
        <v>0</v>
      </c>
      <c r="K46" s="313">
        <f t="shared" si="4"/>
        <v>0</v>
      </c>
      <c r="L46" s="313">
        <v>0</v>
      </c>
      <c r="M46" s="313">
        <f>K46*各種係数!G46</f>
        <v>0</v>
      </c>
      <c r="N46" s="313">
        <f>K46*各種係数!H46</f>
        <v>0</v>
      </c>
      <c r="O46" s="313">
        <f>K46*各種係数!J46*各種係数!$M$23*各種係数!$M$32</f>
        <v>0</v>
      </c>
      <c r="P46" s="313">
        <f>K46*各種係数!K46*各種係数!$M$23*各種係数!$M$32</f>
        <v>0</v>
      </c>
      <c r="Q46" s="104"/>
      <c r="R46" s="104">
        <f>$Q$113*各種係数!I46</f>
        <v>0</v>
      </c>
      <c r="S46" s="104">
        <f>R46*各種係数!F46</f>
        <v>0</v>
      </c>
      <c r="T46" s="280">
        <v>0</v>
      </c>
      <c r="U46" s="280">
        <v>0</v>
      </c>
      <c r="V46" s="280">
        <f>T46*各種係数!G46</f>
        <v>0</v>
      </c>
      <c r="W46" s="280">
        <f>T46*各種係数!H46</f>
        <v>0</v>
      </c>
      <c r="X46" s="280">
        <f>T46*各種係数!J46*各種係数!$M$23*各種係数!$M$32</f>
        <v>0</v>
      </c>
      <c r="Y46" s="280">
        <f>T46*各種係数!K46*各種係数!$M$23*各種係数!$M$32</f>
        <v>0</v>
      </c>
      <c r="Z46" s="119" t="str">
        <f t="shared" si="19"/>
        <v>272</v>
      </c>
      <c r="AA46" s="115" t="str">
        <f t="shared" si="20"/>
        <v>非鉄金属加工製品</v>
      </c>
      <c r="AB46" s="104">
        <f t="shared" si="5"/>
        <v>0</v>
      </c>
      <c r="AC46" s="104">
        <f t="shared" si="6"/>
        <v>0</v>
      </c>
      <c r="AD46" s="104">
        <f t="shared" si="7"/>
        <v>0</v>
      </c>
      <c r="AE46" s="104">
        <f t="shared" si="8"/>
        <v>0</v>
      </c>
      <c r="AF46" s="104">
        <f t="shared" si="9"/>
        <v>0</v>
      </c>
      <c r="AG46" s="104">
        <f t="shared" si="10"/>
        <v>0</v>
      </c>
      <c r="AH46" s="33"/>
      <c r="AI46" s="33"/>
      <c r="AJ46" s="150">
        <f>RANK(AB46,$AB$6:$AB$112)+COUNTIF($AB$6:AB46,AB46)-1</f>
        <v>41</v>
      </c>
      <c r="AK46" s="160" t="str">
        <f t="shared" si="11"/>
        <v>272</v>
      </c>
      <c r="AL46" s="151" t="str">
        <f t="shared" si="12"/>
        <v>非鉄金属加工製品</v>
      </c>
      <c r="AM46" s="157">
        <v>41</v>
      </c>
      <c r="AN46" s="157" t="str">
        <f t="shared" si="13"/>
        <v>272</v>
      </c>
      <c r="AO46" s="152" t="str">
        <f t="shared" si="14"/>
        <v>非鉄金属加工製品</v>
      </c>
      <c r="AP46" s="139">
        <f t="shared" si="15"/>
        <v>0</v>
      </c>
      <c r="AQ46" s="327">
        <f t="shared" si="16"/>
        <v>0</v>
      </c>
      <c r="AR46" s="280">
        <f t="shared" si="17"/>
        <v>0</v>
      </c>
      <c r="AS46" s="104">
        <f t="shared" si="18"/>
        <v>0</v>
      </c>
    </row>
    <row r="47" spans="1:45" s="34" customFormat="1" ht="19.95" customHeight="1" x14ac:dyDescent="0.2">
      <c r="A47" s="119" t="s">
        <v>357</v>
      </c>
      <c r="B47" s="115" t="s">
        <v>779</v>
      </c>
      <c r="C47" s="103">
        <f>計算準備!C52</f>
        <v>0</v>
      </c>
      <c r="D47" s="139">
        <f t="shared" si="3"/>
        <v>0</v>
      </c>
      <c r="E47" s="139">
        <v>0</v>
      </c>
      <c r="F47" s="139">
        <f>D47*各種係数!G47</f>
        <v>0</v>
      </c>
      <c r="G47" s="139">
        <f>D47*各種係数!H47</f>
        <v>0</v>
      </c>
      <c r="H47" s="139">
        <f>D47*各種係数!J47*各種係数!$M$23*各種係数!$M$32</f>
        <v>0</v>
      </c>
      <c r="I47" s="139">
        <f>D47*各種係数!K47*各種係数!$M$23*各種係数!$M$32</f>
        <v>0</v>
      </c>
      <c r="J47" s="104">
        <v>0</v>
      </c>
      <c r="K47" s="313">
        <f t="shared" si="4"/>
        <v>0</v>
      </c>
      <c r="L47" s="313">
        <v>0</v>
      </c>
      <c r="M47" s="313">
        <f>K47*各種係数!G47</f>
        <v>0</v>
      </c>
      <c r="N47" s="313">
        <f>K47*各種係数!H47</f>
        <v>0</v>
      </c>
      <c r="O47" s="313">
        <f>K47*各種係数!J47*各種係数!$M$23*各種係数!$M$32</f>
        <v>0</v>
      </c>
      <c r="P47" s="313">
        <f>K47*各種係数!K47*各種係数!$M$23*各種係数!$M$32</f>
        <v>0</v>
      </c>
      <c r="Q47" s="104"/>
      <c r="R47" s="104">
        <f>$Q$113*各種係数!I47</f>
        <v>0</v>
      </c>
      <c r="S47" s="104">
        <f>R47*各種係数!F47</f>
        <v>0</v>
      </c>
      <c r="T47" s="280">
        <v>0</v>
      </c>
      <c r="U47" s="280">
        <v>0</v>
      </c>
      <c r="V47" s="280">
        <f>T47*各種係数!G47</f>
        <v>0</v>
      </c>
      <c r="W47" s="280">
        <f>T47*各種係数!H47</f>
        <v>0</v>
      </c>
      <c r="X47" s="280">
        <f>T47*各種係数!J47*各種係数!$M$23*各種係数!$M$32</f>
        <v>0</v>
      </c>
      <c r="Y47" s="280">
        <f>T47*各種係数!K47*各種係数!$M$23*各種係数!$M$32</f>
        <v>0</v>
      </c>
      <c r="Z47" s="119" t="str">
        <f t="shared" si="19"/>
        <v>281</v>
      </c>
      <c r="AA47" s="115" t="str">
        <f t="shared" si="20"/>
        <v>建設用・建築用金属製品</v>
      </c>
      <c r="AB47" s="104">
        <f t="shared" si="5"/>
        <v>0</v>
      </c>
      <c r="AC47" s="104">
        <f t="shared" si="6"/>
        <v>0</v>
      </c>
      <c r="AD47" s="104">
        <f t="shared" si="7"/>
        <v>0</v>
      </c>
      <c r="AE47" s="104">
        <f t="shared" si="8"/>
        <v>0</v>
      </c>
      <c r="AF47" s="104">
        <f t="shared" si="9"/>
        <v>0</v>
      </c>
      <c r="AG47" s="104">
        <f t="shared" si="10"/>
        <v>0</v>
      </c>
      <c r="AH47" s="33"/>
      <c r="AI47" s="33"/>
      <c r="AJ47" s="150">
        <f>RANK(AB47,$AB$6:$AB$112)+COUNTIF($AB$6:AB47,AB47)-1</f>
        <v>42</v>
      </c>
      <c r="AK47" s="160" t="str">
        <f t="shared" si="11"/>
        <v>281</v>
      </c>
      <c r="AL47" s="151" t="str">
        <f t="shared" si="12"/>
        <v>建設用・建築用金属製品</v>
      </c>
      <c r="AM47" s="157">
        <v>42</v>
      </c>
      <c r="AN47" s="157" t="str">
        <f t="shared" si="13"/>
        <v>281</v>
      </c>
      <c r="AO47" s="152" t="str">
        <f t="shared" si="14"/>
        <v>建設用・建築用金属製品</v>
      </c>
      <c r="AP47" s="139">
        <f t="shared" si="15"/>
        <v>0</v>
      </c>
      <c r="AQ47" s="327">
        <f t="shared" si="16"/>
        <v>0</v>
      </c>
      <c r="AR47" s="280">
        <f t="shared" si="17"/>
        <v>0</v>
      </c>
      <c r="AS47" s="104">
        <f t="shared" si="18"/>
        <v>0</v>
      </c>
    </row>
    <row r="48" spans="1:45" s="34" customFormat="1" ht="19.95" customHeight="1" x14ac:dyDescent="0.2">
      <c r="A48" s="119" t="s">
        <v>361</v>
      </c>
      <c r="B48" s="115" t="s">
        <v>362</v>
      </c>
      <c r="C48" s="103">
        <f>計算準備!C53</f>
        <v>0</v>
      </c>
      <c r="D48" s="139">
        <f t="shared" si="3"/>
        <v>0</v>
      </c>
      <c r="E48" s="139">
        <v>0</v>
      </c>
      <c r="F48" s="139">
        <f>D48*各種係数!G48</f>
        <v>0</v>
      </c>
      <c r="G48" s="139">
        <f>D48*各種係数!H48</f>
        <v>0</v>
      </c>
      <c r="H48" s="139">
        <f>D48*各種係数!J48*各種係数!$M$23*各種係数!$M$32</f>
        <v>0</v>
      </c>
      <c r="I48" s="139">
        <f>D48*各種係数!K48*各種係数!$M$23*各種係数!$M$32</f>
        <v>0</v>
      </c>
      <c r="J48" s="104">
        <v>0</v>
      </c>
      <c r="K48" s="313">
        <f t="shared" si="4"/>
        <v>0</v>
      </c>
      <c r="L48" s="313">
        <v>0</v>
      </c>
      <c r="M48" s="313">
        <f>K48*各種係数!G48</f>
        <v>0</v>
      </c>
      <c r="N48" s="313">
        <f>K48*各種係数!H48</f>
        <v>0</v>
      </c>
      <c r="O48" s="313">
        <f>K48*各種係数!J48*各種係数!$M$23*各種係数!$M$32</f>
        <v>0</v>
      </c>
      <c r="P48" s="313">
        <f>K48*各種係数!K48*各種係数!$M$23*各種係数!$M$32</f>
        <v>0</v>
      </c>
      <c r="Q48" s="104"/>
      <c r="R48" s="104">
        <f>$Q$113*各種係数!I48</f>
        <v>0</v>
      </c>
      <c r="S48" s="104">
        <f>R48*各種係数!F48</f>
        <v>0</v>
      </c>
      <c r="T48" s="280">
        <v>0</v>
      </c>
      <c r="U48" s="280">
        <v>0</v>
      </c>
      <c r="V48" s="280">
        <f>T48*各種係数!G48</f>
        <v>0</v>
      </c>
      <c r="W48" s="280">
        <f>T48*各種係数!H48</f>
        <v>0</v>
      </c>
      <c r="X48" s="280">
        <f>T48*各種係数!J48*各種係数!$M$23*各種係数!$M$32</f>
        <v>0</v>
      </c>
      <c r="Y48" s="280">
        <f>T48*各種係数!K48*各種係数!$M$23*各種係数!$M$32</f>
        <v>0</v>
      </c>
      <c r="Z48" s="119" t="str">
        <f t="shared" si="19"/>
        <v>289</v>
      </c>
      <c r="AA48" s="115" t="str">
        <f t="shared" si="20"/>
        <v>その他の金属製品</v>
      </c>
      <c r="AB48" s="104">
        <f t="shared" si="5"/>
        <v>0</v>
      </c>
      <c r="AC48" s="104">
        <f t="shared" si="6"/>
        <v>0</v>
      </c>
      <c r="AD48" s="104">
        <f t="shared" si="7"/>
        <v>0</v>
      </c>
      <c r="AE48" s="104">
        <f t="shared" si="8"/>
        <v>0</v>
      </c>
      <c r="AF48" s="104">
        <f t="shared" si="9"/>
        <v>0</v>
      </c>
      <c r="AG48" s="104">
        <f t="shared" si="10"/>
        <v>0</v>
      </c>
      <c r="AH48" s="33"/>
      <c r="AI48" s="33"/>
      <c r="AJ48" s="150">
        <f>RANK(AB48,$AB$6:$AB$112)+COUNTIF($AB$6:AB48,AB48)-1</f>
        <v>43</v>
      </c>
      <c r="AK48" s="160" t="str">
        <f t="shared" si="11"/>
        <v>289</v>
      </c>
      <c r="AL48" s="151" t="str">
        <f t="shared" si="12"/>
        <v>その他の金属製品</v>
      </c>
      <c r="AM48" s="157">
        <v>43</v>
      </c>
      <c r="AN48" s="157" t="str">
        <f t="shared" si="13"/>
        <v>289</v>
      </c>
      <c r="AO48" s="152" t="str">
        <f t="shared" si="14"/>
        <v>その他の金属製品</v>
      </c>
      <c r="AP48" s="139">
        <f t="shared" si="15"/>
        <v>0</v>
      </c>
      <c r="AQ48" s="327">
        <f t="shared" si="16"/>
        <v>0</v>
      </c>
      <c r="AR48" s="280">
        <f t="shared" si="17"/>
        <v>0</v>
      </c>
      <c r="AS48" s="104">
        <f t="shared" si="18"/>
        <v>0</v>
      </c>
    </row>
    <row r="49" spans="1:45" s="34" customFormat="1" ht="19.95" customHeight="1" x14ac:dyDescent="0.2">
      <c r="A49" s="119" t="s">
        <v>366</v>
      </c>
      <c r="B49" s="115" t="s">
        <v>88</v>
      </c>
      <c r="C49" s="103">
        <f>計算準備!C54</f>
        <v>0</v>
      </c>
      <c r="D49" s="139">
        <f t="shared" si="3"/>
        <v>0</v>
      </c>
      <c r="E49" s="139">
        <v>0</v>
      </c>
      <c r="F49" s="139">
        <f>D49*各種係数!G49</f>
        <v>0</v>
      </c>
      <c r="G49" s="139">
        <f>D49*各種係数!H49</f>
        <v>0</v>
      </c>
      <c r="H49" s="139">
        <f>D49*各種係数!J49*各種係数!$M$23*各種係数!$M$32</f>
        <v>0</v>
      </c>
      <c r="I49" s="139">
        <f>D49*各種係数!K49*各種係数!$M$23*各種係数!$M$32</f>
        <v>0</v>
      </c>
      <c r="J49" s="104">
        <v>0</v>
      </c>
      <c r="K49" s="313">
        <f t="shared" si="4"/>
        <v>0</v>
      </c>
      <c r="L49" s="313">
        <v>0</v>
      </c>
      <c r="M49" s="313">
        <f>K49*各種係数!G49</f>
        <v>0</v>
      </c>
      <c r="N49" s="313">
        <f>K49*各種係数!H49</f>
        <v>0</v>
      </c>
      <c r="O49" s="313">
        <f>K49*各種係数!J49*各種係数!$M$23*各種係数!$M$32</f>
        <v>0</v>
      </c>
      <c r="P49" s="313">
        <f>K49*各種係数!K49*各種係数!$M$23*各種係数!$M$32</f>
        <v>0</v>
      </c>
      <c r="Q49" s="104"/>
      <c r="R49" s="104">
        <f>$Q$113*各種係数!I49</f>
        <v>0</v>
      </c>
      <c r="S49" s="104">
        <f>R49*各種係数!F49</f>
        <v>0</v>
      </c>
      <c r="T49" s="280">
        <v>0</v>
      </c>
      <c r="U49" s="280">
        <v>0</v>
      </c>
      <c r="V49" s="280">
        <f>T49*各種係数!G49</f>
        <v>0</v>
      </c>
      <c r="W49" s="280">
        <f>T49*各種係数!H49</f>
        <v>0</v>
      </c>
      <c r="X49" s="280">
        <f>T49*各種係数!J49*各種係数!$M$23*各種係数!$M$32</f>
        <v>0</v>
      </c>
      <c r="Y49" s="280">
        <f>T49*各種係数!K49*各種係数!$M$23*各種係数!$M$32</f>
        <v>0</v>
      </c>
      <c r="Z49" s="119" t="str">
        <f t="shared" si="19"/>
        <v>291</v>
      </c>
      <c r="AA49" s="115" t="str">
        <f t="shared" si="20"/>
        <v>はん用機械</v>
      </c>
      <c r="AB49" s="104">
        <f t="shared" si="5"/>
        <v>0</v>
      </c>
      <c r="AC49" s="104">
        <f t="shared" si="6"/>
        <v>0</v>
      </c>
      <c r="AD49" s="104">
        <f t="shared" si="7"/>
        <v>0</v>
      </c>
      <c r="AE49" s="104">
        <f t="shared" si="8"/>
        <v>0</v>
      </c>
      <c r="AF49" s="104">
        <f t="shared" si="9"/>
        <v>0</v>
      </c>
      <c r="AG49" s="104">
        <f t="shared" si="10"/>
        <v>0</v>
      </c>
      <c r="AH49" s="33"/>
      <c r="AI49" s="33"/>
      <c r="AJ49" s="150">
        <f>RANK(AB49,$AB$6:$AB$112)+COUNTIF($AB$6:AB49,AB49)-1</f>
        <v>44</v>
      </c>
      <c r="AK49" s="160" t="str">
        <f t="shared" si="11"/>
        <v>291</v>
      </c>
      <c r="AL49" s="151" t="str">
        <f t="shared" si="12"/>
        <v>はん用機械</v>
      </c>
      <c r="AM49" s="157">
        <v>44</v>
      </c>
      <c r="AN49" s="157" t="str">
        <f t="shared" si="13"/>
        <v>291</v>
      </c>
      <c r="AO49" s="152" t="str">
        <f t="shared" si="14"/>
        <v>はん用機械</v>
      </c>
      <c r="AP49" s="139">
        <f t="shared" si="15"/>
        <v>0</v>
      </c>
      <c r="AQ49" s="327">
        <f t="shared" si="16"/>
        <v>0</v>
      </c>
      <c r="AR49" s="280">
        <f t="shared" si="17"/>
        <v>0</v>
      </c>
      <c r="AS49" s="104">
        <f t="shared" si="18"/>
        <v>0</v>
      </c>
    </row>
    <row r="50" spans="1:45" s="34" customFormat="1" ht="19.95" customHeight="1" x14ac:dyDescent="0.2">
      <c r="A50" s="119" t="s">
        <v>378</v>
      </c>
      <c r="B50" s="115" t="s">
        <v>89</v>
      </c>
      <c r="C50" s="103">
        <f>計算準備!C55</f>
        <v>0</v>
      </c>
      <c r="D50" s="139">
        <f t="shared" si="3"/>
        <v>0</v>
      </c>
      <c r="E50" s="139">
        <v>0</v>
      </c>
      <c r="F50" s="139">
        <f>D50*各種係数!G50</f>
        <v>0</v>
      </c>
      <c r="G50" s="139">
        <f>D50*各種係数!H50</f>
        <v>0</v>
      </c>
      <c r="H50" s="139">
        <f>D50*各種係数!J50*各種係数!$M$23*各種係数!$M$32</f>
        <v>0</v>
      </c>
      <c r="I50" s="139">
        <f>D50*各種係数!K50*各種係数!$M$23*各種係数!$M$32</f>
        <v>0</v>
      </c>
      <c r="J50" s="104">
        <v>0</v>
      </c>
      <c r="K50" s="313">
        <f t="shared" si="4"/>
        <v>0</v>
      </c>
      <c r="L50" s="313">
        <v>0</v>
      </c>
      <c r="M50" s="313">
        <f>K50*各種係数!G50</f>
        <v>0</v>
      </c>
      <c r="N50" s="313">
        <f>K50*各種係数!H50</f>
        <v>0</v>
      </c>
      <c r="O50" s="313">
        <f>K50*各種係数!J50*各種係数!$M$23*各種係数!$M$32</f>
        <v>0</v>
      </c>
      <c r="P50" s="313">
        <f>K50*各種係数!K50*各種係数!$M$23*各種係数!$M$32</f>
        <v>0</v>
      </c>
      <c r="Q50" s="104"/>
      <c r="R50" s="104">
        <f>$Q$113*各種係数!I50</f>
        <v>0</v>
      </c>
      <c r="S50" s="104">
        <f>R50*各種係数!F50</f>
        <v>0</v>
      </c>
      <c r="T50" s="280">
        <v>0</v>
      </c>
      <c r="U50" s="280">
        <v>0</v>
      </c>
      <c r="V50" s="280">
        <f>T50*各種係数!G50</f>
        <v>0</v>
      </c>
      <c r="W50" s="280">
        <f>T50*各種係数!H50</f>
        <v>0</v>
      </c>
      <c r="X50" s="280">
        <f>T50*各種係数!J50*各種係数!$M$23*各種係数!$M$32</f>
        <v>0</v>
      </c>
      <c r="Y50" s="280">
        <f>T50*各種係数!K50*各種係数!$M$23*各種係数!$M$32</f>
        <v>0</v>
      </c>
      <c r="Z50" s="119" t="str">
        <f t="shared" si="19"/>
        <v>301</v>
      </c>
      <c r="AA50" s="115" t="str">
        <f t="shared" si="20"/>
        <v>生産用機械</v>
      </c>
      <c r="AB50" s="104">
        <f t="shared" si="5"/>
        <v>0</v>
      </c>
      <c r="AC50" s="104">
        <f t="shared" si="6"/>
        <v>0</v>
      </c>
      <c r="AD50" s="104">
        <f t="shared" si="7"/>
        <v>0</v>
      </c>
      <c r="AE50" s="104">
        <f t="shared" si="8"/>
        <v>0</v>
      </c>
      <c r="AF50" s="104">
        <f t="shared" si="9"/>
        <v>0</v>
      </c>
      <c r="AG50" s="104">
        <f t="shared" si="10"/>
        <v>0</v>
      </c>
      <c r="AH50" s="33"/>
      <c r="AI50" s="33"/>
      <c r="AJ50" s="150">
        <f>RANK(AB50,$AB$6:$AB$112)+COUNTIF($AB$6:AB50,AB50)-1</f>
        <v>45</v>
      </c>
      <c r="AK50" s="160" t="str">
        <f t="shared" si="11"/>
        <v>301</v>
      </c>
      <c r="AL50" s="151" t="str">
        <f t="shared" si="12"/>
        <v>生産用機械</v>
      </c>
      <c r="AM50" s="157">
        <v>45</v>
      </c>
      <c r="AN50" s="157" t="str">
        <f t="shared" si="13"/>
        <v>301</v>
      </c>
      <c r="AO50" s="152" t="str">
        <f t="shared" si="14"/>
        <v>生産用機械</v>
      </c>
      <c r="AP50" s="139">
        <f t="shared" si="15"/>
        <v>0</v>
      </c>
      <c r="AQ50" s="327">
        <f t="shared" si="16"/>
        <v>0</v>
      </c>
      <c r="AR50" s="280">
        <f t="shared" si="17"/>
        <v>0</v>
      </c>
      <c r="AS50" s="104">
        <f t="shared" si="18"/>
        <v>0</v>
      </c>
    </row>
    <row r="51" spans="1:45" s="34" customFormat="1" ht="19.95" customHeight="1" x14ac:dyDescent="0.2">
      <c r="A51" s="119" t="s">
        <v>396</v>
      </c>
      <c r="B51" s="115" t="s">
        <v>90</v>
      </c>
      <c r="C51" s="103">
        <f>計算準備!C56</f>
        <v>0</v>
      </c>
      <c r="D51" s="139">
        <f t="shared" si="3"/>
        <v>0</v>
      </c>
      <c r="E51" s="139">
        <v>0</v>
      </c>
      <c r="F51" s="139">
        <f>D51*各種係数!G51</f>
        <v>0</v>
      </c>
      <c r="G51" s="139">
        <f>D51*各種係数!H51</f>
        <v>0</v>
      </c>
      <c r="H51" s="139">
        <f>D51*各種係数!J51*各種係数!$M$23*各種係数!$M$32</f>
        <v>0</v>
      </c>
      <c r="I51" s="139">
        <f>D51*各種係数!K51*各種係数!$M$23*各種係数!$M$32</f>
        <v>0</v>
      </c>
      <c r="J51" s="104">
        <v>0</v>
      </c>
      <c r="K51" s="313">
        <f t="shared" si="4"/>
        <v>0</v>
      </c>
      <c r="L51" s="313">
        <v>0</v>
      </c>
      <c r="M51" s="313">
        <f>K51*各種係数!G51</f>
        <v>0</v>
      </c>
      <c r="N51" s="313">
        <f>K51*各種係数!H51</f>
        <v>0</v>
      </c>
      <c r="O51" s="313">
        <f>K51*各種係数!J51*各種係数!$M$23*各種係数!$M$32</f>
        <v>0</v>
      </c>
      <c r="P51" s="313">
        <f>K51*各種係数!K51*各種係数!$M$23*各種係数!$M$32</f>
        <v>0</v>
      </c>
      <c r="Q51" s="104"/>
      <c r="R51" s="104">
        <f>$Q$113*各種係数!I51</f>
        <v>0</v>
      </c>
      <c r="S51" s="104">
        <f>R51*各種係数!F51</f>
        <v>0</v>
      </c>
      <c r="T51" s="280">
        <v>0</v>
      </c>
      <c r="U51" s="280">
        <v>0</v>
      </c>
      <c r="V51" s="280">
        <f>T51*各種係数!G51</f>
        <v>0</v>
      </c>
      <c r="W51" s="280">
        <f>T51*各種係数!H51</f>
        <v>0</v>
      </c>
      <c r="X51" s="280">
        <f>T51*各種係数!J51*各種係数!$M$23*各種係数!$M$32</f>
        <v>0</v>
      </c>
      <c r="Y51" s="280">
        <f>T51*各種係数!K51*各種係数!$M$23*各種係数!$M$32</f>
        <v>0</v>
      </c>
      <c r="Z51" s="119" t="str">
        <f t="shared" si="19"/>
        <v>311</v>
      </c>
      <c r="AA51" s="115" t="str">
        <f t="shared" si="20"/>
        <v>業務用機械</v>
      </c>
      <c r="AB51" s="104">
        <f t="shared" si="5"/>
        <v>0</v>
      </c>
      <c r="AC51" s="104">
        <f t="shared" si="6"/>
        <v>0</v>
      </c>
      <c r="AD51" s="104">
        <f t="shared" si="7"/>
        <v>0</v>
      </c>
      <c r="AE51" s="104">
        <f t="shared" si="8"/>
        <v>0</v>
      </c>
      <c r="AF51" s="104">
        <f t="shared" si="9"/>
        <v>0</v>
      </c>
      <c r="AG51" s="104">
        <f t="shared" si="10"/>
        <v>0</v>
      </c>
      <c r="AH51" s="33"/>
      <c r="AI51" s="33"/>
      <c r="AJ51" s="150">
        <f>RANK(AB51,$AB$6:$AB$112)+COUNTIF($AB$6:AB51,AB51)-1</f>
        <v>46</v>
      </c>
      <c r="AK51" s="160" t="str">
        <f t="shared" si="11"/>
        <v>311</v>
      </c>
      <c r="AL51" s="151" t="str">
        <f t="shared" si="12"/>
        <v>業務用機械</v>
      </c>
      <c r="AM51" s="157">
        <v>46</v>
      </c>
      <c r="AN51" s="157" t="str">
        <f t="shared" si="13"/>
        <v>311</v>
      </c>
      <c r="AO51" s="152" t="str">
        <f t="shared" si="14"/>
        <v>業務用機械</v>
      </c>
      <c r="AP51" s="139">
        <f t="shared" si="15"/>
        <v>0</v>
      </c>
      <c r="AQ51" s="327">
        <f t="shared" si="16"/>
        <v>0</v>
      </c>
      <c r="AR51" s="280">
        <f t="shared" si="17"/>
        <v>0</v>
      </c>
      <c r="AS51" s="104">
        <f t="shared" si="18"/>
        <v>0</v>
      </c>
    </row>
    <row r="52" spans="1:45" s="34" customFormat="1" ht="19.95" customHeight="1" x14ac:dyDescent="0.2">
      <c r="A52" s="119" t="s">
        <v>409</v>
      </c>
      <c r="B52" s="115" t="s">
        <v>408</v>
      </c>
      <c r="C52" s="103">
        <f>計算準備!C57</f>
        <v>0</v>
      </c>
      <c r="D52" s="139">
        <f t="shared" si="3"/>
        <v>0</v>
      </c>
      <c r="E52" s="139">
        <v>0</v>
      </c>
      <c r="F52" s="139">
        <f>D52*各種係数!G52</f>
        <v>0</v>
      </c>
      <c r="G52" s="139">
        <f>D52*各種係数!H52</f>
        <v>0</v>
      </c>
      <c r="H52" s="139">
        <f>D52*各種係数!J52*各種係数!$M$23*各種係数!$M$32</f>
        <v>0</v>
      </c>
      <c r="I52" s="139">
        <f>D52*各種係数!K52*各種係数!$M$23*各種係数!$M$32</f>
        <v>0</v>
      </c>
      <c r="J52" s="104">
        <v>0</v>
      </c>
      <c r="K52" s="313">
        <f t="shared" si="4"/>
        <v>0</v>
      </c>
      <c r="L52" s="313">
        <v>0</v>
      </c>
      <c r="M52" s="313">
        <f>K52*各種係数!G52</f>
        <v>0</v>
      </c>
      <c r="N52" s="313">
        <f>K52*各種係数!H52</f>
        <v>0</v>
      </c>
      <c r="O52" s="313">
        <f>K52*各種係数!J52*各種係数!$M$23*各種係数!$M$32</f>
        <v>0</v>
      </c>
      <c r="P52" s="313">
        <f>K52*各種係数!K52*各種係数!$M$23*各種係数!$M$32</f>
        <v>0</v>
      </c>
      <c r="Q52" s="104"/>
      <c r="R52" s="104">
        <f>$Q$113*各種係数!I52</f>
        <v>0</v>
      </c>
      <c r="S52" s="104">
        <f>R52*各種係数!F52</f>
        <v>0</v>
      </c>
      <c r="T52" s="280">
        <v>0</v>
      </c>
      <c r="U52" s="280">
        <v>0</v>
      </c>
      <c r="V52" s="280">
        <f>T52*各種係数!G52</f>
        <v>0</v>
      </c>
      <c r="W52" s="280">
        <f>T52*各種係数!H52</f>
        <v>0</v>
      </c>
      <c r="X52" s="280">
        <f>T52*各種係数!J52*各種係数!$M$23*各種係数!$M$32</f>
        <v>0</v>
      </c>
      <c r="Y52" s="280">
        <f>T52*各種係数!K52*各種係数!$M$23*各種係数!$M$32</f>
        <v>0</v>
      </c>
      <c r="Z52" s="119" t="str">
        <f t="shared" si="19"/>
        <v>321</v>
      </c>
      <c r="AA52" s="115" t="str">
        <f t="shared" si="20"/>
        <v>電子デバイス</v>
      </c>
      <c r="AB52" s="104">
        <f t="shared" si="5"/>
        <v>0</v>
      </c>
      <c r="AC52" s="104">
        <f t="shared" si="6"/>
        <v>0</v>
      </c>
      <c r="AD52" s="104">
        <f t="shared" si="7"/>
        <v>0</v>
      </c>
      <c r="AE52" s="104">
        <f t="shared" si="8"/>
        <v>0</v>
      </c>
      <c r="AF52" s="104">
        <f t="shared" si="9"/>
        <v>0</v>
      </c>
      <c r="AG52" s="104">
        <f t="shared" si="10"/>
        <v>0</v>
      </c>
      <c r="AH52" s="33"/>
      <c r="AI52" s="33"/>
      <c r="AJ52" s="150">
        <f>RANK(AB52,$AB$6:$AB$112)+COUNTIF($AB$6:AB52,AB52)-1</f>
        <v>47</v>
      </c>
      <c r="AK52" s="160" t="str">
        <f t="shared" si="11"/>
        <v>321</v>
      </c>
      <c r="AL52" s="151" t="str">
        <f t="shared" si="12"/>
        <v>電子デバイス</v>
      </c>
      <c r="AM52" s="157">
        <v>47</v>
      </c>
      <c r="AN52" s="157" t="str">
        <f t="shared" si="13"/>
        <v>321</v>
      </c>
      <c r="AO52" s="152" t="str">
        <f t="shared" si="14"/>
        <v>電子デバイス</v>
      </c>
      <c r="AP52" s="139">
        <f t="shared" si="15"/>
        <v>0</v>
      </c>
      <c r="AQ52" s="327">
        <f t="shared" si="16"/>
        <v>0</v>
      </c>
      <c r="AR52" s="280">
        <f t="shared" si="17"/>
        <v>0</v>
      </c>
      <c r="AS52" s="104">
        <f t="shared" si="18"/>
        <v>0</v>
      </c>
    </row>
    <row r="53" spans="1:45" s="34" customFormat="1" ht="19.95" customHeight="1" x14ac:dyDescent="0.2">
      <c r="A53" s="119" t="s">
        <v>412</v>
      </c>
      <c r="B53" s="115" t="s">
        <v>411</v>
      </c>
      <c r="C53" s="103">
        <f>計算準備!C58</f>
        <v>0</v>
      </c>
      <c r="D53" s="139">
        <f t="shared" si="3"/>
        <v>0</v>
      </c>
      <c r="E53" s="139">
        <v>0</v>
      </c>
      <c r="F53" s="139">
        <f>D53*各種係数!G53</f>
        <v>0</v>
      </c>
      <c r="G53" s="139">
        <f>D53*各種係数!H53</f>
        <v>0</v>
      </c>
      <c r="H53" s="139">
        <f>D53*各種係数!J53*各種係数!$M$23*各種係数!$M$32</f>
        <v>0</v>
      </c>
      <c r="I53" s="139">
        <f>D53*各種係数!K53*各種係数!$M$23*各種係数!$M$32</f>
        <v>0</v>
      </c>
      <c r="J53" s="104">
        <v>0</v>
      </c>
      <c r="K53" s="313">
        <f t="shared" si="4"/>
        <v>0</v>
      </c>
      <c r="L53" s="313">
        <v>0</v>
      </c>
      <c r="M53" s="313">
        <f>K53*各種係数!G53</f>
        <v>0</v>
      </c>
      <c r="N53" s="313">
        <f>K53*各種係数!H53</f>
        <v>0</v>
      </c>
      <c r="O53" s="313">
        <f>K53*各種係数!J53*各種係数!$M$23*各種係数!$M$32</f>
        <v>0</v>
      </c>
      <c r="P53" s="313">
        <f>K53*各種係数!K53*各種係数!$M$23*各種係数!$M$32</f>
        <v>0</v>
      </c>
      <c r="Q53" s="104"/>
      <c r="R53" s="104">
        <f>$Q$113*各種係数!I53</f>
        <v>0</v>
      </c>
      <c r="S53" s="104">
        <f>R53*各種係数!F53</f>
        <v>0</v>
      </c>
      <c r="T53" s="280">
        <v>0</v>
      </c>
      <c r="U53" s="280">
        <v>0</v>
      </c>
      <c r="V53" s="280">
        <f>T53*各種係数!G53</f>
        <v>0</v>
      </c>
      <c r="W53" s="280">
        <f>T53*各種係数!H53</f>
        <v>0</v>
      </c>
      <c r="X53" s="280">
        <f>T53*各種係数!J53*各種係数!$M$23*各種係数!$M$32</f>
        <v>0</v>
      </c>
      <c r="Y53" s="280">
        <f>T53*各種係数!K53*各種係数!$M$23*各種係数!$M$32</f>
        <v>0</v>
      </c>
      <c r="Z53" s="119" t="str">
        <f t="shared" si="19"/>
        <v>329</v>
      </c>
      <c r="AA53" s="115" t="str">
        <f t="shared" si="20"/>
        <v>その他の電子部品</v>
      </c>
      <c r="AB53" s="104">
        <f t="shared" si="5"/>
        <v>0</v>
      </c>
      <c r="AC53" s="104">
        <f t="shared" si="6"/>
        <v>0</v>
      </c>
      <c r="AD53" s="104">
        <f t="shared" si="7"/>
        <v>0</v>
      </c>
      <c r="AE53" s="104">
        <f t="shared" si="8"/>
        <v>0</v>
      </c>
      <c r="AF53" s="104">
        <f t="shared" si="9"/>
        <v>0</v>
      </c>
      <c r="AG53" s="104">
        <f t="shared" si="10"/>
        <v>0</v>
      </c>
      <c r="AH53" s="33"/>
      <c r="AI53" s="33"/>
      <c r="AJ53" s="150">
        <f>RANK(AB53,$AB$6:$AB$112)+COUNTIF($AB$6:AB53,AB53)-1</f>
        <v>48</v>
      </c>
      <c r="AK53" s="160" t="str">
        <f t="shared" si="11"/>
        <v>329</v>
      </c>
      <c r="AL53" s="151" t="str">
        <f t="shared" si="12"/>
        <v>その他の電子部品</v>
      </c>
      <c r="AM53" s="157">
        <v>48</v>
      </c>
      <c r="AN53" s="157" t="str">
        <f t="shared" si="13"/>
        <v>329</v>
      </c>
      <c r="AO53" s="152" t="str">
        <f t="shared" si="14"/>
        <v>その他の電子部品</v>
      </c>
      <c r="AP53" s="139">
        <f t="shared" si="15"/>
        <v>0</v>
      </c>
      <c r="AQ53" s="327">
        <f t="shared" si="16"/>
        <v>0</v>
      </c>
      <c r="AR53" s="280">
        <f t="shared" si="17"/>
        <v>0</v>
      </c>
      <c r="AS53" s="104">
        <f t="shared" si="18"/>
        <v>0</v>
      </c>
    </row>
    <row r="54" spans="1:45" s="34" customFormat="1" ht="19.95" customHeight="1" x14ac:dyDescent="0.2">
      <c r="A54" s="119" t="s">
        <v>415</v>
      </c>
      <c r="B54" s="115" t="s">
        <v>414</v>
      </c>
      <c r="C54" s="103">
        <f>計算準備!C59</f>
        <v>0</v>
      </c>
      <c r="D54" s="139">
        <f t="shared" si="3"/>
        <v>0</v>
      </c>
      <c r="E54" s="139">
        <v>0</v>
      </c>
      <c r="F54" s="139">
        <f>D54*各種係数!G54</f>
        <v>0</v>
      </c>
      <c r="G54" s="139">
        <f>D54*各種係数!H54</f>
        <v>0</v>
      </c>
      <c r="H54" s="139">
        <f>D54*各種係数!J54*各種係数!$M$23*各種係数!$M$32</f>
        <v>0</v>
      </c>
      <c r="I54" s="139">
        <f>D54*各種係数!K54*各種係数!$M$23*各種係数!$M$32</f>
        <v>0</v>
      </c>
      <c r="J54" s="104">
        <v>0</v>
      </c>
      <c r="K54" s="313">
        <f t="shared" si="4"/>
        <v>0</v>
      </c>
      <c r="L54" s="313">
        <v>0</v>
      </c>
      <c r="M54" s="313">
        <f>K54*各種係数!G54</f>
        <v>0</v>
      </c>
      <c r="N54" s="313">
        <f>K54*各種係数!H54</f>
        <v>0</v>
      </c>
      <c r="O54" s="313">
        <f>K54*各種係数!J54*各種係数!$M$23*各種係数!$M$32</f>
        <v>0</v>
      </c>
      <c r="P54" s="313">
        <f>K54*各種係数!K54*各種係数!$M$23*各種係数!$M$32</f>
        <v>0</v>
      </c>
      <c r="Q54" s="104"/>
      <c r="R54" s="104">
        <f>$Q$113*各種係数!I54</f>
        <v>0</v>
      </c>
      <c r="S54" s="104">
        <f>R54*各種係数!F54</f>
        <v>0</v>
      </c>
      <c r="T54" s="280">
        <v>0</v>
      </c>
      <c r="U54" s="280">
        <v>0</v>
      </c>
      <c r="V54" s="280">
        <f>T54*各種係数!G54</f>
        <v>0</v>
      </c>
      <c r="W54" s="280">
        <f>T54*各種係数!H54</f>
        <v>0</v>
      </c>
      <c r="X54" s="280">
        <f>T54*各種係数!J54*各種係数!$M$23*各種係数!$M$32</f>
        <v>0</v>
      </c>
      <c r="Y54" s="280">
        <f>T54*各種係数!K54*各種係数!$M$23*各種係数!$M$32</f>
        <v>0</v>
      </c>
      <c r="Z54" s="119" t="str">
        <f t="shared" si="19"/>
        <v>331</v>
      </c>
      <c r="AA54" s="115" t="str">
        <f t="shared" si="20"/>
        <v>産業用電気機器</v>
      </c>
      <c r="AB54" s="104">
        <f t="shared" si="5"/>
        <v>0</v>
      </c>
      <c r="AC54" s="104">
        <f t="shared" si="6"/>
        <v>0</v>
      </c>
      <c r="AD54" s="104">
        <f t="shared" si="7"/>
        <v>0</v>
      </c>
      <c r="AE54" s="104">
        <f t="shared" si="8"/>
        <v>0</v>
      </c>
      <c r="AF54" s="104">
        <f t="shared" si="9"/>
        <v>0</v>
      </c>
      <c r="AG54" s="104">
        <f t="shared" si="10"/>
        <v>0</v>
      </c>
      <c r="AH54" s="33"/>
      <c r="AI54" s="33"/>
      <c r="AJ54" s="150">
        <f>RANK(AB54,$AB$6:$AB$112)+COUNTIF($AB$6:AB54,AB54)-1</f>
        <v>49</v>
      </c>
      <c r="AK54" s="160" t="str">
        <f t="shared" si="11"/>
        <v>331</v>
      </c>
      <c r="AL54" s="151" t="str">
        <f t="shared" si="12"/>
        <v>産業用電気機器</v>
      </c>
      <c r="AM54" s="157">
        <v>49</v>
      </c>
      <c r="AN54" s="157" t="str">
        <f t="shared" si="13"/>
        <v>331</v>
      </c>
      <c r="AO54" s="152" t="str">
        <f t="shared" si="14"/>
        <v>産業用電気機器</v>
      </c>
      <c r="AP54" s="139">
        <f t="shared" si="15"/>
        <v>0</v>
      </c>
      <c r="AQ54" s="327">
        <f t="shared" si="16"/>
        <v>0</v>
      </c>
      <c r="AR54" s="280">
        <f t="shared" si="17"/>
        <v>0</v>
      </c>
      <c r="AS54" s="104">
        <f t="shared" si="18"/>
        <v>0</v>
      </c>
    </row>
    <row r="55" spans="1:45" s="34" customFormat="1" ht="19.95" customHeight="1" x14ac:dyDescent="0.2">
      <c r="A55" s="119" t="s">
        <v>418</v>
      </c>
      <c r="B55" s="115" t="s">
        <v>417</v>
      </c>
      <c r="C55" s="103">
        <f>計算準備!C60</f>
        <v>0</v>
      </c>
      <c r="D55" s="139">
        <f t="shared" si="3"/>
        <v>0</v>
      </c>
      <c r="E55" s="139">
        <v>0</v>
      </c>
      <c r="F55" s="139">
        <f>D55*各種係数!G55</f>
        <v>0</v>
      </c>
      <c r="G55" s="139">
        <f>D55*各種係数!H55</f>
        <v>0</v>
      </c>
      <c r="H55" s="139">
        <f>D55*各種係数!J55*各種係数!$M$23*各種係数!$M$32</f>
        <v>0</v>
      </c>
      <c r="I55" s="139">
        <f>D55*各種係数!K55*各種係数!$M$23*各種係数!$M$32</f>
        <v>0</v>
      </c>
      <c r="J55" s="104">
        <v>0</v>
      </c>
      <c r="K55" s="313">
        <f t="shared" si="4"/>
        <v>0</v>
      </c>
      <c r="L55" s="313">
        <v>0</v>
      </c>
      <c r="M55" s="313">
        <f>K55*各種係数!G55</f>
        <v>0</v>
      </c>
      <c r="N55" s="313">
        <f>K55*各種係数!H55</f>
        <v>0</v>
      </c>
      <c r="O55" s="313">
        <f>K55*各種係数!J55*各種係数!$M$23*各種係数!$M$32</f>
        <v>0</v>
      </c>
      <c r="P55" s="313">
        <f>K55*各種係数!K55*各種係数!$M$23*各種係数!$M$32</f>
        <v>0</v>
      </c>
      <c r="Q55" s="104"/>
      <c r="R55" s="104">
        <f>$Q$113*各種係数!I55</f>
        <v>0</v>
      </c>
      <c r="S55" s="104">
        <f>R55*各種係数!F55</f>
        <v>0</v>
      </c>
      <c r="T55" s="280">
        <v>0</v>
      </c>
      <c r="U55" s="280">
        <v>0</v>
      </c>
      <c r="V55" s="280">
        <f>T55*各種係数!G55</f>
        <v>0</v>
      </c>
      <c r="W55" s="280">
        <f>T55*各種係数!H55</f>
        <v>0</v>
      </c>
      <c r="X55" s="280">
        <f>T55*各種係数!J55*各種係数!$M$23*各種係数!$M$32</f>
        <v>0</v>
      </c>
      <c r="Y55" s="280">
        <f>T55*各種係数!K55*各種係数!$M$23*各種係数!$M$32</f>
        <v>0</v>
      </c>
      <c r="Z55" s="119" t="str">
        <f t="shared" si="19"/>
        <v>332</v>
      </c>
      <c r="AA55" s="115" t="str">
        <f t="shared" si="20"/>
        <v>民生用電気機器</v>
      </c>
      <c r="AB55" s="104">
        <f t="shared" si="5"/>
        <v>0</v>
      </c>
      <c r="AC55" s="104">
        <f t="shared" si="6"/>
        <v>0</v>
      </c>
      <c r="AD55" s="104">
        <f t="shared" si="7"/>
        <v>0</v>
      </c>
      <c r="AE55" s="104">
        <f t="shared" si="8"/>
        <v>0</v>
      </c>
      <c r="AF55" s="104">
        <f t="shared" si="9"/>
        <v>0</v>
      </c>
      <c r="AG55" s="104">
        <f t="shared" si="10"/>
        <v>0</v>
      </c>
      <c r="AH55" s="33"/>
      <c r="AI55" s="33"/>
      <c r="AJ55" s="150">
        <f>RANK(AB55,$AB$6:$AB$112)+COUNTIF($AB$6:AB55,AB55)-1</f>
        <v>50</v>
      </c>
      <c r="AK55" s="160" t="str">
        <f t="shared" si="11"/>
        <v>332</v>
      </c>
      <c r="AL55" s="151" t="str">
        <f t="shared" si="12"/>
        <v>民生用電気機器</v>
      </c>
      <c r="AM55" s="157">
        <v>50</v>
      </c>
      <c r="AN55" s="157" t="str">
        <f t="shared" si="13"/>
        <v>332</v>
      </c>
      <c r="AO55" s="152" t="str">
        <f t="shared" si="14"/>
        <v>民生用電気機器</v>
      </c>
      <c r="AP55" s="139">
        <f t="shared" si="15"/>
        <v>0</v>
      </c>
      <c r="AQ55" s="327">
        <f t="shared" si="16"/>
        <v>0</v>
      </c>
      <c r="AR55" s="280">
        <f t="shared" si="17"/>
        <v>0</v>
      </c>
      <c r="AS55" s="104">
        <f t="shared" si="18"/>
        <v>0</v>
      </c>
    </row>
    <row r="56" spans="1:45" s="34" customFormat="1" ht="19.95" customHeight="1" x14ac:dyDescent="0.2">
      <c r="A56" s="119" t="s">
        <v>421</v>
      </c>
      <c r="B56" s="115" t="s">
        <v>422</v>
      </c>
      <c r="C56" s="103">
        <f>計算準備!C61</f>
        <v>0</v>
      </c>
      <c r="D56" s="139">
        <f t="shared" si="3"/>
        <v>0</v>
      </c>
      <c r="E56" s="139">
        <v>0</v>
      </c>
      <c r="F56" s="139">
        <f>D56*各種係数!G56</f>
        <v>0</v>
      </c>
      <c r="G56" s="139">
        <f>D56*各種係数!H56</f>
        <v>0</v>
      </c>
      <c r="H56" s="139">
        <f>D56*各種係数!J56*各種係数!$M$23*各種係数!$M$32</f>
        <v>0</v>
      </c>
      <c r="I56" s="139">
        <f>D56*各種係数!K56*各種係数!$M$23*各種係数!$M$32</f>
        <v>0</v>
      </c>
      <c r="J56" s="104">
        <v>0</v>
      </c>
      <c r="K56" s="313">
        <f t="shared" si="4"/>
        <v>0</v>
      </c>
      <c r="L56" s="313">
        <v>0</v>
      </c>
      <c r="M56" s="313">
        <f>K56*各種係数!G56</f>
        <v>0</v>
      </c>
      <c r="N56" s="313">
        <f>K56*各種係数!H56</f>
        <v>0</v>
      </c>
      <c r="O56" s="313">
        <f>K56*各種係数!J56*各種係数!$M$23*各種係数!$M$32</f>
        <v>0</v>
      </c>
      <c r="P56" s="313">
        <f>K56*各種係数!K56*各種係数!$M$23*各種係数!$M$32</f>
        <v>0</v>
      </c>
      <c r="Q56" s="104"/>
      <c r="R56" s="104">
        <f>$Q$113*各種係数!I56</f>
        <v>0</v>
      </c>
      <c r="S56" s="104">
        <f>R56*各種係数!F56</f>
        <v>0</v>
      </c>
      <c r="T56" s="280">
        <v>0</v>
      </c>
      <c r="U56" s="280">
        <v>0</v>
      </c>
      <c r="V56" s="280">
        <f>T56*各種係数!G56</f>
        <v>0</v>
      </c>
      <c r="W56" s="280">
        <f>T56*各種係数!H56</f>
        <v>0</v>
      </c>
      <c r="X56" s="280">
        <f>T56*各種係数!J56*各種係数!$M$23*各種係数!$M$32</f>
        <v>0</v>
      </c>
      <c r="Y56" s="280">
        <f>T56*各種係数!K56*各種係数!$M$23*各種係数!$M$32</f>
        <v>0</v>
      </c>
      <c r="Z56" s="119" t="str">
        <f t="shared" si="19"/>
        <v>333</v>
      </c>
      <c r="AA56" s="115" t="str">
        <f t="shared" si="20"/>
        <v>電子応用装置・電気計測器</v>
      </c>
      <c r="AB56" s="104">
        <f t="shared" si="5"/>
        <v>0</v>
      </c>
      <c r="AC56" s="104">
        <f t="shared" si="6"/>
        <v>0</v>
      </c>
      <c r="AD56" s="104">
        <f t="shared" si="7"/>
        <v>0</v>
      </c>
      <c r="AE56" s="104">
        <f t="shared" si="8"/>
        <v>0</v>
      </c>
      <c r="AF56" s="104">
        <f t="shared" si="9"/>
        <v>0</v>
      </c>
      <c r="AG56" s="104">
        <f t="shared" si="10"/>
        <v>0</v>
      </c>
      <c r="AH56" s="33"/>
      <c r="AI56" s="33"/>
      <c r="AJ56" s="150">
        <f>RANK(AB56,$AB$6:$AB$112)+COUNTIF($AB$6:AB56,AB56)-1</f>
        <v>51</v>
      </c>
      <c r="AK56" s="160" t="str">
        <f t="shared" si="11"/>
        <v>333</v>
      </c>
      <c r="AL56" s="151" t="str">
        <f t="shared" si="12"/>
        <v>電子応用装置・電気計測器</v>
      </c>
      <c r="AM56" s="157">
        <v>51</v>
      </c>
      <c r="AN56" s="157" t="str">
        <f t="shared" si="13"/>
        <v>333</v>
      </c>
      <c r="AO56" s="152" t="str">
        <f t="shared" si="14"/>
        <v>電子応用装置・電気計測器</v>
      </c>
      <c r="AP56" s="139">
        <f t="shared" si="15"/>
        <v>0</v>
      </c>
      <c r="AQ56" s="327">
        <f t="shared" si="16"/>
        <v>0</v>
      </c>
      <c r="AR56" s="280">
        <f t="shared" si="17"/>
        <v>0</v>
      </c>
      <c r="AS56" s="104">
        <f t="shared" si="18"/>
        <v>0</v>
      </c>
    </row>
    <row r="57" spans="1:45" s="34" customFormat="1" ht="19.95" customHeight="1" x14ac:dyDescent="0.2">
      <c r="A57" s="119" t="s">
        <v>427</v>
      </c>
      <c r="B57" s="115" t="s">
        <v>426</v>
      </c>
      <c r="C57" s="103">
        <f>計算準備!C62</f>
        <v>0</v>
      </c>
      <c r="D57" s="139">
        <f t="shared" si="3"/>
        <v>0</v>
      </c>
      <c r="E57" s="139">
        <v>0</v>
      </c>
      <c r="F57" s="139">
        <f>D57*各種係数!G57</f>
        <v>0</v>
      </c>
      <c r="G57" s="139">
        <f>D57*各種係数!H57</f>
        <v>0</v>
      </c>
      <c r="H57" s="139">
        <f>D57*各種係数!J57*各種係数!$M$23*各種係数!$M$32</f>
        <v>0</v>
      </c>
      <c r="I57" s="139">
        <f>D57*各種係数!K57*各種係数!$M$23*各種係数!$M$32</f>
        <v>0</v>
      </c>
      <c r="J57" s="104">
        <v>0</v>
      </c>
      <c r="K57" s="313">
        <f t="shared" si="4"/>
        <v>0</v>
      </c>
      <c r="L57" s="313">
        <v>0</v>
      </c>
      <c r="M57" s="313">
        <f>K57*各種係数!G57</f>
        <v>0</v>
      </c>
      <c r="N57" s="313">
        <f>K57*各種係数!H57</f>
        <v>0</v>
      </c>
      <c r="O57" s="313">
        <f>K57*各種係数!J57*各種係数!$M$23*各種係数!$M$32</f>
        <v>0</v>
      </c>
      <c r="P57" s="313">
        <f>K57*各種係数!K57*各種係数!$M$23*各種係数!$M$32</f>
        <v>0</v>
      </c>
      <c r="Q57" s="104"/>
      <c r="R57" s="104">
        <f>$Q$113*各種係数!I57</f>
        <v>0</v>
      </c>
      <c r="S57" s="104">
        <f>R57*各種係数!F57</f>
        <v>0</v>
      </c>
      <c r="T57" s="280">
        <v>0</v>
      </c>
      <c r="U57" s="280">
        <v>0</v>
      </c>
      <c r="V57" s="280">
        <f>T57*各種係数!G57</f>
        <v>0</v>
      </c>
      <c r="W57" s="280">
        <f>T57*各種係数!H57</f>
        <v>0</v>
      </c>
      <c r="X57" s="280">
        <f>T57*各種係数!J57*各種係数!$M$23*各種係数!$M$32</f>
        <v>0</v>
      </c>
      <c r="Y57" s="280">
        <f>T57*各種係数!K57*各種係数!$M$23*各種係数!$M$32</f>
        <v>0</v>
      </c>
      <c r="Z57" s="119" t="str">
        <f t="shared" si="19"/>
        <v>339</v>
      </c>
      <c r="AA57" s="115" t="str">
        <f t="shared" si="20"/>
        <v>その他の電気機械</v>
      </c>
      <c r="AB57" s="104">
        <f t="shared" si="5"/>
        <v>0</v>
      </c>
      <c r="AC57" s="104">
        <f t="shared" si="6"/>
        <v>0</v>
      </c>
      <c r="AD57" s="104">
        <f t="shared" si="7"/>
        <v>0</v>
      </c>
      <c r="AE57" s="104">
        <f t="shared" si="8"/>
        <v>0</v>
      </c>
      <c r="AF57" s="104">
        <f t="shared" si="9"/>
        <v>0</v>
      </c>
      <c r="AG57" s="104">
        <f t="shared" si="10"/>
        <v>0</v>
      </c>
      <c r="AH57" s="33"/>
      <c r="AI57" s="33"/>
      <c r="AJ57" s="150">
        <f>RANK(AB57,$AB$6:$AB$112)+COUNTIF($AB$6:AB57,AB57)-1</f>
        <v>52</v>
      </c>
      <c r="AK57" s="160" t="str">
        <f t="shared" si="11"/>
        <v>339</v>
      </c>
      <c r="AL57" s="151" t="str">
        <f t="shared" si="12"/>
        <v>その他の電気機械</v>
      </c>
      <c r="AM57" s="157">
        <v>52</v>
      </c>
      <c r="AN57" s="157" t="str">
        <f t="shared" si="13"/>
        <v>339</v>
      </c>
      <c r="AO57" s="152" t="str">
        <f t="shared" si="14"/>
        <v>その他の電気機械</v>
      </c>
      <c r="AP57" s="139">
        <f t="shared" si="15"/>
        <v>0</v>
      </c>
      <c r="AQ57" s="327">
        <f t="shared" si="16"/>
        <v>0</v>
      </c>
      <c r="AR57" s="280">
        <f t="shared" si="17"/>
        <v>0</v>
      </c>
      <c r="AS57" s="104">
        <f t="shared" si="18"/>
        <v>0</v>
      </c>
    </row>
    <row r="58" spans="1:45" s="34" customFormat="1" ht="19.95" customHeight="1" x14ac:dyDescent="0.2">
      <c r="A58" s="119" t="s">
        <v>430</v>
      </c>
      <c r="B58" s="115" t="s">
        <v>431</v>
      </c>
      <c r="C58" s="103">
        <f>計算準備!C63</f>
        <v>0</v>
      </c>
      <c r="D58" s="139">
        <f t="shared" si="3"/>
        <v>0</v>
      </c>
      <c r="E58" s="139">
        <v>0</v>
      </c>
      <c r="F58" s="139">
        <f>D58*各種係数!G58</f>
        <v>0</v>
      </c>
      <c r="G58" s="139">
        <f>D58*各種係数!H58</f>
        <v>0</v>
      </c>
      <c r="H58" s="139">
        <f>D58*各種係数!J58*各種係数!$M$23*各種係数!$M$32</f>
        <v>0</v>
      </c>
      <c r="I58" s="139">
        <f>D58*各種係数!K58*各種係数!$M$23*各種係数!$M$32</f>
        <v>0</v>
      </c>
      <c r="J58" s="104">
        <v>0</v>
      </c>
      <c r="K58" s="313">
        <f t="shared" si="4"/>
        <v>0</v>
      </c>
      <c r="L58" s="313">
        <v>0</v>
      </c>
      <c r="M58" s="313">
        <f>K58*各種係数!G58</f>
        <v>0</v>
      </c>
      <c r="N58" s="313">
        <f>K58*各種係数!H58</f>
        <v>0</v>
      </c>
      <c r="O58" s="313">
        <f>K58*各種係数!J58*各種係数!$M$23*各種係数!$M$32</f>
        <v>0</v>
      </c>
      <c r="P58" s="313">
        <f>K58*各種係数!K58*各種係数!$M$23*各種係数!$M$32</f>
        <v>0</v>
      </c>
      <c r="Q58" s="104"/>
      <c r="R58" s="104">
        <f>$Q$113*各種係数!I58</f>
        <v>0</v>
      </c>
      <c r="S58" s="104">
        <f>R58*各種係数!F58</f>
        <v>0</v>
      </c>
      <c r="T58" s="280">
        <v>0</v>
      </c>
      <c r="U58" s="280">
        <v>0</v>
      </c>
      <c r="V58" s="280">
        <f>T58*各種係数!G58</f>
        <v>0</v>
      </c>
      <c r="W58" s="280">
        <f>T58*各種係数!H58</f>
        <v>0</v>
      </c>
      <c r="X58" s="280">
        <f>T58*各種係数!J58*各種係数!$M$23*各種係数!$M$32</f>
        <v>0</v>
      </c>
      <c r="Y58" s="280">
        <f>T58*各種係数!K58*各種係数!$M$23*各種係数!$M$32</f>
        <v>0</v>
      </c>
      <c r="Z58" s="119" t="str">
        <f t="shared" si="19"/>
        <v>341</v>
      </c>
      <c r="AA58" s="115" t="str">
        <f t="shared" si="20"/>
        <v>通信・映像・音響機器</v>
      </c>
      <c r="AB58" s="104">
        <f t="shared" si="5"/>
        <v>0</v>
      </c>
      <c r="AC58" s="104">
        <f t="shared" si="6"/>
        <v>0</v>
      </c>
      <c r="AD58" s="104">
        <f t="shared" si="7"/>
        <v>0</v>
      </c>
      <c r="AE58" s="104">
        <f t="shared" si="8"/>
        <v>0</v>
      </c>
      <c r="AF58" s="104">
        <f t="shared" si="9"/>
        <v>0</v>
      </c>
      <c r="AG58" s="104">
        <f t="shared" si="10"/>
        <v>0</v>
      </c>
      <c r="AH58" s="33"/>
      <c r="AI58" s="33"/>
      <c r="AJ58" s="150">
        <f>RANK(AB58,$AB$6:$AB$112)+COUNTIF($AB$6:AB58,AB58)-1</f>
        <v>53</v>
      </c>
      <c r="AK58" s="160" t="str">
        <f t="shared" si="11"/>
        <v>341</v>
      </c>
      <c r="AL58" s="151" t="str">
        <f t="shared" si="12"/>
        <v>通信・映像・音響機器</v>
      </c>
      <c r="AM58" s="157">
        <v>53</v>
      </c>
      <c r="AN58" s="157" t="str">
        <f t="shared" si="13"/>
        <v>341</v>
      </c>
      <c r="AO58" s="152" t="str">
        <f t="shared" si="14"/>
        <v>通信・映像・音響機器</v>
      </c>
      <c r="AP58" s="139">
        <f t="shared" si="15"/>
        <v>0</v>
      </c>
      <c r="AQ58" s="327">
        <f t="shared" si="16"/>
        <v>0</v>
      </c>
      <c r="AR58" s="280">
        <f t="shared" si="17"/>
        <v>0</v>
      </c>
      <c r="AS58" s="104">
        <f t="shared" si="18"/>
        <v>0</v>
      </c>
    </row>
    <row r="59" spans="1:45" s="34" customFormat="1" ht="19.95" customHeight="1" x14ac:dyDescent="0.2">
      <c r="A59" s="119" t="s">
        <v>436</v>
      </c>
      <c r="B59" s="115" t="s">
        <v>435</v>
      </c>
      <c r="C59" s="103">
        <f>計算準備!C64</f>
        <v>0</v>
      </c>
      <c r="D59" s="139">
        <f t="shared" si="3"/>
        <v>0</v>
      </c>
      <c r="E59" s="139">
        <v>0</v>
      </c>
      <c r="F59" s="139">
        <f>D59*各種係数!G59</f>
        <v>0</v>
      </c>
      <c r="G59" s="139">
        <f>D59*各種係数!H59</f>
        <v>0</v>
      </c>
      <c r="H59" s="139">
        <f>D59*各種係数!J59*各種係数!$M$23*各種係数!$M$32</f>
        <v>0</v>
      </c>
      <c r="I59" s="139">
        <f>D59*各種係数!K59*各種係数!$M$23*各種係数!$M$32</f>
        <v>0</v>
      </c>
      <c r="J59" s="104">
        <v>0</v>
      </c>
      <c r="K59" s="313">
        <f t="shared" si="4"/>
        <v>0</v>
      </c>
      <c r="L59" s="313">
        <v>0</v>
      </c>
      <c r="M59" s="313">
        <f>K59*各種係数!G59</f>
        <v>0</v>
      </c>
      <c r="N59" s="313">
        <f>K59*各種係数!H59</f>
        <v>0</v>
      </c>
      <c r="O59" s="313">
        <f>K59*各種係数!J59*各種係数!$M$23*各種係数!$M$32</f>
        <v>0</v>
      </c>
      <c r="P59" s="313">
        <f>K59*各種係数!K59*各種係数!$M$23*各種係数!$M$32</f>
        <v>0</v>
      </c>
      <c r="Q59" s="104"/>
      <c r="R59" s="104">
        <f>$Q$113*各種係数!I59</f>
        <v>0</v>
      </c>
      <c r="S59" s="104">
        <f>R59*各種係数!F59</f>
        <v>0</v>
      </c>
      <c r="T59" s="280">
        <v>0</v>
      </c>
      <c r="U59" s="280">
        <v>0</v>
      </c>
      <c r="V59" s="280">
        <f>T59*各種係数!G59</f>
        <v>0</v>
      </c>
      <c r="W59" s="280">
        <f>T59*各種係数!H59</f>
        <v>0</v>
      </c>
      <c r="X59" s="280">
        <f>T59*各種係数!J59*各種係数!$M$23*各種係数!$M$32</f>
        <v>0</v>
      </c>
      <c r="Y59" s="280">
        <f>T59*各種係数!K59*各種係数!$M$23*各種係数!$M$32</f>
        <v>0</v>
      </c>
      <c r="Z59" s="119" t="str">
        <f t="shared" si="19"/>
        <v>342</v>
      </c>
      <c r="AA59" s="115" t="str">
        <f t="shared" si="20"/>
        <v>電子計算機・同附属装置</v>
      </c>
      <c r="AB59" s="104">
        <f t="shared" si="5"/>
        <v>0</v>
      </c>
      <c r="AC59" s="104">
        <f t="shared" si="6"/>
        <v>0</v>
      </c>
      <c r="AD59" s="104">
        <f t="shared" si="7"/>
        <v>0</v>
      </c>
      <c r="AE59" s="104">
        <f t="shared" si="8"/>
        <v>0</v>
      </c>
      <c r="AF59" s="104">
        <f t="shared" si="9"/>
        <v>0</v>
      </c>
      <c r="AG59" s="104">
        <f t="shared" si="10"/>
        <v>0</v>
      </c>
      <c r="AH59" s="33"/>
      <c r="AI59" s="33"/>
      <c r="AJ59" s="150">
        <f>RANK(AB59,$AB$6:$AB$112)+COUNTIF($AB$6:AB59,AB59)-1</f>
        <v>54</v>
      </c>
      <c r="AK59" s="160" t="str">
        <f t="shared" si="11"/>
        <v>342</v>
      </c>
      <c r="AL59" s="151" t="str">
        <f t="shared" si="12"/>
        <v>電子計算機・同附属装置</v>
      </c>
      <c r="AM59" s="157">
        <v>54</v>
      </c>
      <c r="AN59" s="157" t="str">
        <f t="shared" si="13"/>
        <v>342</v>
      </c>
      <c r="AO59" s="152" t="str">
        <f t="shared" si="14"/>
        <v>電子計算機・同附属装置</v>
      </c>
      <c r="AP59" s="139">
        <f t="shared" si="15"/>
        <v>0</v>
      </c>
      <c r="AQ59" s="327">
        <f t="shared" si="16"/>
        <v>0</v>
      </c>
      <c r="AR59" s="280">
        <f t="shared" si="17"/>
        <v>0</v>
      </c>
      <c r="AS59" s="104">
        <f t="shared" si="18"/>
        <v>0</v>
      </c>
    </row>
    <row r="60" spans="1:45" s="34" customFormat="1" ht="19.95" customHeight="1" x14ac:dyDescent="0.2">
      <c r="A60" s="119" t="s">
        <v>439</v>
      </c>
      <c r="B60" s="115" t="s">
        <v>437</v>
      </c>
      <c r="C60" s="103">
        <f>計算準備!C65</f>
        <v>0</v>
      </c>
      <c r="D60" s="139">
        <f t="shared" si="3"/>
        <v>0</v>
      </c>
      <c r="E60" s="139">
        <v>0</v>
      </c>
      <c r="F60" s="139">
        <f>D60*各種係数!G60</f>
        <v>0</v>
      </c>
      <c r="G60" s="139">
        <f>D60*各種係数!H60</f>
        <v>0</v>
      </c>
      <c r="H60" s="139">
        <f>D60*各種係数!J60*各種係数!$M$23*各種係数!$M$32</f>
        <v>0</v>
      </c>
      <c r="I60" s="139">
        <f>D60*各種係数!K60*各種係数!$M$23*各種係数!$M$32</f>
        <v>0</v>
      </c>
      <c r="J60" s="104">
        <v>0</v>
      </c>
      <c r="K60" s="313">
        <f t="shared" si="4"/>
        <v>0</v>
      </c>
      <c r="L60" s="313">
        <v>0</v>
      </c>
      <c r="M60" s="313">
        <f>K60*各種係数!G60</f>
        <v>0</v>
      </c>
      <c r="N60" s="313">
        <f>K60*各種係数!H60</f>
        <v>0</v>
      </c>
      <c r="O60" s="313">
        <f>K60*各種係数!J60*各種係数!$M$23*各種係数!$M$32</f>
        <v>0</v>
      </c>
      <c r="P60" s="313">
        <f>K60*各種係数!K60*各種係数!$M$23*各種係数!$M$32</f>
        <v>0</v>
      </c>
      <c r="Q60" s="104"/>
      <c r="R60" s="104">
        <f>$Q$113*各種係数!I60</f>
        <v>0</v>
      </c>
      <c r="S60" s="104">
        <f>R60*各種係数!F60</f>
        <v>0</v>
      </c>
      <c r="T60" s="280">
        <v>0</v>
      </c>
      <c r="U60" s="280">
        <v>0</v>
      </c>
      <c r="V60" s="280">
        <f>T60*各種係数!G60</f>
        <v>0</v>
      </c>
      <c r="W60" s="280">
        <f>T60*各種係数!H60</f>
        <v>0</v>
      </c>
      <c r="X60" s="280">
        <f>T60*各種係数!J60*各種係数!$M$23*各種係数!$M$32</f>
        <v>0</v>
      </c>
      <c r="Y60" s="280">
        <f>T60*各種係数!K60*各種係数!$M$23*各種係数!$M$32</f>
        <v>0</v>
      </c>
      <c r="Z60" s="119" t="str">
        <f t="shared" si="19"/>
        <v>351</v>
      </c>
      <c r="AA60" s="115" t="str">
        <f t="shared" si="20"/>
        <v>乗用車</v>
      </c>
      <c r="AB60" s="104">
        <f t="shared" si="5"/>
        <v>0</v>
      </c>
      <c r="AC60" s="104">
        <f t="shared" si="6"/>
        <v>0</v>
      </c>
      <c r="AD60" s="104">
        <f t="shared" si="7"/>
        <v>0</v>
      </c>
      <c r="AE60" s="104">
        <f t="shared" si="8"/>
        <v>0</v>
      </c>
      <c r="AF60" s="104">
        <f t="shared" si="9"/>
        <v>0</v>
      </c>
      <c r="AG60" s="104">
        <f t="shared" si="10"/>
        <v>0</v>
      </c>
      <c r="AH60" s="33"/>
      <c r="AI60" s="33"/>
      <c r="AJ60" s="150">
        <f>RANK(AB60,$AB$6:$AB$112)+COUNTIF($AB$6:AB60,AB60)-1</f>
        <v>55</v>
      </c>
      <c r="AK60" s="160" t="str">
        <f t="shared" si="11"/>
        <v>351</v>
      </c>
      <c r="AL60" s="151" t="str">
        <f t="shared" si="12"/>
        <v>乗用車</v>
      </c>
      <c r="AM60" s="157">
        <v>55</v>
      </c>
      <c r="AN60" s="157" t="str">
        <f t="shared" si="13"/>
        <v>351</v>
      </c>
      <c r="AO60" s="152" t="str">
        <f t="shared" si="14"/>
        <v>乗用車</v>
      </c>
      <c r="AP60" s="139">
        <f t="shared" si="15"/>
        <v>0</v>
      </c>
      <c r="AQ60" s="327">
        <f t="shared" si="16"/>
        <v>0</v>
      </c>
      <c r="AR60" s="280">
        <f t="shared" si="17"/>
        <v>0</v>
      </c>
      <c r="AS60" s="104">
        <f t="shared" si="18"/>
        <v>0</v>
      </c>
    </row>
    <row r="61" spans="1:45" s="34" customFormat="1" ht="19.95" customHeight="1" x14ac:dyDescent="0.2">
      <c r="A61" s="119" t="s">
        <v>442</v>
      </c>
      <c r="B61" s="115" t="s">
        <v>443</v>
      </c>
      <c r="C61" s="103">
        <f>計算準備!C66</f>
        <v>0</v>
      </c>
      <c r="D61" s="139">
        <f t="shared" si="3"/>
        <v>0</v>
      </c>
      <c r="E61" s="139">
        <v>0</v>
      </c>
      <c r="F61" s="139">
        <f>D61*各種係数!G61</f>
        <v>0</v>
      </c>
      <c r="G61" s="139">
        <f>D61*各種係数!H61</f>
        <v>0</v>
      </c>
      <c r="H61" s="139">
        <f>D61*各種係数!J61*各種係数!$M$23*各種係数!$M$32</f>
        <v>0</v>
      </c>
      <c r="I61" s="139">
        <f>D61*各種係数!K61*各種係数!$M$23*各種係数!$M$32</f>
        <v>0</v>
      </c>
      <c r="J61" s="104">
        <v>0</v>
      </c>
      <c r="K61" s="313">
        <f t="shared" si="4"/>
        <v>0</v>
      </c>
      <c r="L61" s="313">
        <v>0</v>
      </c>
      <c r="M61" s="313">
        <f>K61*各種係数!G61</f>
        <v>0</v>
      </c>
      <c r="N61" s="313">
        <f>K61*各種係数!H61</f>
        <v>0</v>
      </c>
      <c r="O61" s="313">
        <f>K61*各種係数!J61*各種係数!$M$23*各種係数!$M$32</f>
        <v>0</v>
      </c>
      <c r="P61" s="313">
        <f>K61*各種係数!K61*各種係数!$M$23*各種係数!$M$32</f>
        <v>0</v>
      </c>
      <c r="Q61" s="104"/>
      <c r="R61" s="104">
        <f>$Q$113*各種係数!I61</f>
        <v>0</v>
      </c>
      <c r="S61" s="104">
        <f>R61*各種係数!F61</f>
        <v>0</v>
      </c>
      <c r="T61" s="280">
        <v>0</v>
      </c>
      <c r="U61" s="280">
        <v>0</v>
      </c>
      <c r="V61" s="280">
        <f>T61*各種係数!G61</f>
        <v>0</v>
      </c>
      <c r="W61" s="280">
        <f>T61*各種係数!H61</f>
        <v>0</v>
      </c>
      <c r="X61" s="280">
        <f>T61*各種係数!J61*各種係数!$M$23*各種係数!$M$32</f>
        <v>0</v>
      </c>
      <c r="Y61" s="280">
        <f>T61*各種係数!K61*各種係数!$M$23*各種係数!$M$32</f>
        <v>0</v>
      </c>
      <c r="Z61" s="119" t="str">
        <f t="shared" si="19"/>
        <v>352</v>
      </c>
      <c r="AA61" s="115" t="str">
        <f t="shared" si="20"/>
        <v>その他の自動車</v>
      </c>
      <c r="AB61" s="104">
        <f t="shared" si="5"/>
        <v>0</v>
      </c>
      <c r="AC61" s="104">
        <f t="shared" si="6"/>
        <v>0</v>
      </c>
      <c r="AD61" s="104">
        <f t="shared" si="7"/>
        <v>0</v>
      </c>
      <c r="AE61" s="104">
        <f t="shared" si="8"/>
        <v>0</v>
      </c>
      <c r="AF61" s="104">
        <f t="shared" si="9"/>
        <v>0</v>
      </c>
      <c r="AG61" s="104">
        <f t="shared" si="10"/>
        <v>0</v>
      </c>
      <c r="AH61" s="33"/>
      <c r="AI61" s="33"/>
      <c r="AJ61" s="150">
        <f>RANK(AB61,$AB$6:$AB$112)+COUNTIF($AB$6:AB61,AB61)-1</f>
        <v>56</v>
      </c>
      <c r="AK61" s="160" t="str">
        <f t="shared" si="11"/>
        <v>352</v>
      </c>
      <c r="AL61" s="151" t="str">
        <f t="shared" si="12"/>
        <v>その他の自動車</v>
      </c>
      <c r="AM61" s="157">
        <v>56</v>
      </c>
      <c r="AN61" s="157" t="str">
        <f t="shared" si="13"/>
        <v>352</v>
      </c>
      <c r="AO61" s="152" t="str">
        <f t="shared" si="14"/>
        <v>その他の自動車</v>
      </c>
      <c r="AP61" s="139">
        <f t="shared" si="15"/>
        <v>0</v>
      </c>
      <c r="AQ61" s="327">
        <f t="shared" si="16"/>
        <v>0</v>
      </c>
      <c r="AR61" s="280">
        <f t="shared" si="17"/>
        <v>0</v>
      </c>
      <c r="AS61" s="104">
        <f t="shared" si="18"/>
        <v>0</v>
      </c>
    </row>
    <row r="62" spans="1:45" s="34" customFormat="1" ht="19.95" customHeight="1" x14ac:dyDescent="0.2">
      <c r="A62" s="119" t="s">
        <v>448</v>
      </c>
      <c r="B62" s="115" t="s">
        <v>447</v>
      </c>
      <c r="C62" s="103">
        <f>計算準備!C67</f>
        <v>0</v>
      </c>
      <c r="D62" s="139">
        <f t="shared" si="3"/>
        <v>0</v>
      </c>
      <c r="E62" s="139">
        <v>0</v>
      </c>
      <c r="F62" s="139">
        <f>D62*各種係数!G62</f>
        <v>0</v>
      </c>
      <c r="G62" s="139">
        <f>D62*各種係数!H62</f>
        <v>0</v>
      </c>
      <c r="H62" s="139">
        <f>D62*各種係数!J62*各種係数!$M$23*各種係数!$M$32</f>
        <v>0</v>
      </c>
      <c r="I62" s="139">
        <f>D62*各種係数!K62*各種係数!$M$23*各種係数!$M$32</f>
        <v>0</v>
      </c>
      <c r="J62" s="104">
        <v>0</v>
      </c>
      <c r="K62" s="313">
        <f t="shared" si="4"/>
        <v>0</v>
      </c>
      <c r="L62" s="313">
        <v>0</v>
      </c>
      <c r="M62" s="313">
        <f>K62*各種係数!G62</f>
        <v>0</v>
      </c>
      <c r="N62" s="313">
        <f>K62*各種係数!H62</f>
        <v>0</v>
      </c>
      <c r="O62" s="313">
        <f>K62*各種係数!J62*各種係数!$M$23*各種係数!$M$32</f>
        <v>0</v>
      </c>
      <c r="P62" s="313">
        <f>K62*各種係数!K62*各種係数!$M$23*各種係数!$M$32</f>
        <v>0</v>
      </c>
      <c r="Q62" s="104"/>
      <c r="R62" s="104">
        <f>$Q$113*各種係数!I62</f>
        <v>0</v>
      </c>
      <c r="S62" s="104">
        <f>R62*各種係数!F62</f>
        <v>0</v>
      </c>
      <c r="T62" s="280">
        <v>0</v>
      </c>
      <c r="U62" s="280">
        <v>0</v>
      </c>
      <c r="V62" s="280">
        <f>T62*各種係数!G62</f>
        <v>0</v>
      </c>
      <c r="W62" s="280">
        <f>T62*各種係数!H62</f>
        <v>0</v>
      </c>
      <c r="X62" s="280">
        <f>T62*各種係数!J62*各種係数!$M$23*各種係数!$M$32</f>
        <v>0</v>
      </c>
      <c r="Y62" s="280">
        <f>T62*各種係数!K62*各種係数!$M$23*各種係数!$M$32</f>
        <v>0</v>
      </c>
      <c r="Z62" s="119" t="str">
        <f t="shared" si="19"/>
        <v>353</v>
      </c>
      <c r="AA62" s="115" t="str">
        <f t="shared" si="20"/>
        <v>自動車部品・同附属品</v>
      </c>
      <c r="AB62" s="104">
        <f t="shared" si="5"/>
        <v>0</v>
      </c>
      <c r="AC62" s="104">
        <f t="shared" si="6"/>
        <v>0</v>
      </c>
      <c r="AD62" s="104">
        <f t="shared" si="7"/>
        <v>0</v>
      </c>
      <c r="AE62" s="104">
        <f t="shared" si="8"/>
        <v>0</v>
      </c>
      <c r="AF62" s="104">
        <f t="shared" si="9"/>
        <v>0</v>
      </c>
      <c r="AG62" s="104">
        <f t="shared" si="10"/>
        <v>0</v>
      </c>
      <c r="AH62" s="33"/>
      <c r="AI62" s="33"/>
      <c r="AJ62" s="150">
        <f>RANK(AB62,$AB$6:$AB$112)+COUNTIF($AB$6:AB62,AB62)-1</f>
        <v>57</v>
      </c>
      <c r="AK62" s="160" t="str">
        <f t="shared" si="11"/>
        <v>353</v>
      </c>
      <c r="AL62" s="151" t="str">
        <f t="shared" si="12"/>
        <v>自動車部品・同附属品</v>
      </c>
      <c r="AM62" s="157">
        <v>57</v>
      </c>
      <c r="AN62" s="157" t="str">
        <f t="shared" si="13"/>
        <v>353</v>
      </c>
      <c r="AO62" s="152" t="str">
        <f t="shared" si="14"/>
        <v>自動車部品・同附属品</v>
      </c>
      <c r="AP62" s="139">
        <f t="shared" si="15"/>
        <v>0</v>
      </c>
      <c r="AQ62" s="327">
        <f t="shared" si="16"/>
        <v>0</v>
      </c>
      <c r="AR62" s="280">
        <f t="shared" si="17"/>
        <v>0</v>
      </c>
      <c r="AS62" s="104">
        <f t="shared" si="18"/>
        <v>0</v>
      </c>
    </row>
    <row r="63" spans="1:45" s="34" customFormat="1" ht="19.95" customHeight="1" x14ac:dyDescent="0.2">
      <c r="A63" s="119" t="s">
        <v>451</v>
      </c>
      <c r="B63" s="115" t="s">
        <v>450</v>
      </c>
      <c r="C63" s="103">
        <f>計算準備!C68</f>
        <v>0</v>
      </c>
      <c r="D63" s="139">
        <f t="shared" si="3"/>
        <v>0</v>
      </c>
      <c r="E63" s="139">
        <v>0</v>
      </c>
      <c r="F63" s="139">
        <f>D63*各種係数!G63</f>
        <v>0</v>
      </c>
      <c r="G63" s="139">
        <f>D63*各種係数!H63</f>
        <v>0</v>
      </c>
      <c r="H63" s="139">
        <f>D63*各種係数!J63*各種係数!$M$23*各種係数!$M$32</f>
        <v>0</v>
      </c>
      <c r="I63" s="139">
        <f>D63*各種係数!K63*各種係数!$M$23*各種係数!$M$32</f>
        <v>0</v>
      </c>
      <c r="J63" s="104">
        <v>0</v>
      </c>
      <c r="K63" s="313">
        <f t="shared" si="4"/>
        <v>0</v>
      </c>
      <c r="L63" s="313">
        <v>0</v>
      </c>
      <c r="M63" s="313">
        <f>K63*各種係数!G63</f>
        <v>0</v>
      </c>
      <c r="N63" s="313">
        <f>K63*各種係数!H63</f>
        <v>0</v>
      </c>
      <c r="O63" s="313">
        <f>K63*各種係数!J63*各種係数!$M$23*各種係数!$M$32</f>
        <v>0</v>
      </c>
      <c r="P63" s="313">
        <f>K63*各種係数!K63*各種係数!$M$23*各種係数!$M$32</f>
        <v>0</v>
      </c>
      <c r="Q63" s="104"/>
      <c r="R63" s="104">
        <f>$Q$113*各種係数!I63</f>
        <v>0</v>
      </c>
      <c r="S63" s="104">
        <f>R63*各種係数!F63</f>
        <v>0</v>
      </c>
      <c r="T63" s="280">
        <v>0</v>
      </c>
      <c r="U63" s="280">
        <v>0</v>
      </c>
      <c r="V63" s="280">
        <f>T63*各種係数!G63</f>
        <v>0</v>
      </c>
      <c r="W63" s="280">
        <f>T63*各種係数!H63</f>
        <v>0</v>
      </c>
      <c r="X63" s="280">
        <f>T63*各種係数!J63*各種係数!$M$23*各種係数!$M$32</f>
        <v>0</v>
      </c>
      <c r="Y63" s="280">
        <f>T63*各種係数!K63*各種係数!$M$23*各種係数!$M$32</f>
        <v>0</v>
      </c>
      <c r="Z63" s="119" t="str">
        <f t="shared" si="19"/>
        <v>354</v>
      </c>
      <c r="AA63" s="115" t="str">
        <f t="shared" si="20"/>
        <v>船舶・同修理</v>
      </c>
      <c r="AB63" s="104">
        <f t="shared" si="5"/>
        <v>0</v>
      </c>
      <c r="AC63" s="104">
        <f t="shared" si="6"/>
        <v>0</v>
      </c>
      <c r="AD63" s="104">
        <f t="shared" si="7"/>
        <v>0</v>
      </c>
      <c r="AE63" s="104">
        <f t="shared" si="8"/>
        <v>0</v>
      </c>
      <c r="AF63" s="104">
        <f t="shared" si="9"/>
        <v>0</v>
      </c>
      <c r="AG63" s="104">
        <f t="shared" si="10"/>
        <v>0</v>
      </c>
      <c r="AH63" s="33"/>
      <c r="AI63" s="33"/>
      <c r="AJ63" s="150">
        <f>RANK(AB63,$AB$6:$AB$112)+COUNTIF($AB$6:AB63,AB63)-1</f>
        <v>58</v>
      </c>
      <c r="AK63" s="160" t="str">
        <f t="shared" si="11"/>
        <v>354</v>
      </c>
      <c r="AL63" s="151" t="str">
        <f t="shared" si="12"/>
        <v>船舶・同修理</v>
      </c>
      <c r="AM63" s="157">
        <v>58</v>
      </c>
      <c r="AN63" s="157" t="str">
        <f t="shared" si="13"/>
        <v>354</v>
      </c>
      <c r="AO63" s="152" t="str">
        <f t="shared" si="14"/>
        <v>船舶・同修理</v>
      </c>
      <c r="AP63" s="139">
        <f t="shared" si="15"/>
        <v>0</v>
      </c>
      <c r="AQ63" s="327">
        <f t="shared" si="16"/>
        <v>0</v>
      </c>
      <c r="AR63" s="280">
        <f t="shared" si="17"/>
        <v>0</v>
      </c>
      <c r="AS63" s="104">
        <f t="shared" si="18"/>
        <v>0</v>
      </c>
    </row>
    <row r="64" spans="1:45" s="34" customFormat="1" ht="19.95" customHeight="1" x14ac:dyDescent="0.2">
      <c r="A64" s="119" t="s">
        <v>454</v>
      </c>
      <c r="B64" s="115" t="s">
        <v>455</v>
      </c>
      <c r="C64" s="103">
        <f>計算準備!C69</f>
        <v>0</v>
      </c>
      <c r="D64" s="139">
        <f t="shared" si="3"/>
        <v>0</v>
      </c>
      <c r="E64" s="139">
        <v>0</v>
      </c>
      <c r="F64" s="139">
        <f>D64*各種係数!G64</f>
        <v>0</v>
      </c>
      <c r="G64" s="139">
        <f>D64*各種係数!H64</f>
        <v>0</v>
      </c>
      <c r="H64" s="139">
        <f>D64*各種係数!J64*各種係数!$M$23*各種係数!$M$32</f>
        <v>0</v>
      </c>
      <c r="I64" s="139">
        <f>D64*各種係数!K64*各種係数!$M$23*各種係数!$M$32</f>
        <v>0</v>
      </c>
      <c r="J64" s="104">
        <v>0</v>
      </c>
      <c r="K64" s="313">
        <f t="shared" si="4"/>
        <v>0</v>
      </c>
      <c r="L64" s="313">
        <v>0</v>
      </c>
      <c r="M64" s="313">
        <f>K64*各種係数!G64</f>
        <v>0</v>
      </c>
      <c r="N64" s="313">
        <f>K64*各種係数!H64</f>
        <v>0</v>
      </c>
      <c r="O64" s="313">
        <f>K64*各種係数!J64*各種係数!$M$23*各種係数!$M$32</f>
        <v>0</v>
      </c>
      <c r="P64" s="313">
        <f>K64*各種係数!K64*各種係数!$M$23*各種係数!$M$32</f>
        <v>0</v>
      </c>
      <c r="Q64" s="104"/>
      <c r="R64" s="104">
        <f>$Q$113*各種係数!I64</f>
        <v>0</v>
      </c>
      <c r="S64" s="104">
        <f>R64*各種係数!F64</f>
        <v>0</v>
      </c>
      <c r="T64" s="280">
        <v>0</v>
      </c>
      <c r="U64" s="280">
        <v>0</v>
      </c>
      <c r="V64" s="280">
        <f>T64*各種係数!G64</f>
        <v>0</v>
      </c>
      <c r="W64" s="280">
        <f>T64*各種係数!H64</f>
        <v>0</v>
      </c>
      <c r="X64" s="280">
        <f>T64*各種係数!J64*各種係数!$M$23*各種係数!$M$32</f>
        <v>0</v>
      </c>
      <c r="Y64" s="280">
        <f>T64*各種係数!K64*各種係数!$M$23*各種係数!$M$32</f>
        <v>0</v>
      </c>
      <c r="Z64" s="119" t="str">
        <f t="shared" si="19"/>
        <v>359</v>
      </c>
      <c r="AA64" s="115" t="str">
        <f t="shared" si="20"/>
        <v>その他の輸送機械・同修理</v>
      </c>
      <c r="AB64" s="104">
        <f t="shared" si="5"/>
        <v>0</v>
      </c>
      <c r="AC64" s="104">
        <f t="shared" si="6"/>
        <v>0</v>
      </c>
      <c r="AD64" s="104">
        <f t="shared" si="7"/>
        <v>0</v>
      </c>
      <c r="AE64" s="104">
        <f t="shared" si="8"/>
        <v>0</v>
      </c>
      <c r="AF64" s="104">
        <f t="shared" si="9"/>
        <v>0</v>
      </c>
      <c r="AG64" s="104">
        <f t="shared" si="10"/>
        <v>0</v>
      </c>
      <c r="AH64" s="33"/>
      <c r="AI64" s="33"/>
      <c r="AJ64" s="150">
        <f>RANK(AB64,$AB$6:$AB$112)+COUNTIF($AB$6:AB64,AB64)-1</f>
        <v>59</v>
      </c>
      <c r="AK64" s="160" t="str">
        <f t="shared" si="11"/>
        <v>359</v>
      </c>
      <c r="AL64" s="151" t="str">
        <f t="shared" si="12"/>
        <v>その他の輸送機械・同修理</v>
      </c>
      <c r="AM64" s="157">
        <v>59</v>
      </c>
      <c r="AN64" s="157" t="str">
        <f t="shared" si="13"/>
        <v>359</v>
      </c>
      <c r="AO64" s="152" t="str">
        <f t="shared" si="14"/>
        <v>その他の輸送機械・同修理</v>
      </c>
      <c r="AP64" s="139">
        <f t="shared" si="15"/>
        <v>0</v>
      </c>
      <c r="AQ64" s="327">
        <f t="shared" si="16"/>
        <v>0</v>
      </c>
      <c r="AR64" s="280">
        <f t="shared" si="17"/>
        <v>0</v>
      </c>
      <c r="AS64" s="104">
        <f t="shared" si="18"/>
        <v>0</v>
      </c>
    </row>
    <row r="65" spans="1:45" s="34" customFormat="1" ht="19.95" customHeight="1" x14ac:dyDescent="0.2">
      <c r="A65" s="119" t="s">
        <v>461</v>
      </c>
      <c r="B65" s="115" t="s">
        <v>95</v>
      </c>
      <c r="C65" s="103">
        <f>計算準備!C70</f>
        <v>0</v>
      </c>
      <c r="D65" s="139">
        <f t="shared" si="3"/>
        <v>0</v>
      </c>
      <c r="E65" s="139">
        <v>0</v>
      </c>
      <c r="F65" s="139">
        <f>D65*各種係数!G65</f>
        <v>0</v>
      </c>
      <c r="G65" s="139">
        <f>D65*各種係数!H65</f>
        <v>0</v>
      </c>
      <c r="H65" s="139">
        <f>D65*各種係数!J65*各種係数!$M$23*各種係数!$M$32</f>
        <v>0</v>
      </c>
      <c r="I65" s="139">
        <f>D65*各種係数!K65*各種係数!$M$23*各種係数!$M$32</f>
        <v>0</v>
      </c>
      <c r="J65" s="104">
        <v>0</v>
      </c>
      <c r="K65" s="313">
        <f t="shared" si="4"/>
        <v>0</v>
      </c>
      <c r="L65" s="313">
        <v>0</v>
      </c>
      <c r="M65" s="313">
        <f>K65*各種係数!G65</f>
        <v>0</v>
      </c>
      <c r="N65" s="313">
        <f>K65*各種係数!H65</f>
        <v>0</v>
      </c>
      <c r="O65" s="313">
        <f>K65*各種係数!J65*各種係数!$M$23*各種係数!$M$32</f>
        <v>0</v>
      </c>
      <c r="P65" s="313">
        <f>K65*各種係数!K65*各種係数!$M$23*各種係数!$M$32</f>
        <v>0</v>
      </c>
      <c r="Q65" s="104"/>
      <c r="R65" s="104">
        <f>$Q$113*各種係数!I65</f>
        <v>0</v>
      </c>
      <c r="S65" s="104">
        <f>R65*各種係数!F65</f>
        <v>0</v>
      </c>
      <c r="T65" s="280">
        <v>0</v>
      </c>
      <c r="U65" s="280">
        <v>0</v>
      </c>
      <c r="V65" s="280">
        <f>T65*各種係数!G65</f>
        <v>0</v>
      </c>
      <c r="W65" s="280">
        <f>T65*各種係数!H65</f>
        <v>0</v>
      </c>
      <c r="X65" s="280">
        <f>T65*各種係数!J65*各種係数!$M$23*各種係数!$M$32</f>
        <v>0</v>
      </c>
      <c r="Y65" s="280">
        <f>T65*各種係数!K65*各種係数!$M$23*各種係数!$M$32</f>
        <v>0</v>
      </c>
      <c r="Z65" s="119" t="str">
        <f t="shared" si="19"/>
        <v>391</v>
      </c>
      <c r="AA65" s="115" t="str">
        <f t="shared" si="20"/>
        <v>その他の製造工業製品</v>
      </c>
      <c r="AB65" s="104">
        <f t="shared" si="5"/>
        <v>0</v>
      </c>
      <c r="AC65" s="104">
        <f t="shared" si="6"/>
        <v>0</v>
      </c>
      <c r="AD65" s="104">
        <f t="shared" si="7"/>
        <v>0</v>
      </c>
      <c r="AE65" s="104">
        <f t="shared" si="8"/>
        <v>0</v>
      </c>
      <c r="AF65" s="104">
        <f t="shared" si="9"/>
        <v>0</v>
      </c>
      <c r="AG65" s="104">
        <f t="shared" si="10"/>
        <v>0</v>
      </c>
      <c r="AH65" s="33"/>
      <c r="AI65" s="33"/>
      <c r="AJ65" s="150">
        <f>RANK(AB65,$AB$6:$AB$112)+COUNTIF($AB$6:AB65,AB65)-1</f>
        <v>60</v>
      </c>
      <c r="AK65" s="160" t="str">
        <f t="shared" si="11"/>
        <v>391</v>
      </c>
      <c r="AL65" s="151" t="str">
        <f t="shared" si="12"/>
        <v>その他の製造工業製品</v>
      </c>
      <c r="AM65" s="157">
        <v>60</v>
      </c>
      <c r="AN65" s="157" t="str">
        <f t="shared" si="13"/>
        <v>391</v>
      </c>
      <c r="AO65" s="152" t="str">
        <f t="shared" si="14"/>
        <v>その他の製造工業製品</v>
      </c>
      <c r="AP65" s="139">
        <f t="shared" si="15"/>
        <v>0</v>
      </c>
      <c r="AQ65" s="327">
        <f t="shared" si="16"/>
        <v>0</v>
      </c>
      <c r="AR65" s="280">
        <f t="shared" si="17"/>
        <v>0</v>
      </c>
      <c r="AS65" s="104">
        <f t="shared" si="18"/>
        <v>0</v>
      </c>
    </row>
    <row r="66" spans="1:45" s="34" customFormat="1" ht="19.95" customHeight="1" x14ac:dyDescent="0.2">
      <c r="A66" s="119" t="s">
        <v>465</v>
      </c>
      <c r="B66" s="115" t="s">
        <v>464</v>
      </c>
      <c r="C66" s="103">
        <f>計算準備!C71</f>
        <v>0</v>
      </c>
      <c r="D66" s="139">
        <f t="shared" si="3"/>
        <v>0</v>
      </c>
      <c r="E66" s="139">
        <v>0</v>
      </c>
      <c r="F66" s="139">
        <f>D66*各種係数!G66</f>
        <v>0</v>
      </c>
      <c r="G66" s="139">
        <f>D66*各種係数!H66</f>
        <v>0</v>
      </c>
      <c r="H66" s="139">
        <f>D66*各種係数!J66*各種係数!$M$23*各種係数!$M$32</f>
        <v>0</v>
      </c>
      <c r="I66" s="139">
        <f>D66*各種係数!K66*各種係数!$M$23*各種係数!$M$32</f>
        <v>0</v>
      </c>
      <c r="J66" s="104">
        <v>0</v>
      </c>
      <c r="K66" s="313">
        <f t="shared" si="4"/>
        <v>0</v>
      </c>
      <c r="L66" s="313">
        <v>0</v>
      </c>
      <c r="M66" s="313">
        <f>K66*各種係数!G66</f>
        <v>0</v>
      </c>
      <c r="N66" s="313">
        <f>K66*各種係数!H66</f>
        <v>0</v>
      </c>
      <c r="O66" s="313">
        <f>K66*各種係数!J66*各種係数!$M$23*各種係数!$M$32</f>
        <v>0</v>
      </c>
      <c r="P66" s="313">
        <f>K66*各種係数!K66*各種係数!$M$23*各種係数!$M$32</f>
        <v>0</v>
      </c>
      <c r="Q66" s="104"/>
      <c r="R66" s="104">
        <f>$Q$113*各種係数!I66</f>
        <v>0</v>
      </c>
      <c r="S66" s="104">
        <f>R66*各種係数!F66</f>
        <v>0</v>
      </c>
      <c r="T66" s="280">
        <v>0</v>
      </c>
      <c r="U66" s="280">
        <v>0</v>
      </c>
      <c r="V66" s="280">
        <f>T66*各種係数!G66</f>
        <v>0</v>
      </c>
      <c r="W66" s="280">
        <f>T66*各種係数!H66</f>
        <v>0</v>
      </c>
      <c r="X66" s="280">
        <f>T66*各種係数!J66*各種係数!$M$23*各種係数!$M$32</f>
        <v>0</v>
      </c>
      <c r="Y66" s="280">
        <f>T66*各種係数!K66*各種係数!$M$23*各種係数!$M$32</f>
        <v>0</v>
      </c>
      <c r="Z66" s="119" t="str">
        <f t="shared" si="19"/>
        <v>392</v>
      </c>
      <c r="AA66" s="115" t="str">
        <f t="shared" si="20"/>
        <v>再生資源回収・加工処理</v>
      </c>
      <c r="AB66" s="104">
        <f t="shared" si="5"/>
        <v>0</v>
      </c>
      <c r="AC66" s="104">
        <f t="shared" si="6"/>
        <v>0</v>
      </c>
      <c r="AD66" s="104">
        <f t="shared" si="7"/>
        <v>0</v>
      </c>
      <c r="AE66" s="104">
        <f t="shared" si="8"/>
        <v>0</v>
      </c>
      <c r="AF66" s="104">
        <f t="shared" si="9"/>
        <v>0</v>
      </c>
      <c r="AG66" s="104">
        <f t="shared" si="10"/>
        <v>0</v>
      </c>
      <c r="AH66" s="33"/>
      <c r="AI66" s="33"/>
      <c r="AJ66" s="150">
        <f>RANK(AB66,$AB$6:$AB$112)+COUNTIF($AB$6:AB66,AB66)-1</f>
        <v>61</v>
      </c>
      <c r="AK66" s="160" t="str">
        <f t="shared" si="11"/>
        <v>392</v>
      </c>
      <c r="AL66" s="151" t="str">
        <f t="shared" si="12"/>
        <v>再生資源回収・加工処理</v>
      </c>
      <c r="AM66" s="157">
        <v>61</v>
      </c>
      <c r="AN66" s="157" t="str">
        <f t="shared" si="13"/>
        <v>392</v>
      </c>
      <c r="AO66" s="152" t="str">
        <f t="shared" si="14"/>
        <v>再生資源回収・加工処理</v>
      </c>
      <c r="AP66" s="139">
        <f t="shared" si="15"/>
        <v>0</v>
      </c>
      <c r="AQ66" s="327">
        <f t="shared" si="16"/>
        <v>0</v>
      </c>
      <c r="AR66" s="280">
        <f t="shared" si="17"/>
        <v>0</v>
      </c>
      <c r="AS66" s="104">
        <f t="shared" si="18"/>
        <v>0</v>
      </c>
    </row>
    <row r="67" spans="1:45" s="34" customFormat="1" ht="19.95" customHeight="1" x14ac:dyDescent="0.2">
      <c r="A67" s="119" t="s">
        <v>468</v>
      </c>
      <c r="B67" s="115" t="s">
        <v>469</v>
      </c>
      <c r="C67" s="103">
        <f>計算準備!C72</f>
        <v>0</v>
      </c>
      <c r="D67" s="139">
        <f t="shared" si="3"/>
        <v>0</v>
      </c>
      <c r="E67" s="139">
        <v>0</v>
      </c>
      <c r="F67" s="139">
        <f>D67*各種係数!G67</f>
        <v>0</v>
      </c>
      <c r="G67" s="139">
        <f>D67*各種係数!H67</f>
        <v>0</v>
      </c>
      <c r="H67" s="139">
        <f>D67*各種係数!J67*各種係数!$M$23*各種係数!$M$32</f>
        <v>0</v>
      </c>
      <c r="I67" s="139">
        <f>D67*各種係数!K67*各種係数!$M$23*各種係数!$M$32</f>
        <v>0</v>
      </c>
      <c r="J67" s="104">
        <v>0</v>
      </c>
      <c r="K67" s="313">
        <f t="shared" si="4"/>
        <v>0</v>
      </c>
      <c r="L67" s="313">
        <v>0</v>
      </c>
      <c r="M67" s="313">
        <f>K67*各種係数!G67</f>
        <v>0</v>
      </c>
      <c r="N67" s="313">
        <f>K67*各種係数!H67</f>
        <v>0</v>
      </c>
      <c r="O67" s="313">
        <f>K67*各種係数!J67*各種係数!$M$23*各種係数!$M$32</f>
        <v>0</v>
      </c>
      <c r="P67" s="313">
        <f>K67*各種係数!K67*各種係数!$M$23*各種係数!$M$32</f>
        <v>0</v>
      </c>
      <c r="Q67" s="104"/>
      <c r="R67" s="104">
        <f>$Q$113*各種係数!I67</f>
        <v>0</v>
      </c>
      <c r="S67" s="104">
        <f>R67*各種係数!F67</f>
        <v>0</v>
      </c>
      <c r="T67" s="280">
        <v>0</v>
      </c>
      <c r="U67" s="280">
        <v>0</v>
      </c>
      <c r="V67" s="280">
        <f>T67*各種係数!G67</f>
        <v>0</v>
      </c>
      <c r="W67" s="280">
        <f>T67*各種係数!H67</f>
        <v>0</v>
      </c>
      <c r="X67" s="280">
        <f>T67*各種係数!J67*各種係数!$M$23*各種係数!$M$32</f>
        <v>0</v>
      </c>
      <c r="Y67" s="280">
        <f>T67*各種係数!K67*各種係数!$M$23*各種係数!$M$32</f>
        <v>0</v>
      </c>
      <c r="Z67" s="119" t="str">
        <f t="shared" si="19"/>
        <v>411</v>
      </c>
      <c r="AA67" s="115" t="str">
        <f t="shared" si="20"/>
        <v>建築</v>
      </c>
      <c r="AB67" s="104">
        <f t="shared" si="5"/>
        <v>0</v>
      </c>
      <c r="AC67" s="104">
        <f t="shared" si="6"/>
        <v>0</v>
      </c>
      <c r="AD67" s="104">
        <f t="shared" si="7"/>
        <v>0</v>
      </c>
      <c r="AE67" s="104">
        <f t="shared" si="8"/>
        <v>0</v>
      </c>
      <c r="AF67" s="104">
        <f t="shared" si="9"/>
        <v>0</v>
      </c>
      <c r="AG67" s="104">
        <f t="shared" si="10"/>
        <v>0</v>
      </c>
      <c r="AH67" s="33"/>
      <c r="AI67" s="33"/>
      <c r="AJ67" s="150">
        <f>RANK(AB67,$AB$6:$AB$112)+COUNTIF($AB$6:AB67,AB67)-1</f>
        <v>62</v>
      </c>
      <c r="AK67" s="160" t="str">
        <f t="shared" si="11"/>
        <v>411</v>
      </c>
      <c r="AL67" s="151" t="str">
        <f t="shared" si="12"/>
        <v>建築</v>
      </c>
      <c r="AM67" s="157">
        <v>62</v>
      </c>
      <c r="AN67" s="157" t="str">
        <f t="shared" si="13"/>
        <v>411</v>
      </c>
      <c r="AO67" s="152" t="str">
        <f t="shared" si="14"/>
        <v>建築</v>
      </c>
      <c r="AP67" s="139">
        <f t="shared" si="15"/>
        <v>0</v>
      </c>
      <c r="AQ67" s="327">
        <f t="shared" si="16"/>
        <v>0</v>
      </c>
      <c r="AR67" s="280">
        <f t="shared" si="17"/>
        <v>0</v>
      </c>
      <c r="AS67" s="104">
        <f t="shared" si="18"/>
        <v>0</v>
      </c>
    </row>
    <row r="68" spans="1:45" s="34" customFormat="1" ht="19.95" customHeight="1" x14ac:dyDescent="0.2">
      <c r="A68" s="119" t="s">
        <v>474</v>
      </c>
      <c r="B68" s="115" t="s">
        <v>473</v>
      </c>
      <c r="C68" s="103">
        <f>計算準備!C73</f>
        <v>0</v>
      </c>
      <c r="D68" s="139">
        <f t="shared" si="3"/>
        <v>0</v>
      </c>
      <c r="E68" s="139">
        <v>0</v>
      </c>
      <c r="F68" s="139">
        <f>D68*各種係数!G68</f>
        <v>0</v>
      </c>
      <c r="G68" s="139">
        <f>D68*各種係数!H68</f>
        <v>0</v>
      </c>
      <c r="H68" s="139">
        <f>D68*各種係数!J68*各種係数!$M$23*各種係数!$M$32</f>
        <v>0</v>
      </c>
      <c r="I68" s="139">
        <f>D68*各種係数!K68*各種係数!$M$23*各種係数!$M$32</f>
        <v>0</v>
      </c>
      <c r="J68" s="104">
        <v>0</v>
      </c>
      <c r="K68" s="313">
        <f t="shared" si="4"/>
        <v>0</v>
      </c>
      <c r="L68" s="313">
        <v>0</v>
      </c>
      <c r="M68" s="313">
        <f>K68*各種係数!G68</f>
        <v>0</v>
      </c>
      <c r="N68" s="313">
        <f>K68*各種係数!H68</f>
        <v>0</v>
      </c>
      <c r="O68" s="313">
        <f>K68*各種係数!J68*各種係数!$M$23*各種係数!$M$32</f>
        <v>0</v>
      </c>
      <c r="P68" s="313">
        <f>K68*各種係数!K68*各種係数!$M$23*各種係数!$M$32</f>
        <v>0</v>
      </c>
      <c r="Q68" s="104"/>
      <c r="R68" s="104">
        <f>$Q$113*各種係数!I68</f>
        <v>0</v>
      </c>
      <c r="S68" s="104">
        <f>R68*各種係数!F68</f>
        <v>0</v>
      </c>
      <c r="T68" s="280">
        <v>0</v>
      </c>
      <c r="U68" s="280">
        <v>0</v>
      </c>
      <c r="V68" s="280">
        <f>T68*各種係数!G68</f>
        <v>0</v>
      </c>
      <c r="W68" s="280">
        <f>T68*各種係数!H68</f>
        <v>0</v>
      </c>
      <c r="X68" s="280">
        <f>T68*各種係数!J68*各種係数!$M$23*各種係数!$M$32</f>
        <v>0</v>
      </c>
      <c r="Y68" s="280">
        <f>T68*各種係数!K68*各種係数!$M$23*各種係数!$M$32</f>
        <v>0</v>
      </c>
      <c r="Z68" s="119" t="str">
        <f t="shared" si="19"/>
        <v>412</v>
      </c>
      <c r="AA68" s="115" t="str">
        <f t="shared" si="20"/>
        <v>建設補修</v>
      </c>
      <c r="AB68" s="104">
        <f t="shared" si="5"/>
        <v>0</v>
      </c>
      <c r="AC68" s="104">
        <f t="shared" si="6"/>
        <v>0</v>
      </c>
      <c r="AD68" s="104">
        <f t="shared" si="7"/>
        <v>0</v>
      </c>
      <c r="AE68" s="104">
        <f t="shared" si="8"/>
        <v>0</v>
      </c>
      <c r="AF68" s="104">
        <f t="shared" si="9"/>
        <v>0</v>
      </c>
      <c r="AG68" s="104">
        <f t="shared" si="10"/>
        <v>0</v>
      </c>
      <c r="AH68" s="33"/>
      <c r="AI68" s="33"/>
      <c r="AJ68" s="150">
        <f>RANK(AB68,$AB$6:$AB$112)+COUNTIF($AB$6:AB68,AB68)-1</f>
        <v>63</v>
      </c>
      <c r="AK68" s="160" t="str">
        <f t="shared" si="11"/>
        <v>412</v>
      </c>
      <c r="AL68" s="151" t="str">
        <f t="shared" si="12"/>
        <v>建設補修</v>
      </c>
      <c r="AM68" s="157">
        <v>63</v>
      </c>
      <c r="AN68" s="157" t="str">
        <f t="shared" si="13"/>
        <v>412</v>
      </c>
      <c r="AO68" s="152" t="str">
        <f t="shared" si="14"/>
        <v>建設補修</v>
      </c>
      <c r="AP68" s="139">
        <f t="shared" si="15"/>
        <v>0</v>
      </c>
      <c r="AQ68" s="327">
        <f t="shared" si="16"/>
        <v>0</v>
      </c>
      <c r="AR68" s="280">
        <f t="shared" si="17"/>
        <v>0</v>
      </c>
      <c r="AS68" s="104">
        <f t="shared" si="18"/>
        <v>0</v>
      </c>
    </row>
    <row r="69" spans="1:45" s="34" customFormat="1" ht="19.95" customHeight="1" x14ac:dyDescent="0.2">
      <c r="A69" s="119" t="s">
        <v>477</v>
      </c>
      <c r="B69" s="115" t="s">
        <v>476</v>
      </c>
      <c r="C69" s="103">
        <f>計算準備!C74</f>
        <v>0</v>
      </c>
      <c r="D69" s="139">
        <f t="shared" si="3"/>
        <v>0</v>
      </c>
      <c r="E69" s="139">
        <v>0</v>
      </c>
      <c r="F69" s="139">
        <f>D69*各種係数!G69</f>
        <v>0</v>
      </c>
      <c r="G69" s="139">
        <f>D69*各種係数!H69</f>
        <v>0</v>
      </c>
      <c r="H69" s="139">
        <f>D69*各種係数!J69*各種係数!$M$23*各種係数!$M$32</f>
        <v>0</v>
      </c>
      <c r="I69" s="139">
        <f>D69*各種係数!K69*各種係数!$M$23*各種係数!$M$32</f>
        <v>0</v>
      </c>
      <c r="J69" s="104">
        <v>0</v>
      </c>
      <c r="K69" s="313">
        <f t="shared" si="4"/>
        <v>0</v>
      </c>
      <c r="L69" s="313">
        <v>0</v>
      </c>
      <c r="M69" s="313">
        <f>K69*各種係数!G69</f>
        <v>0</v>
      </c>
      <c r="N69" s="313">
        <f>K69*各種係数!H69</f>
        <v>0</v>
      </c>
      <c r="O69" s="313">
        <f>K69*各種係数!J69*各種係数!$M$23*各種係数!$M$32</f>
        <v>0</v>
      </c>
      <c r="P69" s="313">
        <f>K69*各種係数!K69*各種係数!$M$23*各種係数!$M$32</f>
        <v>0</v>
      </c>
      <c r="Q69" s="104"/>
      <c r="R69" s="104">
        <f>$Q$113*各種係数!I69</f>
        <v>0</v>
      </c>
      <c r="S69" s="104">
        <f>R69*各種係数!F69</f>
        <v>0</v>
      </c>
      <c r="T69" s="280">
        <v>0</v>
      </c>
      <c r="U69" s="280">
        <v>0</v>
      </c>
      <c r="V69" s="280">
        <f>T69*各種係数!G69</f>
        <v>0</v>
      </c>
      <c r="W69" s="280">
        <f>T69*各種係数!H69</f>
        <v>0</v>
      </c>
      <c r="X69" s="280">
        <f>T69*各種係数!J69*各種係数!$M$23*各種係数!$M$32</f>
        <v>0</v>
      </c>
      <c r="Y69" s="280">
        <f>T69*各種係数!K69*各種係数!$M$23*各種係数!$M$32</f>
        <v>0</v>
      </c>
      <c r="Z69" s="119" t="str">
        <f t="shared" si="19"/>
        <v>413</v>
      </c>
      <c r="AA69" s="115" t="str">
        <f t="shared" si="20"/>
        <v>公共事業</v>
      </c>
      <c r="AB69" s="104">
        <f t="shared" si="5"/>
        <v>0</v>
      </c>
      <c r="AC69" s="104">
        <f t="shared" si="6"/>
        <v>0</v>
      </c>
      <c r="AD69" s="104">
        <f t="shared" si="7"/>
        <v>0</v>
      </c>
      <c r="AE69" s="104">
        <f t="shared" si="8"/>
        <v>0</v>
      </c>
      <c r="AF69" s="104">
        <f t="shared" si="9"/>
        <v>0</v>
      </c>
      <c r="AG69" s="104">
        <f t="shared" si="10"/>
        <v>0</v>
      </c>
      <c r="AH69" s="33"/>
      <c r="AI69" s="33"/>
      <c r="AJ69" s="150">
        <f>RANK(AB69,$AB$6:$AB$112)+COUNTIF($AB$6:AB69,AB69)-1</f>
        <v>64</v>
      </c>
      <c r="AK69" s="160" t="str">
        <f t="shared" si="11"/>
        <v>413</v>
      </c>
      <c r="AL69" s="151" t="str">
        <f t="shared" si="12"/>
        <v>公共事業</v>
      </c>
      <c r="AM69" s="157">
        <v>64</v>
      </c>
      <c r="AN69" s="157" t="str">
        <f t="shared" si="13"/>
        <v>413</v>
      </c>
      <c r="AO69" s="152" t="str">
        <f t="shared" si="14"/>
        <v>公共事業</v>
      </c>
      <c r="AP69" s="139">
        <f t="shared" si="15"/>
        <v>0</v>
      </c>
      <c r="AQ69" s="327">
        <f t="shared" si="16"/>
        <v>0</v>
      </c>
      <c r="AR69" s="280">
        <f t="shared" si="17"/>
        <v>0</v>
      </c>
      <c r="AS69" s="104">
        <f t="shared" si="18"/>
        <v>0</v>
      </c>
    </row>
    <row r="70" spans="1:45" s="34" customFormat="1" ht="19.95" customHeight="1" x14ac:dyDescent="0.2">
      <c r="A70" s="119" t="s">
        <v>480</v>
      </c>
      <c r="B70" s="115" t="s">
        <v>479</v>
      </c>
      <c r="C70" s="103">
        <f>計算準備!C75</f>
        <v>0</v>
      </c>
      <c r="D70" s="139">
        <f t="shared" si="3"/>
        <v>0</v>
      </c>
      <c r="E70" s="139">
        <v>0</v>
      </c>
      <c r="F70" s="139">
        <f>D70*各種係数!G70</f>
        <v>0</v>
      </c>
      <c r="G70" s="139">
        <f>D70*各種係数!H70</f>
        <v>0</v>
      </c>
      <c r="H70" s="139">
        <f>D70*各種係数!J70*各種係数!$M$23*各種係数!$M$32</f>
        <v>0</v>
      </c>
      <c r="I70" s="139">
        <f>D70*各種係数!K70*各種係数!$M$23*各種係数!$M$32</f>
        <v>0</v>
      </c>
      <c r="J70" s="104">
        <v>0</v>
      </c>
      <c r="K70" s="313">
        <f t="shared" si="4"/>
        <v>0</v>
      </c>
      <c r="L70" s="313">
        <v>0</v>
      </c>
      <c r="M70" s="313">
        <f>K70*各種係数!G70</f>
        <v>0</v>
      </c>
      <c r="N70" s="313">
        <f>K70*各種係数!H70</f>
        <v>0</v>
      </c>
      <c r="O70" s="313">
        <f>K70*各種係数!J70*各種係数!$M$23*各種係数!$M$32</f>
        <v>0</v>
      </c>
      <c r="P70" s="313">
        <f>K70*各種係数!K70*各種係数!$M$23*各種係数!$M$32</f>
        <v>0</v>
      </c>
      <c r="Q70" s="104"/>
      <c r="R70" s="104">
        <f>$Q$113*各種係数!I70</f>
        <v>0</v>
      </c>
      <c r="S70" s="104">
        <f>R70*各種係数!F70</f>
        <v>0</v>
      </c>
      <c r="T70" s="280">
        <v>0</v>
      </c>
      <c r="U70" s="280">
        <v>0</v>
      </c>
      <c r="V70" s="280">
        <f>T70*各種係数!G70</f>
        <v>0</v>
      </c>
      <c r="W70" s="280">
        <f>T70*各種係数!H70</f>
        <v>0</v>
      </c>
      <c r="X70" s="280">
        <f>T70*各種係数!J70*各種係数!$M$23*各種係数!$M$32</f>
        <v>0</v>
      </c>
      <c r="Y70" s="280">
        <f>T70*各種係数!K70*各種係数!$M$23*各種係数!$M$32</f>
        <v>0</v>
      </c>
      <c r="Z70" s="119" t="str">
        <f t="shared" ref="Z70:Z101" si="21">A70</f>
        <v>419</v>
      </c>
      <c r="AA70" s="115" t="str">
        <f t="shared" ref="AA70:AA101" si="22">B70</f>
        <v>その他の土木建設</v>
      </c>
      <c r="AB70" s="104">
        <f t="shared" si="5"/>
        <v>0</v>
      </c>
      <c r="AC70" s="104">
        <f t="shared" si="6"/>
        <v>0</v>
      </c>
      <c r="AD70" s="104">
        <f t="shared" si="7"/>
        <v>0</v>
      </c>
      <c r="AE70" s="104">
        <f t="shared" si="8"/>
        <v>0</v>
      </c>
      <c r="AF70" s="104">
        <f t="shared" si="9"/>
        <v>0</v>
      </c>
      <c r="AG70" s="104">
        <f t="shared" si="10"/>
        <v>0</v>
      </c>
      <c r="AH70" s="33"/>
      <c r="AI70" s="33"/>
      <c r="AJ70" s="150">
        <f>RANK(AB70,$AB$6:$AB$112)+COUNTIF($AB$6:AB70,AB70)-1</f>
        <v>65</v>
      </c>
      <c r="AK70" s="160" t="str">
        <f t="shared" si="11"/>
        <v>419</v>
      </c>
      <c r="AL70" s="151" t="str">
        <f t="shared" si="12"/>
        <v>その他の土木建設</v>
      </c>
      <c r="AM70" s="157">
        <v>65</v>
      </c>
      <c r="AN70" s="157" t="str">
        <f t="shared" si="13"/>
        <v>419</v>
      </c>
      <c r="AO70" s="152" t="str">
        <f t="shared" si="14"/>
        <v>その他の土木建設</v>
      </c>
      <c r="AP70" s="139">
        <f t="shared" si="15"/>
        <v>0</v>
      </c>
      <c r="AQ70" s="327">
        <f t="shared" si="16"/>
        <v>0</v>
      </c>
      <c r="AR70" s="280">
        <f t="shared" si="17"/>
        <v>0</v>
      </c>
      <c r="AS70" s="104">
        <f t="shared" si="18"/>
        <v>0</v>
      </c>
    </row>
    <row r="71" spans="1:45" s="34" customFormat="1" ht="19.95" customHeight="1" x14ac:dyDescent="0.2">
      <c r="A71" s="119" t="s">
        <v>483</v>
      </c>
      <c r="B71" s="115" t="s">
        <v>482</v>
      </c>
      <c r="C71" s="103">
        <f>計算準備!C76</f>
        <v>0</v>
      </c>
      <c r="D71" s="139">
        <f t="shared" ref="D71:D112" si="23">C71</f>
        <v>0</v>
      </c>
      <c r="E71" s="139">
        <v>0</v>
      </c>
      <c r="F71" s="139">
        <f>D71*各種係数!G71</f>
        <v>0</v>
      </c>
      <c r="G71" s="139">
        <f>D71*各種係数!H71</f>
        <v>0</v>
      </c>
      <c r="H71" s="139">
        <f>D71*各種係数!J71*各種係数!$M$23*各種係数!$M$32</f>
        <v>0</v>
      </c>
      <c r="I71" s="139">
        <f>D71*各種係数!K71*各種係数!$M$23*各種係数!$M$32</f>
        <v>0</v>
      </c>
      <c r="J71" s="104">
        <v>0</v>
      </c>
      <c r="K71" s="313">
        <f t="shared" ref="K71:K112" si="24">J71-D71</f>
        <v>0</v>
      </c>
      <c r="L71" s="313">
        <v>0</v>
      </c>
      <c r="M71" s="313">
        <f>K71*各種係数!G71</f>
        <v>0</v>
      </c>
      <c r="N71" s="313">
        <f>K71*各種係数!H71</f>
        <v>0</v>
      </c>
      <c r="O71" s="313">
        <f>K71*各種係数!J71*各種係数!$M$23*各種係数!$M$32</f>
        <v>0</v>
      </c>
      <c r="P71" s="313">
        <f>K71*各種係数!K71*各種係数!$M$23*各種係数!$M$32</f>
        <v>0</v>
      </c>
      <c r="Q71" s="104"/>
      <c r="R71" s="104">
        <f>$Q$113*各種係数!I71</f>
        <v>0</v>
      </c>
      <c r="S71" s="104">
        <f>R71*各種係数!F71</f>
        <v>0</v>
      </c>
      <c r="T71" s="280">
        <v>0</v>
      </c>
      <c r="U71" s="280">
        <v>0</v>
      </c>
      <c r="V71" s="280">
        <f>T71*各種係数!G71</f>
        <v>0</v>
      </c>
      <c r="W71" s="280">
        <f>T71*各種係数!H71</f>
        <v>0</v>
      </c>
      <c r="X71" s="280">
        <f>T71*各種係数!J71*各種係数!$M$23*各種係数!$M$32</f>
        <v>0</v>
      </c>
      <c r="Y71" s="280">
        <f>T71*各種係数!K71*各種係数!$M$23*各種係数!$M$32</f>
        <v>0</v>
      </c>
      <c r="Z71" s="119" t="str">
        <f t="shared" si="21"/>
        <v>461</v>
      </c>
      <c r="AA71" s="115" t="str">
        <f t="shared" si="22"/>
        <v>電力</v>
      </c>
      <c r="AB71" s="104">
        <f t="shared" ref="AB71:AB112" si="25">D71+K71+T71</f>
        <v>0</v>
      </c>
      <c r="AC71" s="104">
        <f t="shared" ref="AC71:AC112" si="26">E71+L71+U71</f>
        <v>0</v>
      </c>
      <c r="AD71" s="104">
        <f t="shared" ref="AD71:AD112" si="27">F71+M71+V71</f>
        <v>0</v>
      </c>
      <c r="AE71" s="104">
        <f t="shared" ref="AE71:AE112" si="28">G71+N71+W71</f>
        <v>0</v>
      </c>
      <c r="AF71" s="104">
        <f t="shared" ref="AF71:AF112" si="29">H71+O71+X71</f>
        <v>0</v>
      </c>
      <c r="AG71" s="104">
        <f t="shared" ref="AG71:AG112" si="30">I71+P71+Y71</f>
        <v>0</v>
      </c>
      <c r="AH71" s="33"/>
      <c r="AI71" s="33"/>
      <c r="AJ71" s="150">
        <f>RANK(AB71,$AB$6:$AB$112)+COUNTIF($AB$6:AB71,AB71)-1</f>
        <v>66</v>
      </c>
      <c r="AK71" s="160" t="str">
        <f t="shared" ref="AK71:AK112" si="31">Z71</f>
        <v>461</v>
      </c>
      <c r="AL71" s="151" t="str">
        <f t="shared" ref="AL71:AL112" si="32">AA71</f>
        <v>電力</v>
      </c>
      <c r="AM71" s="157">
        <v>66</v>
      </c>
      <c r="AN71" s="157" t="str">
        <f t="shared" ref="AN71:AN112" si="33">VLOOKUP(AM71,$AJ:$AK,2,FALSE)</f>
        <v>461</v>
      </c>
      <c r="AO71" s="152" t="str">
        <f t="shared" ref="AO71:AO112" si="34">VLOOKUP(AN71,$AK:$AL,2,FALSE)</f>
        <v>電力</v>
      </c>
      <c r="AP71" s="139">
        <f t="shared" ref="AP71:AP112" si="35">VLOOKUP(AO71,$B:$D,3,FALSE)</f>
        <v>0</v>
      </c>
      <c r="AQ71" s="327">
        <f t="shared" ref="AQ71:AQ112" si="36">VLOOKUP(AO71,$B:$K,10,FALSE)</f>
        <v>0</v>
      </c>
      <c r="AR71" s="280">
        <f t="shared" ref="AR71:AR112" si="37">VLOOKUP(AO71,$B:$T,19,FALSE)</f>
        <v>0</v>
      </c>
      <c r="AS71" s="104">
        <f t="shared" ref="AS71:AS112" si="38">VLOOKUP(AO71,$AA:$AB,2,FALSE)</f>
        <v>0</v>
      </c>
    </row>
    <row r="72" spans="1:45" s="34" customFormat="1" ht="19.95" customHeight="1" x14ac:dyDescent="0.2">
      <c r="A72" s="119" t="s">
        <v>486</v>
      </c>
      <c r="B72" s="115" t="s">
        <v>487</v>
      </c>
      <c r="C72" s="103">
        <f>計算準備!C77</f>
        <v>0</v>
      </c>
      <c r="D72" s="139">
        <f t="shared" si="23"/>
        <v>0</v>
      </c>
      <c r="E72" s="139">
        <v>0</v>
      </c>
      <c r="F72" s="139">
        <f>D72*各種係数!G72</f>
        <v>0</v>
      </c>
      <c r="G72" s="139">
        <f>D72*各種係数!H72</f>
        <v>0</v>
      </c>
      <c r="H72" s="139">
        <f>D72*各種係数!J72*各種係数!$M$23*各種係数!$M$32</f>
        <v>0</v>
      </c>
      <c r="I72" s="139">
        <f>D72*各種係数!K72*各種係数!$M$23*各種係数!$M$32</f>
        <v>0</v>
      </c>
      <c r="J72" s="104">
        <v>0</v>
      </c>
      <c r="K72" s="313">
        <f t="shared" si="24"/>
        <v>0</v>
      </c>
      <c r="L72" s="313">
        <v>0</v>
      </c>
      <c r="M72" s="313">
        <f>K72*各種係数!G72</f>
        <v>0</v>
      </c>
      <c r="N72" s="313">
        <f>K72*各種係数!H72</f>
        <v>0</v>
      </c>
      <c r="O72" s="313">
        <f>K72*各種係数!J72*各種係数!$M$23*各種係数!$M$32</f>
        <v>0</v>
      </c>
      <c r="P72" s="313">
        <f>K72*各種係数!K72*各種係数!$M$23*各種係数!$M$32</f>
        <v>0</v>
      </c>
      <c r="Q72" s="104"/>
      <c r="R72" s="104">
        <f>$Q$113*各種係数!I72</f>
        <v>0</v>
      </c>
      <c r="S72" s="104">
        <f>R72*各種係数!F72</f>
        <v>0</v>
      </c>
      <c r="T72" s="280">
        <v>0</v>
      </c>
      <c r="U72" s="280">
        <v>0</v>
      </c>
      <c r="V72" s="280">
        <f>T72*各種係数!G72</f>
        <v>0</v>
      </c>
      <c r="W72" s="280">
        <f>T72*各種係数!H72</f>
        <v>0</v>
      </c>
      <c r="X72" s="280">
        <f>T72*各種係数!J72*各種係数!$M$23*各種係数!$M$32</f>
        <v>0</v>
      </c>
      <c r="Y72" s="280">
        <f>T72*各種係数!K72*各種係数!$M$23*各種係数!$M$32</f>
        <v>0</v>
      </c>
      <c r="Z72" s="119" t="str">
        <f t="shared" si="21"/>
        <v>462</v>
      </c>
      <c r="AA72" s="115" t="str">
        <f t="shared" si="22"/>
        <v>ガス・熱供給</v>
      </c>
      <c r="AB72" s="104">
        <f t="shared" si="25"/>
        <v>0</v>
      </c>
      <c r="AC72" s="104">
        <f t="shared" si="26"/>
        <v>0</v>
      </c>
      <c r="AD72" s="104">
        <f t="shared" si="27"/>
        <v>0</v>
      </c>
      <c r="AE72" s="104">
        <f t="shared" si="28"/>
        <v>0</v>
      </c>
      <c r="AF72" s="104">
        <f t="shared" si="29"/>
        <v>0</v>
      </c>
      <c r="AG72" s="104">
        <f t="shared" si="30"/>
        <v>0</v>
      </c>
      <c r="AH72" s="33"/>
      <c r="AI72" s="33"/>
      <c r="AJ72" s="150">
        <f>RANK(AB72,$AB$6:$AB$112)+COUNTIF($AB$6:AB72,AB72)-1</f>
        <v>67</v>
      </c>
      <c r="AK72" s="160" t="str">
        <f t="shared" si="31"/>
        <v>462</v>
      </c>
      <c r="AL72" s="151" t="str">
        <f t="shared" si="32"/>
        <v>ガス・熱供給</v>
      </c>
      <c r="AM72" s="157">
        <v>67</v>
      </c>
      <c r="AN72" s="157" t="str">
        <f t="shared" si="33"/>
        <v>462</v>
      </c>
      <c r="AO72" s="152" t="str">
        <f t="shared" si="34"/>
        <v>ガス・熱供給</v>
      </c>
      <c r="AP72" s="139">
        <f t="shared" si="35"/>
        <v>0</v>
      </c>
      <c r="AQ72" s="327">
        <f t="shared" si="36"/>
        <v>0</v>
      </c>
      <c r="AR72" s="280">
        <f t="shared" si="37"/>
        <v>0</v>
      </c>
      <c r="AS72" s="104">
        <f t="shared" si="38"/>
        <v>0</v>
      </c>
    </row>
    <row r="73" spans="1:45" s="34" customFormat="1" ht="19.95" customHeight="1" x14ac:dyDescent="0.2">
      <c r="A73" s="119" t="s">
        <v>491</v>
      </c>
      <c r="B73" s="115" t="s">
        <v>98</v>
      </c>
      <c r="C73" s="103">
        <f>計算準備!C78</f>
        <v>0</v>
      </c>
      <c r="D73" s="139">
        <f t="shared" si="23"/>
        <v>0</v>
      </c>
      <c r="E73" s="139">
        <v>0</v>
      </c>
      <c r="F73" s="139">
        <f>D73*各種係数!G73</f>
        <v>0</v>
      </c>
      <c r="G73" s="139">
        <f>D73*各種係数!H73</f>
        <v>0</v>
      </c>
      <c r="H73" s="139">
        <f>D73*各種係数!J73*各種係数!$M$23*各種係数!$M$32</f>
        <v>0</v>
      </c>
      <c r="I73" s="139">
        <f>D73*各種係数!K73*各種係数!$M$23*各種係数!$M$32</f>
        <v>0</v>
      </c>
      <c r="J73" s="104">
        <v>0</v>
      </c>
      <c r="K73" s="313">
        <f t="shared" si="24"/>
        <v>0</v>
      </c>
      <c r="L73" s="313">
        <v>0</v>
      </c>
      <c r="M73" s="313">
        <f>K73*各種係数!G73</f>
        <v>0</v>
      </c>
      <c r="N73" s="313">
        <f>K73*各種係数!H73</f>
        <v>0</v>
      </c>
      <c r="O73" s="313">
        <f>K73*各種係数!J73*各種係数!$M$23*各種係数!$M$32</f>
        <v>0</v>
      </c>
      <c r="P73" s="313">
        <f>K73*各種係数!K73*各種係数!$M$23*各種係数!$M$32</f>
        <v>0</v>
      </c>
      <c r="Q73" s="104"/>
      <c r="R73" s="104">
        <f>$Q$113*各種係数!I73</f>
        <v>0</v>
      </c>
      <c r="S73" s="104">
        <f>R73*各種係数!F73</f>
        <v>0</v>
      </c>
      <c r="T73" s="280">
        <v>0</v>
      </c>
      <c r="U73" s="280">
        <v>0</v>
      </c>
      <c r="V73" s="280">
        <f>T73*各種係数!G73</f>
        <v>0</v>
      </c>
      <c r="W73" s="280">
        <f>T73*各種係数!H73</f>
        <v>0</v>
      </c>
      <c r="X73" s="280">
        <f>T73*各種係数!J73*各種係数!$M$23*各種係数!$M$32</f>
        <v>0</v>
      </c>
      <c r="Y73" s="280">
        <f>T73*各種係数!K73*各種係数!$M$23*各種係数!$M$32</f>
        <v>0</v>
      </c>
      <c r="Z73" s="119" t="str">
        <f t="shared" si="21"/>
        <v>471</v>
      </c>
      <c r="AA73" s="115" t="str">
        <f t="shared" si="22"/>
        <v>水道</v>
      </c>
      <c r="AB73" s="104">
        <f t="shared" si="25"/>
        <v>0</v>
      </c>
      <c r="AC73" s="104">
        <f t="shared" si="26"/>
        <v>0</v>
      </c>
      <c r="AD73" s="104">
        <f t="shared" si="27"/>
        <v>0</v>
      </c>
      <c r="AE73" s="104">
        <f t="shared" si="28"/>
        <v>0</v>
      </c>
      <c r="AF73" s="104">
        <f t="shared" si="29"/>
        <v>0</v>
      </c>
      <c r="AG73" s="104">
        <f t="shared" si="30"/>
        <v>0</v>
      </c>
      <c r="AH73" s="33"/>
      <c r="AI73" s="33"/>
      <c r="AJ73" s="150">
        <f>RANK(AB73,$AB$6:$AB$112)+COUNTIF($AB$6:AB73,AB73)-1</f>
        <v>68</v>
      </c>
      <c r="AK73" s="160" t="str">
        <f t="shared" si="31"/>
        <v>471</v>
      </c>
      <c r="AL73" s="151" t="str">
        <f t="shared" si="32"/>
        <v>水道</v>
      </c>
      <c r="AM73" s="157">
        <v>68</v>
      </c>
      <c r="AN73" s="157" t="str">
        <f t="shared" si="33"/>
        <v>471</v>
      </c>
      <c r="AO73" s="152" t="str">
        <f t="shared" si="34"/>
        <v>水道</v>
      </c>
      <c r="AP73" s="139">
        <f t="shared" si="35"/>
        <v>0</v>
      </c>
      <c r="AQ73" s="327">
        <f t="shared" si="36"/>
        <v>0</v>
      </c>
      <c r="AR73" s="280">
        <f t="shared" si="37"/>
        <v>0</v>
      </c>
      <c r="AS73" s="104">
        <f t="shared" si="38"/>
        <v>0</v>
      </c>
    </row>
    <row r="74" spans="1:45" s="34" customFormat="1" ht="19.95" customHeight="1" x14ac:dyDescent="0.2">
      <c r="A74" s="119" t="s">
        <v>493</v>
      </c>
      <c r="B74" s="115" t="s">
        <v>99</v>
      </c>
      <c r="C74" s="103">
        <f>計算準備!C79</f>
        <v>0</v>
      </c>
      <c r="D74" s="139">
        <f t="shared" si="23"/>
        <v>0</v>
      </c>
      <c r="E74" s="139">
        <v>0</v>
      </c>
      <c r="F74" s="139">
        <f>D74*各種係数!G74</f>
        <v>0</v>
      </c>
      <c r="G74" s="139">
        <f>D74*各種係数!H74</f>
        <v>0</v>
      </c>
      <c r="H74" s="139">
        <f>D74*各種係数!J74*各種係数!$M$23*各種係数!$M$32</f>
        <v>0</v>
      </c>
      <c r="I74" s="139">
        <f>D74*各種係数!K74*各種係数!$M$23*各種係数!$M$32</f>
        <v>0</v>
      </c>
      <c r="J74" s="104">
        <v>0</v>
      </c>
      <c r="K74" s="313">
        <f t="shared" si="24"/>
        <v>0</v>
      </c>
      <c r="L74" s="313">
        <v>0</v>
      </c>
      <c r="M74" s="313">
        <f>K74*各種係数!G74</f>
        <v>0</v>
      </c>
      <c r="N74" s="313">
        <f>K74*各種係数!H74</f>
        <v>0</v>
      </c>
      <c r="O74" s="313">
        <f>K74*各種係数!J74*各種係数!$M$23*各種係数!$M$32</f>
        <v>0</v>
      </c>
      <c r="P74" s="313">
        <f>K74*各種係数!K74*各種係数!$M$23*各種係数!$M$32</f>
        <v>0</v>
      </c>
      <c r="Q74" s="104"/>
      <c r="R74" s="104">
        <f>$Q$113*各種係数!I74</f>
        <v>0</v>
      </c>
      <c r="S74" s="104">
        <f>R74*各種係数!F74</f>
        <v>0</v>
      </c>
      <c r="T74" s="280">
        <v>0</v>
      </c>
      <c r="U74" s="280">
        <v>0</v>
      </c>
      <c r="V74" s="280">
        <f>T74*各種係数!G74</f>
        <v>0</v>
      </c>
      <c r="W74" s="280">
        <f>T74*各種係数!H74</f>
        <v>0</v>
      </c>
      <c r="X74" s="280">
        <f>T74*各種係数!J74*各種係数!$M$23*各種係数!$M$32</f>
        <v>0</v>
      </c>
      <c r="Y74" s="280">
        <f>T74*各種係数!K74*各種係数!$M$23*各種係数!$M$32</f>
        <v>0</v>
      </c>
      <c r="Z74" s="119" t="str">
        <f t="shared" si="21"/>
        <v>481</v>
      </c>
      <c r="AA74" s="115" t="str">
        <f t="shared" si="22"/>
        <v>廃棄物処理</v>
      </c>
      <c r="AB74" s="104">
        <f t="shared" si="25"/>
        <v>0</v>
      </c>
      <c r="AC74" s="104">
        <f t="shared" si="26"/>
        <v>0</v>
      </c>
      <c r="AD74" s="104">
        <f t="shared" si="27"/>
        <v>0</v>
      </c>
      <c r="AE74" s="104">
        <f t="shared" si="28"/>
        <v>0</v>
      </c>
      <c r="AF74" s="104">
        <f t="shared" si="29"/>
        <v>0</v>
      </c>
      <c r="AG74" s="104">
        <f t="shared" si="30"/>
        <v>0</v>
      </c>
      <c r="AH74" s="33"/>
      <c r="AI74" s="33"/>
      <c r="AJ74" s="150">
        <f>RANK(AB74,$AB$6:$AB$112)+COUNTIF($AB$6:AB74,AB74)-1</f>
        <v>69</v>
      </c>
      <c r="AK74" s="160" t="str">
        <f t="shared" si="31"/>
        <v>481</v>
      </c>
      <c r="AL74" s="151" t="str">
        <f t="shared" si="32"/>
        <v>廃棄物処理</v>
      </c>
      <c r="AM74" s="157">
        <v>69</v>
      </c>
      <c r="AN74" s="157" t="str">
        <f t="shared" si="33"/>
        <v>481</v>
      </c>
      <c r="AO74" s="152" t="str">
        <f t="shared" si="34"/>
        <v>廃棄物処理</v>
      </c>
      <c r="AP74" s="139">
        <f t="shared" si="35"/>
        <v>0</v>
      </c>
      <c r="AQ74" s="327">
        <f t="shared" si="36"/>
        <v>0</v>
      </c>
      <c r="AR74" s="280">
        <f t="shared" si="37"/>
        <v>0</v>
      </c>
      <c r="AS74" s="104">
        <f t="shared" si="38"/>
        <v>0</v>
      </c>
    </row>
    <row r="75" spans="1:45" s="34" customFormat="1" ht="19.95" customHeight="1" x14ac:dyDescent="0.2">
      <c r="A75" s="119" t="s">
        <v>496</v>
      </c>
      <c r="B75" s="115" t="s">
        <v>100</v>
      </c>
      <c r="C75" s="103">
        <f>計算準備!C80</f>
        <v>0</v>
      </c>
      <c r="D75" s="139">
        <f t="shared" si="23"/>
        <v>0</v>
      </c>
      <c r="E75" s="139">
        <v>0</v>
      </c>
      <c r="F75" s="139">
        <f>D75*各種係数!G75</f>
        <v>0</v>
      </c>
      <c r="G75" s="139">
        <f>D75*各種係数!H75</f>
        <v>0</v>
      </c>
      <c r="H75" s="139">
        <f>D75*各種係数!J75*各種係数!$M$23*各種係数!$M$32</f>
        <v>0</v>
      </c>
      <c r="I75" s="139">
        <f>D75*各種係数!K75*各種係数!$M$23*各種係数!$M$32</f>
        <v>0</v>
      </c>
      <c r="J75" s="104">
        <v>0</v>
      </c>
      <c r="K75" s="313">
        <f t="shared" si="24"/>
        <v>0</v>
      </c>
      <c r="L75" s="313">
        <v>0</v>
      </c>
      <c r="M75" s="313">
        <f>K75*各種係数!G75</f>
        <v>0</v>
      </c>
      <c r="N75" s="313">
        <f>K75*各種係数!H75</f>
        <v>0</v>
      </c>
      <c r="O75" s="313">
        <f>K75*各種係数!J75*各種係数!$M$23*各種係数!$M$32</f>
        <v>0</v>
      </c>
      <c r="P75" s="313">
        <f>K75*各種係数!K75*各種係数!$M$23*各種係数!$M$32</f>
        <v>0</v>
      </c>
      <c r="Q75" s="104"/>
      <c r="R75" s="104">
        <f>$Q$113*各種係数!I75</f>
        <v>0</v>
      </c>
      <c r="S75" s="104">
        <f>R75*各種係数!F75</f>
        <v>0</v>
      </c>
      <c r="T75" s="280">
        <v>0</v>
      </c>
      <c r="U75" s="280">
        <v>0</v>
      </c>
      <c r="V75" s="280">
        <f>T75*各種係数!G75</f>
        <v>0</v>
      </c>
      <c r="W75" s="280">
        <f>T75*各種係数!H75</f>
        <v>0</v>
      </c>
      <c r="X75" s="280">
        <f>T75*各種係数!J75*各種係数!$M$23*各種係数!$M$32</f>
        <v>0</v>
      </c>
      <c r="Y75" s="280">
        <f>T75*各種係数!K75*各種係数!$M$23*各種係数!$M$32</f>
        <v>0</v>
      </c>
      <c r="Z75" s="119" t="str">
        <f t="shared" si="21"/>
        <v>511</v>
      </c>
      <c r="AA75" s="115" t="str">
        <f t="shared" si="22"/>
        <v>商業</v>
      </c>
      <c r="AB75" s="104">
        <f t="shared" si="25"/>
        <v>0</v>
      </c>
      <c r="AC75" s="104">
        <f t="shared" si="26"/>
        <v>0</v>
      </c>
      <c r="AD75" s="104">
        <f t="shared" si="27"/>
        <v>0</v>
      </c>
      <c r="AE75" s="104">
        <f t="shared" si="28"/>
        <v>0</v>
      </c>
      <c r="AF75" s="104">
        <f t="shared" si="29"/>
        <v>0</v>
      </c>
      <c r="AG75" s="104">
        <f t="shared" si="30"/>
        <v>0</v>
      </c>
      <c r="AH75" s="33"/>
      <c r="AI75" s="33"/>
      <c r="AJ75" s="150">
        <f>RANK(AB75,$AB$6:$AB$112)+COUNTIF($AB$6:AB75,AB75)-1</f>
        <v>70</v>
      </c>
      <c r="AK75" s="160" t="str">
        <f t="shared" si="31"/>
        <v>511</v>
      </c>
      <c r="AL75" s="151" t="str">
        <f t="shared" si="32"/>
        <v>商業</v>
      </c>
      <c r="AM75" s="157">
        <v>70</v>
      </c>
      <c r="AN75" s="157" t="str">
        <f t="shared" si="33"/>
        <v>511</v>
      </c>
      <c r="AO75" s="152" t="str">
        <f t="shared" si="34"/>
        <v>商業</v>
      </c>
      <c r="AP75" s="139">
        <f t="shared" si="35"/>
        <v>0</v>
      </c>
      <c r="AQ75" s="327">
        <f t="shared" si="36"/>
        <v>0</v>
      </c>
      <c r="AR75" s="280">
        <f t="shared" si="37"/>
        <v>0</v>
      </c>
      <c r="AS75" s="104">
        <f t="shared" si="38"/>
        <v>0</v>
      </c>
    </row>
    <row r="76" spans="1:45" s="34" customFormat="1" ht="19.95" customHeight="1" x14ac:dyDescent="0.2">
      <c r="A76" s="119" t="s">
        <v>501</v>
      </c>
      <c r="B76" s="115" t="s">
        <v>101</v>
      </c>
      <c r="C76" s="103">
        <f>計算準備!C81</f>
        <v>0</v>
      </c>
      <c r="D76" s="139">
        <f t="shared" si="23"/>
        <v>0</v>
      </c>
      <c r="E76" s="139">
        <v>0</v>
      </c>
      <c r="F76" s="139">
        <f>D76*各種係数!G76</f>
        <v>0</v>
      </c>
      <c r="G76" s="139">
        <f>D76*各種係数!H76</f>
        <v>0</v>
      </c>
      <c r="H76" s="139">
        <f>D76*各種係数!J76*各種係数!$M$23*各種係数!$M$32</f>
        <v>0</v>
      </c>
      <c r="I76" s="139">
        <f>D76*各種係数!K76*各種係数!$M$23*各種係数!$M$32</f>
        <v>0</v>
      </c>
      <c r="J76" s="104">
        <v>0</v>
      </c>
      <c r="K76" s="313">
        <f t="shared" si="24"/>
        <v>0</v>
      </c>
      <c r="L76" s="313">
        <v>0</v>
      </c>
      <c r="M76" s="313">
        <f>K76*各種係数!G76</f>
        <v>0</v>
      </c>
      <c r="N76" s="313">
        <f>K76*各種係数!H76</f>
        <v>0</v>
      </c>
      <c r="O76" s="313">
        <f>K76*各種係数!J76*各種係数!$M$23*各種係数!$M$32</f>
        <v>0</v>
      </c>
      <c r="P76" s="313">
        <f>K76*各種係数!K76*各種係数!$M$23*各種係数!$M$32</f>
        <v>0</v>
      </c>
      <c r="Q76" s="104"/>
      <c r="R76" s="104">
        <f>$Q$113*各種係数!I76</f>
        <v>0</v>
      </c>
      <c r="S76" s="104">
        <f>R76*各種係数!F76</f>
        <v>0</v>
      </c>
      <c r="T76" s="280">
        <v>0</v>
      </c>
      <c r="U76" s="280">
        <v>0</v>
      </c>
      <c r="V76" s="280">
        <f>T76*各種係数!G76</f>
        <v>0</v>
      </c>
      <c r="W76" s="280">
        <f>T76*各種係数!H76</f>
        <v>0</v>
      </c>
      <c r="X76" s="280">
        <f>T76*各種係数!J76*各種係数!$M$23*各種係数!$M$32</f>
        <v>0</v>
      </c>
      <c r="Y76" s="280">
        <f>T76*各種係数!K76*各種係数!$M$23*各種係数!$M$32</f>
        <v>0</v>
      </c>
      <c r="Z76" s="119" t="str">
        <f t="shared" si="21"/>
        <v>531</v>
      </c>
      <c r="AA76" s="115" t="str">
        <f t="shared" si="22"/>
        <v>金融・保険</v>
      </c>
      <c r="AB76" s="104">
        <f t="shared" si="25"/>
        <v>0</v>
      </c>
      <c r="AC76" s="104">
        <f t="shared" si="26"/>
        <v>0</v>
      </c>
      <c r="AD76" s="104">
        <f t="shared" si="27"/>
        <v>0</v>
      </c>
      <c r="AE76" s="104">
        <f t="shared" si="28"/>
        <v>0</v>
      </c>
      <c r="AF76" s="104">
        <f t="shared" si="29"/>
        <v>0</v>
      </c>
      <c r="AG76" s="104">
        <f t="shared" si="30"/>
        <v>0</v>
      </c>
      <c r="AH76" s="33"/>
      <c r="AI76" s="33"/>
      <c r="AJ76" s="150">
        <f>RANK(AB76,$AB$6:$AB$112)+COUNTIF($AB$6:AB76,AB76)-1</f>
        <v>71</v>
      </c>
      <c r="AK76" s="160" t="str">
        <f t="shared" si="31"/>
        <v>531</v>
      </c>
      <c r="AL76" s="151" t="str">
        <f t="shared" si="32"/>
        <v>金融・保険</v>
      </c>
      <c r="AM76" s="157">
        <v>71</v>
      </c>
      <c r="AN76" s="157" t="str">
        <f t="shared" si="33"/>
        <v>531</v>
      </c>
      <c r="AO76" s="152" t="str">
        <f t="shared" si="34"/>
        <v>金融・保険</v>
      </c>
      <c r="AP76" s="139">
        <f t="shared" si="35"/>
        <v>0</v>
      </c>
      <c r="AQ76" s="327">
        <f t="shared" si="36"/>
        <v>0</v>
      </c>
      <c r="AR76" s="280">
        <f t="shared" si="37"/>
        <v>0</v>
      </c>
      <c r="AS76" s="104">
        <f t="shared" si="38"/>
        <v>0</v>
      </c>
    </row>
    <row r="77" spans="1:45" s="34" customFormat="1" ht="19.95" customHeight="1" x14ac:dyDescent="0.2">
      <c r="A77" s="118" t="s">
        <v>506</v>
      </c>
      <c r="B77" s="115" t="s">
        <v>505</v>
      </c>
      <c r="C77" s="103">
        <f>計算準備!C82</f>
        <v>0</v>
      </c>
      <c r="D77" s="139">
        <f t="shared" si="23"/>
        <v>0</v>
      </c>
      <c r="E77" s="139">
        <v>0</v>
      </c>
      <c r="F77" s="139">
        <f>D77*各種係数!G77</f>
        <v>0</v>
      </c>
      <c r="G77" s="139">
        <f>D77*各種係数!H77</f>
        <v>0</v>
      </c>
      <c r="H77" s="139">
        <f>D77*各種係数!J77*各種係数!$M$23*各種係数!$M$32</f>
        <v>0</v>
      </c>
      <c r="I77" s="139">
        <f>D77*各種係数!K77*各種係数!$M$23*各種係数!$M$32</f>
        <v>0</v>
      </c>
      <c r="J77" s="104">
        <v>0</v>
      </c>
      <c r="K77" s="313">
        <f t="shared" si="24"/>
        <v>0</v>
      </c>
      <c r="L77" s="313">
        <v>0</v>
      </c>
      <c r="M77" s="313">
        <f>K77*各種係数!G77</f>
        <v>0</v>
      </c>
      <c r="N77" s="313">
        <f>K77*各種係数!H77</f>
        <v>0</v>
      </c>
      <c r="O77" s="313">
        <f>K77*各種係数!J77*各種係数!$M$23*各種係数!$M$32</f>
        <v>0</v>
      </c>
      <c r="P77" s="313">
        <f>K77*各種係数!K77*各種係数!$M$23*各種係数!$M$32</f>
        <v>0</v>
      </c>
      <c r="Q77" s="104"/>
      <c r="R77" s="104">
        <f>$Q$113*各種係数!I77</f>
        <v>0</v>
      </c>
      <c r="S77" s="104">
        <f>R77*各種係数!F77</f>
        <v>0</v>
      </c>
      <c r="T77" s="280">
        <v>0</v>
      </c>
      <c r="U77" s="280">
        <v>0</v>
      </c>
      <c r="V77" s="280">
        <f>T77*各種係数!G77</f>
        <v>0</v>
      </c>
      <c r="W77" s="280">
        <f>T77*各種係数!H77</f>
        <v>0</v>
      </c>
      <c r="X77" s="280">
        <f>T77*各種係数!J77*各種係数!$M$23*各種係数!$M$32</f>
        <v>0</v>
      </c>
      <c r="Y77" s="280">
        <f>T77*各種係数!K77*各種係数!$M$23*各種係数!$M$32</f>
        <v>0</v>
      </c>
      <c r="Z77" s="118" t="str">
        <f t="shared" si="21"/>
        <v>551</v>
      </c>
      <c r="AA77" s="115" t="str">
        <f t="shared" si="22"/>
        <v>不動産仲介及び賃貸</v>
      </c>
      <c r="AB77" s="104">
        <f t="shared" si="25"/>
        <v>0</v>
      </c>
      <c r="AC77" s="104">
        <f t="shared" si="26"/>
        <v>0</v>
      </c>
      <c r="AD77" s="104">
        <f t="shared" si="27"/>
        <v>0</v>
      </c>
      <c r="AE77" s="104">
        <f t="shared" si="28"/>
        <v>0</v>
      </c>
      <c r="AF77" s="104">
        <f t="shared" si="29"/>
        <v>0</v>
      </c>
      <c r="AG77" s="104">
        <f t="shared" si="30"/>
        <v>0</v>
      </c>
      <c r="AH77" s="33"/>
      <c r="AI77" s="33"/>
      <c r="AJ77" s="150">
        <f>RANK(AB77,$AB$6:$AB$112)+COUNTIF($AB$6:AB77,AB77)-1</f>
        <v>72</v>
      </c>
      <c r="AK77" s="160" t="str">
        <f t="shared" si="31"/>
        <v>551</v>
      </c>
      <c r="AL77" s="151" t="str">
        <f t="shared" si="32"/>
        <v>不動産仲介及び賃貸</v>
      </c>
      <c r="AM77" s="157">
        <v>72</v>
      </c>
      <c r="AN77" s="157" t="str">
        <f t="shared" si="33"/>
        <v>551</v>
      </c>
      <c r="AO77" s="152" t="str">
        <f t="shared" si="34"/>
        <v>不動産仲介及び賃貸</v>
      </c>
      <c r="AP77" s="139">
        <f t="shared" si="35"/>
        <v>0</v>
      </c>
      <c r="AQ77" s="327">
        <f t="shared" si="36"/>
        <v>0</v>
      </c>
      <c r="AR77" s="280">
        <f t="shared" si="37"/>
        <v>0</v>
      </c>
      <c r="AS77" s="104">
        <f t="shared" si="38"/>
        <v>0</v>
      </c>
    </row>
    <row r="78" spans="1:45" s="34" customFormat="1" ht="19.95" customHeight="1" x14ac:dyDescent="0.2">
      <c r="A78" s="119" t="s">
        <v>508</v>
      </c>
      <c r="B78" s="115" t="s">
        <v>509</v>
      </c>
      <c r="C78" s="103">
        <f>計算準備!C83</f>
        <v>0</v>
      </c>
      <c r="D78" s="139">
        <f t="shared" si="23"/>
        <v>0</v>
      </c>
      <c r="E78" s="139">
        <v>0</v>
      </c>
      <c r="F78" s="139">
        <f>D78*各種係数!G78</f>
        <v>0</v>
      </c>
      <c r="G78" s="139">
        <f>D78*各種係数!H78</f>
        <v>0</v>
      </c>
      <c r="H78" s="139">
        <f>D78*各種係数!J78*各種係数!$M$23*各種係数!$M$32</f>
        <v>0</v>
      </c>
      <c r="I78" s="139">
        <f>D78*各種係数!K78*各種係数!$M$23*各種係数!$M$32</f>
        <v>0</v>
      </c>
      <c r="J78" s="104">
        <v>0</v>
      </c>
      <c r="K78" s="313">
        <f t="shared" si="24"/>
        <v>0</v>
      </c>
      <c r="L78" s="313">
        <v>0</v>
      </c>
      <c r="M78" s="313">
        <f>K78*各種係数!G78</f>
        <v>0</v>
      </c>
      <c r="N78" s="313">
        <f>K78*各種係数!H78</f>
        <v>0</v>
      </c>
      <c r="O78" s="313">
        <f>K78*各種係数!J78*各種係数!$M$23*各種係数!$M$32</f>
        <v>0</v>
      </c>
      <c r="P78" s="313">
        <f>K78*各種係数!K78*各種係数!$M$23*各種係数!$M$32</f>
        <v>0</v>
      </c>
      <c r="Q78" s="104"/>
      <c r="R78" s="104">
        <f>$Q$113*各種係数!I78</f>
        <v>0</v>
      </c>
      <c r="S78" s="104">
        <f>R78*各種係数!F78</f>
        <v>0</v>
      </c>
      <c r="T78" s="280">
        <v>0</v>
      </c>
      <c r="U78" s="280">
        <v>0</v>
      </c>
      <c r="V78" s="280">
        <f>T78*各種係数!G78</f>
        <v>0</v>
      </c>
      <c r="W78" s="280">
        <f>T78*各種係数!H78</f>
        <v>0</v>
      </c>
      <c r="X78" s="280">
        <f>T78*各種係数!J78*各種係数!$M$23*各種係数!$M$32</f>
        <v>0</v>
      </c>
      <c r="Y78" s="280">
        <f>T78*各種係数!K78*各種係数!$M$23*各種係数!$M$32</f>
        <v>0</v>
      </c>
      <c r="Z78" s="119" t="str">
        <f t="shared" si="21"/>
        <v>552</v>
      </c>
      <c r="AA78" s="115" t="str">
        <f t="shared" si="22"/>
        <v>住宅賃貸料</v>
      </c>
      <c r="AB78" s="104">
        <f t="shared" si="25"/>
        <v>0</v>
      </c>
      <c r="AC78" s="104">
        <f t="shared" si="26"/>
        <v>0</v>
      </c>
      <c r="AD78" s="104">
        <f t="shared" si="27"/>
        <v>0</v>
      </c>
      <c r="AE78" s="104">
        <f t="shared" si="28"/>
        <v>0</v>
      </c>
      <c r="AF78" s="104">
        <f t="shared" si="29"/>
        <v>0</v>
      </c>
      <c r="AG78" s="104">
        <f t="shared" si="30"/>
        <v>0</v>
      </c>
      <c r="AH78" s="33"/>
      <c r="AI78" s="33"/>
      <c r="AJ78" s="150">
        <f>RANK(AB78,$AB$6:$AB$112)+COUNTIF($AB$6:AB78,AB78)-1</f>
        <v>73</v>
      </c>
      <c r="AK78" s="160" t="str">
        <f t="shared" si="31"/>
        <v>552</v>
      </c>
      <c r="AL78" s="151" t="str">
        <f t="shared" si="32"/>
        <v>住宅賃貸料</v>
      </c>
      <c r="AM78" s="157">
        <v>73</v>
      </c>
      <c r="AN78" s="157" t="str">
        <f t="shared" si="33"/>
        <v>552</v>
      </c>
      <c r="AO78" s="152" t="str">
        <f t="shared" si="34"/>
        <v>住宅賃貸料</v>
      </c>
      <c r="AP78" s="139">
        <f t="shared" si="35"/>
        <v>0</v>
      </c>
      <c r="AQ78" s="327">
        <f t="shared" si="36"/>
        <v>0</v>
      </c>
      <c r="AR78" s="280">
        <f t="shared" si="37"/>
        <v>0</v>
      </c>
      <c r="AS78" s="104">
        <f t="shared" si="38"/>
        <v>0</v>
      </c>
    </row>
    <row r="79" spans="1:45" s="34" customFormat="1" ht="19.95" customHeight="1" x14ac:dyDescent="0.2">
      <c r="A79" s="119" t="s">
        <v>512</v>
      </c>
      <c r="B79" s="115" t="s">
        <v>513</v>
      </c>
      <c r="C79" s="103">
        <f>計算準備!C84</f>
        <v>0</v>
      </c>
      <c r="D79" s="139">
        <f t="shared" si="23"/>
        <v>0</v>
      </c>
      <c r="E79" s="139">
        <v>0</v>
      </c>
      <c r="F79" s="139">
        <f>D79*各種係数!G79</f>
        <v>0</v>
      </c>
      <c r="G79" s="139">
        <f>D79*各種係数!H79</f>
        <v>0</v>
      </c>
      <c r="H79" s="139">
        <f>D79*各種係数!J79*各種係数!$M$23*各種係数!$M$32</f>
        <v>0</v>
      </c>
      <c r="I79" s="139">
        <f>D79*各種係数!K79*各種係数!$M$23*各種係数!$M$32</f>
        <v>0</v>
      </c>
      <c r="J79" s="104">
        <v>0</v>
      </c>
      <c r="K79" s="313">
        <f t="shared" si="24"/>
        <v>0</v>
      </c>
      <c r="L79" s="313">
        <v>0</v>
      </c>
      <c r="M79" s="313">
        <f>K79*各種係数!G79</f>
        <v>0</v>
      </c>
      <c r="N79" s="313">
        <f>K79*各種係数!H79</f>
        <v>0</v>
      </c>
      <c r="O79" s="313">
        <f>K79*各種係数!J79*各種係数!$M$23*各種係数!$M$32</f>
        <v>0</v>
      </c>
      <c r="P79" s="313">
        <f>K79*各種係数!K79*各種係数!$M$23*各種係数!$M$32</f>
        <v>0</v>
      </c>
      <c r="Q79" s="104"/>
      <c r="R79" s="104">
        <f>$Q$113*各種係数!I79</f>
        <v>0</v>
      </c>
      <c r="S79" s="104">
        <f>R79*各種係数!F79</f>
        <v>0</v>
      </c>
      <c r="T79" s="280">
        <v>0</v>
      </c>
      <c r="U79" s="280">
        <v>0</v>
      </c>
      <c r="V79" s="280">
        <f>T79*各種係数!G79</f>
        <v>0</v>
      </c>
      <c r="W79" s="280">
        <f>T79*各種係数!H79</f>
        <v>0</v>
      </c>
      <c r="X79" s="280">
        <f>T79*各種係数!J79*各種係数!$M$23*各種係数!$M$32</f>
        <v>0</v>
      </c>
      <c r="Y79" s="280">
        <f>T79*各種係数!K79*各種係数!$M$23*各種係数!$M$32</f>
        <v>0</v>
      </c>
      <c r="Z79" s="119" t="str">
        <f t="shared" si="21"/>
        <v>553</v>
      </c>
      <c r="AA79" s="115" t="str">
        <f t="shared" si="22"/>
        <v>住宅賃貸料（帰属家賃）</v>
      </c>
      <c r="AB79" s="104">
        <f t="shared" si="25"/>
        <v>0</v>
      </c>
      <c r="AC79" s="104">
        <f t="shared" si="26"/>
        <v>0</v>
      </c>
      <c r="AD79" s="104">
        <f t="shared" si="27"/>
        <v>0</v>
      </c>
      <c r="AE79" s="104">
        <f t="shared" si="28"/>
        <v>0</v>
      </c>
      <c r="AF79" s="104">
        <f t="shared" si="29"/>
        <v>0</v>
      </c>
      <c r="AG79" s="104">
        <f t="shared" si="30"/>
        <v>0</v>
      </c>
      <c r="AH79" s="33"/>
      <c r="AI79" s="33"/>
      <c r="AJ79" s="150">
        <f>RANK(AB79,$AB$6:$AB$112)+COUNTIF($AB$6:AB79,AB79)-1</f>
        <v>74</v>
      </c>
      <c r="AK79" s="160" t="str">
        <f t="shared" si="31"/>
        <v>553</v>
      </c>
      <c r="AL79" s="151" t="str">
        <f t="shared" si="32"/>
        <v>住宅賃貸料（帰属家賃）</v>
      </c>
      <c r="AM79" s="157">
        <v>74</v>
      </c>
      <c r="AN79" s="157" t="str">
        <f t="shared" si="33"/>
        <v>553</v>
      </c>
      <c r="AO79" s="152" t="str">
        <f t="shared" si="34"/>
        <v>住宅賃貸料（帰属家賃）</v>
      </c>
      <c r="AP79" s="139">
        <f t="shared" si="35"/>
        <v>0</v>
      </c>
      <c r="AQ79" s="327">
        <f t="shared" si="36"/>
        <v>0</v>
      </c>
      <c r="AR79" s="280">
        <f t="shared" si="37"/>
        <v>0</v>
      </c>
      <c r="AS79" s="104">
        <f t="shared" si="38"/>
        <v>0</v>
      </c>
    </row>
    <row r="80" spans="1:45" s="34" customFormat="1" ht="19.95" customHeight="1" x14ac:dyDescent="0.2">
      <c r="A80" s="119" t="s">
        <v>516</v>
      </c>
      <c r="B80" s="115" t="s">
        <v>517</v>
      </c>
      <c r="C80" s="103">
        <f>計算準備!C85</f>
        <v>0</v>
      </c>
      <c r="D80" s="139">
        <f t="shared" si="23"/>
        <v>0</v>
      </c>
      <c r="E80" s="139">
        <v>0</v>
      </c>
      <c r="F80" s="139">
        <f>D80*各種係数!G80</f>
        <v>0</v>
      </c>
      <c r="G80" s="139">
        <f>D80*各種係数!H80</f>
        <v>0</v>
      </c>
      <c r="H80" s="139">
        <f>D80*各種係数!J80*各種係数!$M$23*各種係数!$M$32</f>
        <v>0</v>
      </c>
      <c r="I80" s="139">
        <f>D80*各種係数!K80*各種係数!$M$23*各種係数!$M$32</f>
        <v>0</v>
      </c>
      <c r="J80" s="104">
        <v>0</v>
      </c>
      <c r="K80" s="313">
        <f t="shared" si="24"/>
        <v>0</v>
      </c>
      <c r="L80" s="313">
        <v>0</v>
      </c>
      <c r="M80" s="313">
        <f>K80*各種係数!G80</f>
        <v>0</v>
      </c>
      <c r="N80" s="313">
        <f>K80*各種係数!H80</f>
        <v>0</v>
      </c>
      <c r="O80" s="313">
        <f>K80*各種係数!J80*各種係数!$M$23*各種係数!$M$32</f>
        <v>0</v>
      </c>
      <c r="P80" s="313">
        <f>K80*各種係数!K80*各種係数!$M$23*各種係数!$M$32</f>
        <v>0</v>
      </c>
      <c r="Q80" s="104"/>
      <c r="R80" s="104">
        <f>$Q$113*各種係数!I80</f>
        <v>0</v>
      </c>
      <c r="S80" s="104">
        <f>R80*各種係数!F80</f>
        <v>0</v>
      </c>
      <c r="T80" s="280">
        <v>0</v>
      </c>
      <c r="U80" s="280">
        <v>0</v>
      </c>
      <c r="V80" s="280">
        <f>T80*各種係数!G80</f>
        <v>0</v>
      </c>
      <c r="W80" s="280">
        <f>T80*各種係数!H80</f>
        <v>0</v>
      </c>
      <c r="X80" s="280">
        <f>T80*各種係数!J80*各種係数!$M$23*各種係数!$M$32</f>
        <v>0</v>
      </c>
      <c r="Y80" s="280">
        <f>T80*各種係数!K80*各種係数!$M$23*各種係数!$M$32</f>
        <v>0</v>
      </c>
      <c r="Z80" s="119" t="str">
        <f t="shared" si="21"/>
        <v>571</v>
      </c>
      <c r="AA80" s="115" t="str">
        <f t="shared" si="22"/>
        <v>鉄道輸送</v>
      </c>
      <c r="AB80" s="104">
        <f t="shared" si="25"/>
        <v>0</v>
      </c>
      <c r="AC80" s="104">
        <f t="shared" si="26"/>
        <v>0</v>
      </c>
      <c r="AD80" s="104">
        <f t="shared" si="27"/>
        <v>0</v>
      </c>
      <c r="AE80" s="104">
        <f t="shared" si="28"/>
        <v>0</v>
      </c>
      <c r="AF80" s="104">
        <f t="shared" si="29"/>
        <v>0</v>
      </c>
      <c r="AG80" s="104">
        <f t="shared" si="30"/>
        <v>0</v>
      </c>
      <c r="AH80" s="33"/>
      <c r="AI80" s="33"/>
      <c r="AJ80" s="150">
        <f>RANK(AB80,$AB$6:$AB$112)+COUNTIF($AB$6:AB80,AB80)-1</f>
        <v>75</v>
      </c>
      <c r="AK80" s="160" t="str">
        <f t="shared" si="31"/>
        <v>571</v>
      </c>
      <c r="AL80" s="151" t="str">
        <f t="shared" si="32"/>
        <v>鉄道輸送</v>
      </c>
      <c r="AM80" s="157">
        <v>75</v>
      </c>
      <c r="AN80" s="157" t="str">
        <f t="shared" si="33"/>
        <v>571</v>
      </c>
      <c r="AO80" s="152" t="str">
        <f t="shared" si="34"/>
        <v>鉄道輸送</v>
      </c>
      <c r="AP80" s="139">
        <f t="shared" si="35"/>
        <v>0</v>
      </c>
      <c r="AQ80" s="327">
        <f t="shared" si="36"/>
        <v>0</v>
      </c>
      <c r="AR80" s="280">
        <f t="shared" si="37"/>
        <v>0</v>
      </c>
      <c r="AS80" s="104">
        <f t="shared" si="38"/>
        <v>0</v>
      </c>
    </row>
    <row r="81" spans="1:45" s="34" customFormat="1" ht="19.95" customHeight="1" x14ac:dyDescent="0.2">
      <c r="A81" s="119" t="s">
        <v>522</v>
      </c>
      <c r="B81" s="115" t="s">
        <v>523</v>
      </c>
      <c r="C81" s="103">
        <f>計算準備!C86</f>
        <v>0</v>
      </c>
      <c r="D81" s="139">
        <f t="shared" si="23"/>
        <v>0</v>
      </c>
      <c r="E81" s="139">
        <v>0</v>
      </c>
      <c r="F81" s="139">
        <f>D81*各種係数!G81</f>
        <v>0</v>
      </c>
      <c r="G81" s="139">
        <f>D81*各種係数!H81</f>
        <v>0</v>
      </c>
      <c r="H81" s="139">
        <f>D81*各種係数!J81*各種係数!$M$23*各種係数!$M$32</f>
        <v>0</v>
      </c>
      <c r="I81" s="139">
        <f>D81*各種係数!K81*各種係数!$M$23*各種係数!$M$32</f>
        <v>0</v>
      </c>
      <c r="J81" s="104">
        <v>0</v>
      </c>
      <c r="K81" s="313">
        <f t="shared" si="24"/>
        <v>0</v>
      </c>
      <c r="L81" s="313">
        <v>0</v>
      </c>
      <c r="M81" s="313">
        <f>K81*各種係数!G81</f>
        <v>0</v>
      </c>
      <c r="N81" s="313">
        <f>K81*各種係数!H81</f>
        <v>0</v>
      </c>
      <c r="O81" s="313">
        <f>K81*各種係数!J81*各種係数!$M$23*各種係数!$M$32</f>
        <v>0</v>
      </c>
      <c r="P81" s="313">
        <f>K81*各種係数!K81*各種係数!$M$23*各種係数!$M$32</f>
        <v>0</v>
      </c>
      <c r="Q81" s="104"/>
      <c r="R81" s="104">
        <f>$Q$113*各種係数!I81</f>
        <v>0</v>
      </c>
      <c r="S81" s="104">
        <f>R81*各種係数!F81</f>
        <v>0</v>
      </c>
      <c r="T81" s="280">
        <v>0</v>
      </c>
      <c r="U81" s="280">
        <v>0</v>
      </c>
      <c r="V81" s="280">
        <f>T81*各種係数!G81</f>
        <v>0</v>
      </c>
      <c r="W81" s="280">
        <f>T81*各種係数!H81</f>
        <v>0</v>
      </c>
      <c r="X81" s="280">
        <f>T81*各種係数!J81*各種係数!$M$23*各種係数!$M$32</f>
        <v>0</v>
      </c>
      <c r="Y81" s="280">
        <f>T81*各種係数!K81*各種係数!$M$23*各種係数!$M$32</f>
        <v>0</v>
      </c>
      <c r="Z81" s="119" t="str">
        <f t="shared" si="21"/>
        <v>572</v>
      </c>
      <c r="AA81" s="115" t="str">
        <f t="shared" si="22"/>
        <v>道路輸送（自家輸送を除く。）</v>
      </c>
      <c r="AB81" s="104">
        <f t="shared" si="25"/>
        <v>0</v>
      </c>
      <c r="AC81" s="104">
        <f t="shared" si="26"/>
        <v>0</v>
      </c>
      <c r="AD81" s="104">
        <f t="shared" si="27"/>
        <v>0</v>
      </c>
      <c r="AE81" s="104">
        <f t="shared" si="28"/>
        <v>0</v>
      </c>
      <c r="AF81" s="104">
        <f t="shared" si="29"/>
        <v>0</v>
      </c>
      <c r="AG81" s="104">
        <f t="shared" si="30"/>
        <v>0</v>
      </c>
      <c r="AH81" s="33"/>
      <c r="AI81" s="33"/>
      <c r="AJ81" s="150">
        <f>RANK(AB81,$AB$6:$AB$112)+COUNTIF($AB$6:AB81,AB81)-1</f>
        <v>76</v>
      </c>
      <c r="AK81" s="160" t="str">
        <f t="shared" si="31"/>
        <v>572</v>
      </c>
      <c r="AL81" s="151" t="str">
        <f t="shared" si="32"/>
        <v>道路輸送（自家輸送を除く。）</v>
      </c>
      <c r="AM81" s="157">
        <v>76</v>
      </c>
      <c r="AN81" s="157" t="str">
        <f t="shared" si="33"/>
        <v>572</v>
      </c>
      <c r="AO81" s="152" t="str">
        <f t="shared" si="34"/>
        <v>道路輸送（自家輸送を除く。）</v>
      </c>
      <c r="AP81" s="139">
        <f t="shared" si="35"/>
        <v>0</v>
      </c>
      <c r="AQ81" s="327">
        <f t="shared" si="36"/>
        <v>0</v>
      </c>
      <c r="AR81" s="280">
        <f t="shared" si="37"/>
        <v>0</v>
      </c>
      <c r="AS81" s="104">
        <f t="shared" si="38"/>
        <v>0</v>
      </c>
    </row>
    <row r="82" spans="1:45" s="34" customFormat="1" ht="19.95" customHeight="1" x14ac:dyDescent="0.2">
      <c r="A82" s="119" t="s">
        <v>528</v>
      </c>
      <c r="B82" s="115" t="s">
        <v>529</v>
      </c>
      <c r="C82" s="103">
        <f>計算準備!C87</f>
        <v>0</v>
      </c>
      <c r="D82" s="139">
        <f t="shared" si="23"/>
        <v>0</v>
      </c>
      <c r="E82" s="139">
        <v>0</v>
      </c>
      <c r="F82" s="139">
        <f>D82*各種係数!G82</f>
        <v>0</v>
      </c>
      <c r="G82" s="139">
        <f>D82*各種係数!H82</f>
        <v>0</v>
      </c>
      <c r="H82" s="139">
        <f>D82*各種係数!J82*各種係数!$M$23*各種係数!$M$32</f>
        <v>0</v>
      </c>
      <c r="I82" s="139">
        <f>D82*各種係数!K82*各種係数!$M$23*各種係数!$M$32</f>
        <v>0</v>
      </c>
      <c r="J82" s="104">
        <v>0</v>
      </c>
      <c r="K82" s="313">
        <f t="shared" si="24"/>
        <v>0</v>
      </c>
      <c r="L82" s="313">
        <v>0</v>
      </c>
      <c r="M82" s="313">
        <f>K82*各種係数!G82</f>
        <v>0</v>
      </c>
      <c r="N82" s="313">
        <f>K82*各種係数!H82</f>
        <v>0</v>
      </c>
      <c r="O82" s="313">
        <f>K82*各種係数!J82*各種係数!$M$23*各種係数!$M$32</f>
        <v>0</v>
      </c>
      <c r="P82" s="313">
        <f>K82*各種係数!K82*各種係数!$M$23*各種係数!$M$32</f>
        <v>0</v>
      </c>
      <c r="Q82" s="104"/>
      <c r="R82" s="104">
        <f>$Q$113*各種係数!I82</f>
        <v>0</v>
      </c>
      <c r="S82" s="104">
        <f>R82*各種係数!F82</f>
        <v>0</v>
      </c>
      <c r="T82" s="280">
        <v>0</v>
      </c>
      <c r="U82" s="280">
        <v>0</v>
      </c>
      <c r="V82" s="280">
        <f>T82*各種係数!G82</f>
        <v>0</v>
      </c>
      <c r="W82" s="280">
        <f>T82*各種係数!H82</f>
        <v>0</v>
      </c>
      <c r="X82" s="280">
        <f>T82*各種係数!J82*各種係数!$M$23*各種係数!$M$32</f>
        <v>0</v>
      </c>
      <c r="Y82" s="280">
        <f>T82*各種係数!K82*各種係数!$M$23*各種係数!$M$32</f>
        <v>0</v>
      </c>
      <c r="Z82" s="119" t="str">
        <f t="shared" si="21"/>
        <v>573</v>
      </c>
      <c r="AA82" s="115" t="str">
        <f t="shared" si="22"/>
        <v>自家輸送</v>
      </c>
      <c r="AB82" s="104">
        <f t="shared" si="25"/>
        <v>0</v>
      </c>
      <c r="AC82" s="104">
        <f t="shared" si="26"/>
        <v>0</v>
      </c>
      <c r="AD82" s="104">
        <f t="shared" si="27"/>
        <v>0</v>
      </c>
      <c r="AE82" s="104">
        <f t="shared" si="28"/>
        <v>0</v>
      </c>
      <c r="AF82" s="104">
        <f t="shared" si="29"/>
        <v>0</v>
      </c>
      <c r="AG82" s="104">
        <f t="shared" si="30"/>
        <v>0</v>
      </c>
      <c r="AH82" s="33"/>
      <c r="AI82" s="33"/>
      <c r="AJ82" s="150">
        <f>RANK(AB82,$AB$6:$AB$112)+COUNTIF($AB$6:AB82,AB82)-1</f>
        <v>77</v>
      </c>
      <c r="AK82" s="160" t="str">
        <f t="shared" si="31"/>
        <v>573</v>
      </c>
      <c r="AL82" s="151" t="str">
        <f t="shared" si="32"/>
        <v>自家輸送</v>
      </c>
      <c r="AM82" s="157">
        <v>77</v>
      </c>
      <c r="AN82" s="157" t="str">
        <f t="shared" si="33"/>
        <v>573</v>
      </c>
      <c r="AO82" s="152" t="str">
        <f t="shared" si="34"/>
        <v>自家輸送</v>
      </c>
      <c r="AP82" s="139">
        <f t="shared" si="35"/>
        <v>0</v>
      </c>
      <c r="AQ82" s="327">
        <f t="shared" si="36"/>
        <v>0</v>
      </c>
      <c r="AR82" s="280">
        <f t="shared" si="37"/>
        <v>0</v>
      </c>
      <c r="AS82" s="104">
        <f t="shared" si="38"/>
        <v>0</v>
      </c>
    </row>
    <row r="83" spans="1:45" s="34" customFormat="1" ht="19.95" customHeight="1" x14ac:dyDescent="0.2">
      <c r="A83" s="119" t="s">
        <v>534</v>
      </c>
      <c r="B83" s="115" t="s">
        <v>535</v>
      </c>
      <c r="C83" s="103">
        <f>計算準備!C88</f>
        <v>0</v>
      </c>
      <c r="D83" s="139">
        <f t="shared" si="23"/>
        <v>0</v>
      </c>
      <c r="E83" s="139">
        <v>0</v>
      </c>
      <c r="F83" s="139">
        <f>D83*各種係数!G83</f>
        <v>0</v>
      </c>
      <c r="G83" s="139">
        <f>D83*各種係数!H83</f>
        <v>0</v>
      </c>
      <c r="H83" s="139">
        <f>D83*各種係数!J83*各種係数!$M$23*各種係数!$M$32</f>
        <v>0</v>
      </c>
      <c r="I83" s="139">
        <f>D83*各種係数!K83*各種係数!$M$23*各種係数!$M$32</f>
        <v>0</v>
      </c>
      <c r="J83" s="104">
        <v>0</v>
      </c>
      <c r="K83" s="313">
        <f t="shared" si="24"/>
        <v>0</v>
      </c>
      <c r="L83" s="313">
        <v>0</v>
      </c>
      <c r="M83" s="313">
        <f>K83*各種係数!G83</f>
        <v>0</v>
      </c>
      <c r="N83" s="313">
        <f>K83*各種係数!H83</f>
        <v>0</v>
      </c>
      <c r="O83" s="313">
        <f>K83*各種係数!J83*各種係数!$M$23*各種係数!$M$32</f>
        <v>0</v>
      </c>
      <c r="P83" s="313">
        <f>K83*各種係数!K83*各種係数!$M$23*各種係数!$M$32</f>
        <v>0</v>
      </c>
      <c r="Q83" s="104"/>
      <c r="R83" s="104">
        <f>$Q$113*各種係数!I83</f>
        <v>0</v>
      </c>
      <c r="S83" s="104">
        <f>R83*各種係数!F83</f>
        <v>0</v>
      </c>
      <c r="T83" s="280">
        <v>0</v>
      </c>
      <c r="U83" s="280">
        <v>0</v>
      </c>
      <c r="V83" s="280">
        <f>T83*各種係数!G83</f>
        <v>0</v>
      </c>
      <c r="W83" s="280">
        <f>T83*各種係数!H83</f>
        <v>0</v>
      </c>
      <c r="X83" s="280">
        <f>T83*各種係数!J83*各種係数!$M$23*各種係数!$M$32</f>
        <v>0</v>
      </c>
      <c r="Y83" s="280">
        <f>T83*各種係数!K83*各種係数!$M$23*各種係数!$M$32</f>
        <v>0</v>
      </c>
      <c r="Z83" s="119" t="str">
        <f t="shared" si="21"/>
        <v>574</v>
      </c>
      <c r="AA83" s="115" t="str">
        <f t="shared" si="22"/>
        <v>水運</v>
      </c>
      <c r="AB83" s="104">
        <f t="shared" si="25"/>
        <v>0</v>
      </c>
      <c r="AC83" s="104">
        <f t="shared" si="26"/>
        <v>0</v>
      </c>
      <c r="AD83" s="104">
        <f t="shared" si="27"/>
        <v>0</v>
      </c>
      <c r="AE83" s="104">
        <f t="shared" si="28"/>
        <v>0</v>
      </c>
      <c r="AF83" s="104">
        <f t="shared" si="29"/>
        <v>0</v>
      </c>
      <c r="AG83" s="104">
        <f t="shared" si="30"/>
        <v>0</v>
      </c>
      <c r="AH83" s="33"/>
      <c r="AI83" s="33"/>
      <c r="AJ83" s="150">
        <f>RANK(AB83,$AB$6:$AB$112)+COUNTIF($AB$6:AB83,AB83)-1</f>
        <v>78</v>
      </c>
      <c r="AK83" s="160" t="str">
        <f t="shared" si="31"/>
        <v>574</v>
      </c>
      <c r="AL83" s="151" t="str">
        <f t="shared" si="32"/>
        <v>水運</v>
      </c>
      <c r="AM83" s="157">
        <v>78</v>
      </c>
      <c r="AN83" s="157" t="str">
        <f t="shared" si="33"/>
        <v>574</v>
      </c>
      <c r="AO83" s="152" t="str">
        <f t="shared" si="34"/>
        <v>水運</v>
      </c>
      <c r="AP83" s="139">
        <f t="shared" si="35"/>
        <v>0</v>
      </c>
      <c r="AQ83" s="327">
        <f t="shared" si="36"/>
        <v>0</v>
      </c>
      <c r="AR83" s="280">
        <f t="shared" si="37"/>
        <v>0</v>
      </c>
      <c r="AS83" s="104">
        <f t="shared" si="38"/>
        <v>0</v>
      </c>
    </row>
    <row r="84" spans="1:45" s="34" customFormat="1" ht="19.95" customHeight="1" x14ac:dyDescent="0.2">
      <c r="A84" s="119" t="s">
        <v>542</v>
      </c>
      <c r="B84" s="115" t="s">
        <v>540</v>
      </c>
      <c r="C84" s="103">
        <f>計算準備!C89</f>
        <v>0</v>
      </c>
      <c r="D84" s="139">
        <f t="shared" si="23"/>
        <v>0</v>
      </c>
      <c r="E84" s="139">
        <v>0</v>
      </c>
      <c r="F84" s="139">
        <f>D84*各種係数!G84</f>
        <v>0</v>
      </c>
      <c r="G84" s="139">
        <f>D84*各種係数!H84</f>
        <v>0</v>
      </c>
      <c r="H84" s="139">
        <f>D84*各種係数!J84*各種係数!$M$23*各種係数!$M$32</f>
        <v>0</v>
      </c>
      <c r="I84" s="139">
        <f>D84*各種係数!K84*各種係数!$M$23*各種係数!$M$32</f>
        <v>0</v>
      </c>
      <c r="J84" s="104">
        <v>0</v>
      </c>
      <c r="K84" s="313">
        <f t="shared" si="24"/>
        <v>0</v>
      </c>
      <c r="L84" s="313">
        <v>0</v>
      </c>
      <c r="M84" s="313">
        <f>K84*各種係数!G84</f>
        <v>0</v>
      </c>
      <c r="N84" s="313">
        <f>K84*各種係数!H84</f>
        <v>0</v>
      </c>
      <c r="O84" s="313">
        <f>K84*各種係数!J84*各種係数!$M$23*各種係数!$M$32</f>
        <v>0</v>
      </c>
      <c r="P84" s="313">
        <f>K84*各種係数!K84*各種係数!$M$23*各種係数!$M$32</f>
        <v>0</v>
      </c>
      <c r="Q84" s="104"/>
      <c r="R84" s="104">
        <f>$Q$113*各種係数!I84</f>
        <v>0</v>
      </c>
      <c r="S84" s="104">
        <f>R84*各種係数!F84</f>
        <v>0</v>
      </c>
      <c r="T84" s="280">
        <v>0</v>
      </c>
      <c r="U84" s="280">
        <v>0</v>
      </c>
      <c r="V84" s="280">
        <f>T84*各種係数!G84</f>
        <v>0</v>
      </c>
      <c r="W84" s="280">
        <f>T84*各種係数!H84</f>
        <v>0</v>
      </c>
      <c r="X84" s="280">
        <f>T84*各種係数!J84*各種係数!$M$23*各種係数!$M$32</f>
        <v>0</v>
      </c>
      <c r="Y84" s="280">
        <f>T84*各種係数!K84*各種係数!$M$23*各種係数!$M$32</f>
        <v>0</v>
      </c>
      <c r="Z84" s="119" t="str">
        <f t="shared" si="21"/>
        <v>575</v>
      </c>
      <c r="AA84" s="115" t="str">
        <f t="shared" si="22"/>
        <v>航空輸送</v>
      </c>
      <c r="AB84" s="104">
        <f t="shared" si="25"/>
        <v>0</v>
      </c>
      <c r="AC84" s="104">
        <f t="shared" si="26"/>
        <v>0</v>
      </c>
      <c r="AD84" s="104">
        <f t="shared" si="27"/>
        <v>0</v>
      </c>
      <c r="AE84" s="104">
        <f t="shared" si="28"/>
        <v>0</v>
      </c>
      <c r="AF84" s="104">
        <f t="shared" si="29"/>
        <v>0</v>
      </c>
      <c r="AG84" s="104">
        <f t="shared" si="30"/>
        <v>0</v>
      </c>
      <c r="AH84" s="33"/>
      <c r="AI84" s="33"/>
      <c r="AJ84" s="150">
        <f>RANK(AB84,$AB$6:$AB$112)+COUNTIF($AB$6:AB84,AB84)-1</f>
        <v>79</v>
      </c>
      <c r="AK84" s="160" t="str">
        <f t="shared" si="31"/>
        <v>575</v>
      </c>
      <c r="AL84" s="151" t="str">
        <f t="shared" si="32"/>
        <v>航空輸送</v>
      </c>
      <c r="AM84" s="157">
        <v>79</v>
      </c>
      <c r="AN84" s="157" t="str">
        <f t="shared" si="33"/>
        <v>575</v>
      </c>
      <c r="AO84" s="152" t="str">
        <f t="shared" si="34"/>
        <v>航空輸送</v>
      </c>
      <c r="AP84" s="139">
        <f t="shared" si="35"/>
        <v>0</v>
      </c>
      <c r="AQ84" s="327">
        <f t="shared" si="36"/>
        <v>0</v>
      </c>
      <c r="AR84" s="280">
        <f t="shared" si="37"/>
        <v>0</v>
      </c>
      <c r="AS84" s="104">
        <f t="shared" si="38"/>
        <v>0</v>
      </c>
    </row>
    <row r="85" spans="1:45" s="34" customFormat="1" ht="19.95" customHeight="1" x14ac:dyDescent="0.2">
      <c r="A85" s="119" t="s">
        <v>545</v>
      </c>
      <c r="B85" s="115" t="s">
        <v>544</v>
      </c>
      <c r="C85" s="103">
        <f>計算準備!C90</f>
        <v>0</v>
      </c>
      <c r="D85" s="139">
        <f t="shared" si="23"/>
        <v>0</v>
      </c>
      <c r="E85" s="139">
        <v>0</v>
      </c>
      <c r="F85" s="139">
        <f>D85*各種係数!G85</f>
        <v>0</v>
      </c>
      <c r="G85" s="139">
        <f>D85*各種係数!H85</f>
        <v>0</v>
      </c>
      <c r="H85" s="139">
        <f>D85*各種係数!J85*各種係数!$M$23*各種係数!$M$32</f>
        <v>0</v>
      </c>
      <c r="I85" s="139">
        <f>D85*各種係数!K85*各種係数!$M$23*各種係数!$M$32</f>
        <v>0</v>
      </c>
      <c r="J85" s="104">
        <v>0</v>
      </c>
      <c r="K85" s="313">
        <f t="shared" si="24"/>
        <v>0</v>
      </c>
      <c r="L85" s="313">
        <v>0</v>
      </c>
      <c r="M85" s="313">
        <f>K85*各種係数!G85</f>
        <v>0</v>
      </c>
      <c r="N85" s="313">
        <f>K85*各種係数!H85</f>
        <v>0</v>
      </c>
      <c r="O85" s="313">
        <f>K85*各種係数!J85*各種係数!$M$23*各種係数!$M$32</f>
        <v>0</v>
      </c>
      <c r="P85" s="313">
        <f>K85*各種係数!K85*各種係数!$M$23*各種係数!$M$32</f>
        <v>0</v>
      </c>
      <c r="Q85" s="104"/>
      <c r="R85" s="104">
        <f>$Q$113*各種係数!I85</f>
        <v>0</v>
      </c>
      <c r="S85" s="104">
        <f>R85*各種係数!F85</f>
        <v>0</v>
      </c>
      <c r="T85" s="280">
        <v>0</v>
      </c>
      <c r="U85" s="280">
        <v>0</v>
      </c>
      <c r="V85" s="280">
        <f>T85*各種係数!G85</f>
        <v>0</v>
      </c>
      <c r="W85" s="280">
        <f>T85*各種係数!H85</f>
        <v>0</v>
      </c>
      <c r="X85" s="280">
        <f>T85*各種係数!J85*各種係数!$M$23*各種係数!$M$32</f>
        <v>0</v>
      </c>
      <c r="Y85" s="280">
        <f>T85*各種係数!K85*各種係数!$M$23*各種係数!$M$32</f>
        <v>0</v>
      </c>
      <c r="Z85" s="119" t="str">
        <f t="shared" si="21"/>
        <v>576</v>
      </c>
      <c r="AA85" s="115" t="str">
        <f t="shared" si="22"/>
        <v>貨物利用運送</v>
      </c>
      <c r="AB85" s="104">
        <f t="shared" si="25"/>
        <v>0</v>
      </c>
      <c r="AC85" s="104">
        <f t="shared" si="26"/>
        <v>0</v>
      </c>
      <c r="AD85" s="104">
        <f t="shared" si="27"/>
        <v>0</v>
      </c>
      <c r="AE85" s="104">
        <f t="shared" si="28"/>
        <v>0</v>
      </c>
      <c r="AF85" s="104">
        <f t="shared" si="29"/>
        <v>0</v>
      </c>
      <c r="AG85" s="104">
        <f t="shared" si="30"/>
        <v>0</v>
      </c>
      <c r="AH85" s="33"/>
      <c r="AI85" s="33"/>
      <c r="AJ85" s="150">
        <f>RANK(AB85,$AB$6:$AB$112)+COUNTIF($AB$6:AB85,AB85)-1</f>
        <v>80</v>
      </c>
      <c r="AK85" s="160" t="str">
        <f t="shared" si="31"/>
        <v>576</v>
      </c>
      <c r="AL85" s="151" t="str">
        <f t="shared" si="32"/>
        <v>貨物利用運送</v>
      </c>
      <c r="AM85" s="157">
        <v>80</v>
      </c>
      <c r="AN85" s="157" t="str">
        <f t="shared" si="33"/>
        <v>576</v>
      </c>
      <c r="AO85" s="152" t="str">
        <f t="shared" si="34"/>
        <v>貨物利用運送</v>
      </c>
      <c r="AP85" s="139">
        <f t="shared" si="35"/>
        <v>0</v>
      </c>
      <c r="AQ85" s="327">
        <f t="shared" si="36"/>
        <v>0</v>
      </c>
      <c r="AR85" s="280">
        <f t="shared" si="37"/>
        <v>0</v>
      </c>
      <c r="AS85" s="104">
        <f t="shared" si="38"/>
        <v>0</v>
      </c>
    </row>
    <row r="86" spans="1:45" s="34" customFormat="1" ht="19.95" customHeight="1" x14ac:dyDescent="0.2">
      <c r="A86" s="119" t="s">
        <v>548</v>
      </c>
      <c r="B86" s="115" t="s">
        <v>546</v>
      </c>
      <c r="C86" s="103">
        <f>計算準備!C91</f>
        <v>0</v>
      </c>
      <c r="D86" s="139">
        <f t="shared" si="23"/>
        <v>0</v>
      </c>
      <c r="E86" s="139">
        <v>0</v>
      </c>
      <c r="F86" s="139">
        <f>D86*各種係数!G86</f>
        <v>0</v>
      </c>
      <c r="G86" s="139">
        <f>D86*各種係数!H86</f>
        <v>0</v>
      </c>
      <c r="H86" s="139">
        <f>D86*各種係数!J86*各種係数!$M$23*各種係数!$M$32</f>
        <v>0</v>
      </c>
      <c r="I86" s="139">
        <f>D86*各種係数!K86*各種係数!$M$23*各種係数!$M$32</f>
        <v>0</v>
      </c>
      <c r="J86" s="104">
        <v>0</v>
      </c>
      <c r="K86" s="313">
        <f t="shared" si="24"/>
        <v>0</v>
      </c>
      <c r="L86" s="313">
        <v>0</v>
      </c>
      <c r="M86" s="313">
        <f>K86*各種係数!G86</f>
        <v>0</v>
      </c>
      <c r="N86" s="313">
        <f>K86*各種係数!H86</f>
        <v>0</v>
      </c>
      <c r="O86" s="313">
        <f>K86*各種係数!J86*各種係数!$M$23*各種係数!$M$32</f>
        <v>0</v>
      </c>
      <c r="P86" s="313">
        <f>K86*各種係数!K86*各種係数!$M$23*各種係数!$M$32</f>
        <v>0</v>
      </c>
      <c r="Q86" s="104"/>
      <c r="R86" s="104">
        <f>$Q$113*各種係数!I86</f>
        <v>0</v>
      </c>
      <c r="S86" s="104">
        <f>R86*各種係数!F86</f>
        <v>0</v>
      </c>
      <c r="T86" s="280">
        <v>0</v>
      </c>
      <c r="U86" s="280">
        <v>0</v>
      </c>
      <c r="V86" s="280">
        <f>T86*各種係数!G86</f>
        <v>0</v>
      </c>
      <c r="W86" s="280">
        <f>T86*各種係数!H86</f>
        <v>0</v>
      </c>
      <c r="X86" s="280">
        <f>T86*各種係数!J86*各種係数!$M$23*各種係数!$M$32</f>
        <v>0</v>
      </c>
      <c r="Y86" s="280">
        <f>T86*各種係数!K86*各種係数!$M$23*各種係数!$M$32</f>
        <v>0</v>
      </c>
      <c r="Z86" s="119" t="str">
        <f t="shared" si="21"/>
        <v>577</v>
      </c>
      <c r="AA86" s="115" t="str">
        <f t="shared" si="22"/>
        <v>倉庫</v>
      </c>
      <c r="AB86" s="104">
        <f t="shared" si="25"/>
        <v>0</v>
      </c>
      <c r="AC86" s="104">
        <f t="shared" si="26"/>
        <v>0</v>
      </c>
      <c r="AD86" s="104">
        <f t="shared" si="27"/>
        <v>0</v>
      </c>
      <c r="AE86" s="104">
        <f t="shared" si="28"/>
        <v>0</v>
      </c>
      <c r="AF86" s="104">
        <f t="shared" si="29"/>
        <v>0</v>
      </c>
      <c r="AG86" s="104">
        <f t="shared" si="30"/>
        <v>0</v>
      </c>
      <c r="AH86" s="33"/>
      <c r="AI86" s="33"/>
      <c r="AJ86" s="150">
        <f>RANK(AB86,$AB$6:$AB$112)+COUNTIF($AB$6:AB86,AB86)-1</f>
        <v>81</v>
      </c>
      <c r="AK86" s="160" t="str">
        <f t="shared" si="31"/>
        <v>577</v>
      </c>
      <c r="AL86" s="151" t="str">
        <f t="shared" si="32"/>
        <v>倉庫</v>
      </c>
      <c r="AM86" s="157">
        <v>81</v>
      </c>
      <c r="AN86" s="157" t="str">
        <f t="shared" si="33"/>
        <v>577</v>
      </c>
      <c r="AO86" s="152" t="str">
        <f t="shared" si="34"/>
        <v>倉庫</v>
      </c>
      <c r="AP86" s="139">
        <f t="shared" si="35"/>
        <v>0</v>
      </c>
      <c r="AQ86" s="327">
        <f t="shared" si="36"/>
        <v>0</v>
      </c>
      <c r="AR86" s="280">
        <f t="shared" si="37"/>
        <v>0</v>
      </c>
      <c r="AS86" s="104">
        <f t="shared" si="38"/>
        <v>0</v>
      </c>
    </row>
    <row r="87" spans="1:45" s="34" customFormat="1" ht="19.95" customHeight="1" x14ac:dyDescent="0.2">
      <c r="A87" s="119" t="s">
        <v>551</v>
      </c>
      <c r="B87" s="115" t="s">
        <v>552</v>
      </c>
      <c r="C87" s="103">
        <f>計算準備!C92</f>
        <v>0</v>
      </c>
      <c r="D87" s="139">
        <f t="shared" si="23"/>
        <v>0</v>
      </c>
      <c r="E87" s="139">
        <v>0</v>
      </c>
      <c r="F87" s="139">
        <f>D87*各種係数!G87</f>
        <v>0</v>
      </c>
      <c r="G87" s="139">
        <f>D87*各種係数!H87</f>
        <v>0</v>
      </c>
      <c r="H87" s="139">
        <f>D87*各種係数!J87*各種係数!$M$23*各種係数!$M$32</f>
        <v>0</v>
      </c>
      <c r="I87" s="139">
        <f>D87*各種係数!K87*各種係数!$M$23*各種係数!$M$32</f>
        <v>0</v>
      </c>
      <c r="J87" s="104">
        <v>0</v>
      </c>
      <c r="K87" s="313">
        <f t="shared" si="24"/>
        <v>0</v>
      </c>
      <c r="L87" s="313">
        <v>0</v>
      </c>
      <c r="M87" s="313">
        <f>K87*各種係数!G87</f>
        <v>0</v>
      </c>
      <c r="N87" s="313">
        <f>K87*各種係数!H87</f>
        <v>0</v>
      </c>
      <c r="O87" s="313">
        <f>K87*各種係数!J87*各種係数!$M$23*各種係数!$M$32</f>
        <v>0</v>
      </c>
      <c r="P87" s="313">
        <f>K87*各種係数!K87*各種係数!$M$23*各種係数!$M$32</f>
        <v>0</v>
      </c>
      <c r="Q87" s="104"/>
      <c r="R87" s="104">
        <f>$Q$113*各種係数!I87</f>
        <v>0</v>
      </c>
      <c r="S87" s="104">
        <f>R87*各種係数!F87</f>
        <v>0</v>
      </c>
      <c r="T87" s="280">
        <v>0</v>
      </c>
      <c r="U87" s="280">
        <v>0</v>
      </c>
      <c r="V87" s="280">
        <f>T87*各種係数!G87</f>
        <v>0</v>
      </c>
      <c r="W87" s="280">
        <f>T87*各種係数!H87</f>
        <v>0</v>
      </c>
      <c r="X87" s="280">
        <f>T87*各種係数!J87*各種係数!$M$23*各種係数!$M$32</f>
        <v>0</v>
      </c>
      <c r="Y87" s="280">
        <f>T87*各種係数!K87*各種係数!$M$23*各種係数!$M$32</f>
        <v>0</v>
      </c>
      <c r="Z87" s="119" t="str">
        <f t="shared" si="21"/>
        <v>578</v>
      </c>
      <c r="AA87" s="115" t="str">
        <f t="shared" si="22"/>
        <v>運輸附帯サービス</v>
      </c>
      <c r="AB87" s="104">
        <f t="shared" si="25"/>
        <v>0</v>
      </c>
      <c r="AC87" s="104">
        <f t="shared" si="26"/>
        <v>0</v>
      </c>
      <c r="AD87" s="104">
        <f t="shared" si="27"/>
        <v>0</v>
      </c>
      <c r="AE87" s="104">
        <f t="shared" si="28"/>
        <v>0</v>
      </c>
      <c r="AF87" s="104">
        <f t="shared" si="29"/>
        <v>0</v>
      </c>
      <c r="AG87" s="104">
        <f t="shared" si="30"/>
        <v>0</v>
      </c>
      <c r="AH87" s="33"/>
      <c r="AI87" s="33"/>
      <c r="AJ87" s="150">
        <f>RANK(AB87,$AB$6:$AB$112)+COUNTIF($AB$6:AB87,AB87)-1</f>
        <v>82</v>
      </c>
      <c r="AK87" s="160" t="str">
        <f t="shared" si="31"/>
        <v>578</v>
      </c>
      <c r="AL87" s="151" t="str">
        <f t="shared" si="32"/>
        <v>運輸附帯サービス</v>
      </c>
      <c r="AM87" s="157">
        <v>82</v>
      </c>
      <c r="AN87" s="157" t="str">
        <f t="shared" si="33"/>
        <v>578</v>
      </c>
      <c r="AO87" s="152" t="str">
        <f t="shared" si="34"/>
        <v>運輸附帯サービス</v>
      </c>
      <c r="AP87" s="139">
        <f t="shared" si="35"/>
        <v>0</v>
      </c>
      <c r="AQ87" s="327">
        <f t="shared" si="36"/>
        <v>0</v>
      </c>
      <c r="AR87" s="280">
        <f t="shared" si="37"/>
        <v>0</v>
      </c>
      <c r="AS87" s="104">
        <f t="shared" si="38"/>
        <v>0</v>
      </c>
    </row>
    <row r="88" spans="1:45" s="34" customFormat="1" ht="19.95" customHeight="1" x14ac:dyDescent="0.2">
      <c r="A88" s="119" t="s">
        <v>557</v>
      </c>
      <c r="B88" s="115" t="s">
        <v>556</v>
      </c>
      <c r="C88" s="103">
        <f>計算準備!C93</f>
        <v>0</v>
      </c>
      <c r="D88" s="139">
        <f t="shared" si="23"/>
        <v>0</v>
      </c>
      <c r="E88" s="139">
        <v>0</v>
      </c>
      <c r="F88" s="139">
        <f>D88*各種係数!G88</f>
        <v>0</v>
      </c>
      <c r="G88" s="139">
        <f>D88*各種係数!H88</f>
        <v>0</v>
      </c>
      <c r="H88" s="139">
        <f>D88*各種係数!J88*各種係数!$M$23*各種係数!$M$32</f>
        <v>0</v>
      </c>
      <c r="I88" s="139">
        <f>D88*各種係数!K88*各種係数!$M$23*各種係数!$M$32</f>
        <v>0</v>
      </c>
      <c r="J88" s="104">
        <v>0</v>
      </c>
      <c r="K88" s="313">
        <f t="shared" si="24"/>
        <v>0</v>
      </c>
      <c r="L88" s="313">
        <v>0</v>
      </c>
      <c r="M88" s="313">
        <f>K88*各種係数!G88</f>
        <v>0</v>
      </c>
      <c r="N88" s="313">
        <f>K88*各種係数!H88</f>
        <v>0</v>
      </c>
      <c r="O88" s="313">
        <f>K88*各種係数!J88*各種係数!$M$23*各種係数!$M$32</f>
        <v>0</v>
      </c>
      <c r="P88" s="313">
        <f>K88*各種係数!K88*各種係数!$M$23*各種係数!$M$32</f>
        <v>0</v>
      </c>
      <c r="Q88" s="104"/>
      <c r="R88" s="104">
        <f>$Q$113*各種係数!I88</f>
        <v>0</v>
      </c>
      <c r="S88" s="104">
        <f>R88*各種係数!F88</f>
        <v>0</v>
      </c>
      <c r="T88" s="280">
        <v>0</v>
      </c>
      <c r="U88" s="280">
        <v>0</v>
      </c>
      <c r="V88" s="280">
        <f>T88*各種係数!G88</f>
        <v>0</v>
      </c>
      <c r="W88" s="280">
        <f>T88*各種係数!H88</f>
        <v>0</v>
      </c>
      <c r="X88" s="280">
        <f>T88*各種係数!J88*各種係数!$M$23*各種係数!$M$32</f>
        <v>0</v>
      </c>
      <c r="Y88" s="280">
        <f>T88*各種係数!K88*各種係数!$M$23*各種係数!$M$32</f>
        <v>0</v>
      </c>
      <c r="Z88" s="119" t="str">
        <f t="shared" si="21"/>
        <v>579</v>
      </c>
      <c r="AA88" s="115" t="str">
        <f t="shared" si="22"/>
        <v>郵便・信書便</v>
      </c>
      <c r="AB88" s="104">
        <f t="shared" si="25"/>
        <v>0</v>
      </c>
      <c r="AC88" s="104">
        <f t="shared" si="26"/>
        <v>0</v>
      </c>
      <c r="AD88" s="104">
        <f t="shared" si="27"/>
        <v>0</v>
      </c>
      <c r="AE88" s="104">
        <f t="shared" si="28"/>
        <v>0</v>
      </c>
      <c r="AF88" s="104">
        <f t="shared" si="29"/>
        <v>0</v>
      </c>
      <c r="AG88" s="104">
        <f t="shared" si="30"/>
        <v>0</v>
      </c>
      <c r="AH88" s="33"/>
      <c r="AI88" s="33"/>
      <c r="AJ88" s="150">
        <f>RANK(AB88,$AB$6:$AB$112)+COUNTIF($AB$6:AB88,AB88)-1</f>
        <v>83</v>
      </c>
      <c r="AK88" s="160" t="str">
        <f t="shared" si="31"/>
        <v>579</v>
      </c>
      <c r="AL88" s="151" t="str">
        <f t="shared" si="32"/>
        <v>郵便・信書便</v>
      </c>
      <c r="AM88" s="157">
        <v>83</v>
      </c>
      <c r="AN88" s="157" t="str">
        <f t="shared" si="33"/>
        <v>579</v>
      </c>
      <c r="AO88" s="152" t="str">
        <f t="shared" si="34"/>
        <v>郵便・信書便</v>
      </c>
      <c r="AP88" s="139">
        <f t="shared" si="35"/>
        <v>0</v>
      </c>
      <c r="AQ88" s="327">
        <f t="shared" si="36"/>
        <v>0</v>
      </c>
      <c r="AR88" s="280">
        <f t="shared" si="37"/>
        <v>0</v>
      </c>
      <c r="AS88" s="104">
        <f t="shared" si="38"/>
        <v>0</v>
      </c>
    </row>
    <row r="89" spans="1:45" s="34" customFormat="1" ht="19.95" customHeight="1" x14ac:dyDescent="0.2">
      <c r="A89" s="119" t="s">
        <v>559</v>
      </c>
      <c r="B89" s="115" t="s">
        <v>560</v>
      </c>
      <c r="C89" s="103">
        <f>計算準備!C94</f>
        <v>0</v>
      </c>
      <c r="D89" s="139">
        <f t="shared" si="23"/>
        <v>0</v>
      </c>
      <c r="E89" s="139">
        <v>0</v>
      </c>
      <c r="F89" s="139">
        <f>D89*各種係数!G89</f>
        <v>0</v>
      </c>
      <c r="G89" s="139">
        <f>D89*各種係数!H89</f>
        <v>0</v>
      </c>
      <c r="H89" s="139">
        <f>D89*各種係数!J89*各種係数!$M$23*各種係数!$M$32</f>
        <v>0</v>
      </c>
      <c r="I89" s="139">
        <f>D89*各種係数!K89*各種係数!$M$23*各種係数!$M$32</f>
        <v>0</v>
      </c>
      <c r="J89" s="104">
        <v>0</v>
      </c>
      <c r="K89" s="313">
        <f t="shared" si="24"/>
        <v>0</v>
      </c>
      <c r="L89" s="313">
        <v>0</v>
      </c>
      <c r="M89" s="313">
        <f>K89*各種係数!G89</f>
        <v>0</v>
      </c>
      <c r="N89" s="313">
        <f>K89*各種係数!H89</f>
        <v>0</v>
      </c>
      <c r="O89" s="313">
        <f>K89*各種係数!J89*各種係数!$M$23*各種係数!$M$32</f>
        <v>0</v>
      </c>
      <c r="P89" s="313">
        <f>K89*各種係数!K89*各種係数!$M$23*各種係数!$M$32</f>
        <v>0</v>
      </c>
      <c r="Q89" s="104"/>
      <c r="R89" s="104">
        <f>$Q$113*各種係数!I89</f>
        <v>0</v>
      </c>
      <c r="S89" s="104">
        <f>R89*各種係数!F89</f>
        <v>0</v>
      </c>
      <c r="T89" s="280">
        <v>0</v>
      </c>
      <c r="U89" s="280">
        <v>0</v>
      </c>
      <c r="V89" s="280">
        <f>T89*各種係数!G89</f>
        <v>0</v>
      </c>
      <c r="W89" s="280">
        <f>T89*各種係数!H89</f>
        <v>0</v>
      </c>
      <c r="X89" s="280">
        <f>T89*各種係数!J89*各種係数!$M$23*各種係数!$M$32</f>
        <v>0</v>
      </c>
      <c r="Y89" s="280">
        <f>T89*各種係数!K89*各種係数!$M$23*各種係数!$M$32</f>
        <v>0</v>
      </c>
      <c r="Z89" s="119" t="str">
        <f t="shared" si="21"/>
        <v>591</v>
      </c>
      <c r="AA89" s="115" t="str">
        <f t="shared" si="22"/>
        <v>通信</v>
      </c>
      <c r="AB89" s="104">
        <f t="shared" si="25"/>
        <v>0</v>
      </c>
      <c r="AC89" s="104">
        <f t="shared" si="26"/>
        <v>0</v>
      </c>
      <c r="AD89" s="104">
        <f t="shared" si="27"/>
        <v>0</v>
      </c>
      <c r="AE89" s="104">
        <f t="shared" si="28"/>
        <v>0</v>
      </c>
      <c r="AF89" s="104">
        <f t="shared" si="29"/>
        <v>0</v>
      </c>
      <c r="AG89" s="104">
        <f t="shared" si="30"/>
        <v>0</v>
      </c>
      <c r="AH89" s="33"/>
      <c r="AI89" s="33"/>
      <c r="AJ89" s="150">
        <f>RANK(AB89,$AB$6:$AB$112)+COUNTIF($AB$6:AB89,AB89)-1</f>
        <v>84</v>
      </c>
      <c r="AK89" s="160" t="str">
        <f t="shared" si="31"/>
        <v>591</v>
      </c>
      <c r="AL89" s="151" t="str">
        <f t="shared" si="32"/>
        <v>通信</v>
      </c>
      <c r="AM89" s="157">
        <v>84</v>
      </c>
      <c r="AN89" s="157" t="str">
        <f t="shared" si="33"/>
        <v>591</v>
      </c>
      <c r="AO89" s="152" t="str">
        <f t="shared" si="34"/>
        <v>通信</v>
      </c>
      <c r="AP89" s="139">
        <f t="shared" si="35"/>
        <v>0</v>
      </c>
      <c r="AQ89" s="327">
        <f t="shared" si="36"/>
        <v>0</v>
      </c>
      <c r="AR89" s="280">
        <f t="shared" si="37"/>
        <v>0</v>
      </c>
      <c r="AS89" s="104">
        <f t="shared" si="38"/>
        <v>0</v>
      </c>
    </row>
    <row r="90" spans="1:45" s="34" customFormat="1" ht="19.95" customHeight="1" x14ac:dyDescent="0.2">
      <c r="A90" s="119" t="s">
        <v>563</v>
      </c>
      <c r="B90" s="115" t="s">
        <v>562</v>
      </c>
      <c r="C90" s="103">
        <f>計算準備!C95</f>
        <v>0</v>
      </c>
      <c r="D90" s="139">
        <f t="shared" si="23"/>
        <v>0</v>
      </c>
      <c r="E90" s="139">
        <v>0</v>
      </c>
      <c r="F90" s="139">
        <f>D90*各種係数!G90</f>
        <v>0</v>
      </c>
      <c r="G90" s="139">
        <f>D90*各種係数!H90</f>
        <v>0</v>
      </c>
      <c r="H90" s="139">
        <f>D90*各種係数!J90*各種係数!$M$23*各種係数!$M$32</f>
        <v>0</v>
      </c>
      <c r="I90" s="139">
        <f>D90*各種係数!K90*各種係数!$M$23*各種係数!$M$32</f>
        <v>0</v>
      </c>
      <c r="J90" s="104">
        <v>0</v>
      </c>
      <c r="K90" s="313">
        <f t="shared" si="24"/>
        <v>0</v>
      </c>
      <c r="L90" s="313">
        <v>0</v>
      </c>
      <c r="M90" s="313">
        <f>K90*各種係数!G90</f>
        <v>0</v>
      </c>
      <c r="N90" s="313">
        <f>K90*各種係数!H90</f>
        <v>0</v>
      </c>
      <c r="O90" s="313">
        <f>K90*各種係数!J90*各種係数!$M$23*各種係数!$M$32</f>
        <v>0</v>
      </c>
      <c r="P90" s="313">
        <f>K90*各種係数!K90*各種係数!$M$23*各種係数!$M$32</f>
        <v>0</v>
      </c>
      <c r="Q90" s="104"/>
      <c r="R90" s="104">
        <f>$Q$113*各種係数!I90</f>
        <v>0</v>
      </c>
      <c r="S90" s="104">
        <f>R90*各種係数!F90</f>
        <v>0</v>
      </c>
      <c r="T90" s="280">
        <v>0</v>
      </c>
      <c r="U90" s="280">
        <v>0</v>
      </c>
      <c r="V90" s="280">
        <f>T90*各種係数!G90</f>
        <v>0</v>
      </c>
      <c r="W90" s="280">
        <f>T90*各種係数!H90</f>
        <v>0</v>
      </c>
      <c r="X90" s="280">
        <f>T90*各種係数!J90*各種係数!$M$23*各種係数!$M$32</f>
        <v>0</v>
      </c>
      <c r="Y90" s="280">
        <f>T90*各種係数!K90*各種係数!$M$23*各種係数!$M$32</f>
        <v>0</v>
      </c>
      <c r="Z90" s="119" t="str">
        <f t="shared" si="21"/>
        <v>592</v>
      </c>
      <c r="AA90" s="115" t="str">
        <f t="shared" si="22"/>
        <v>放送</v>
      </c>
      <c r="AB90" s="104">
        <f t="shared" si="25"/>
        <v>0</v>
      </c>
      <c r="AC90" s="104">
        <f t="shared" si="26"/>
        <v>0</v>
      </c>
      <c r="AD90" s="104">
        <f t="shared" si="27"/>
        <v>0</v>
      </c>
      <c r="AE90" s="104">
        <f t="shared" si="28"/>
        <v>0</v>
      </c>
      <c r="AF90" s="104">
        <f t="shared" si="29"/>
        <v>0</v>
      </c>
      <c r="AG90" s="104">
        <f t="shared" si="30"/>
        <v>0</v>
      </c>
      <c r="AH90" s="33"/>
      <c r="AI90" s="33"/>
      <c r="AJ90" s="150">
        <f>RANK(AB90,$AB$6:$AB$112)+COUNTIF($AB$6:AB90,AB90)-1</f>
        <v>85</v>
      </c>
      <c r="AK90" s="160" t="str">
        <f t="shared" si="31"/>
        <v>592</v>
      </c>
      <c r="AL90" s="151" t="str">
        <f t="shared" si="32"/>
        <v>放送</v>
      </c>
      <c r="AM90" s="157">
        <v>85</v>
      </c>
      <c r="AN90" s="157" t="str">
        <f t="shared" si="33"/>
        <v>592</v>
      </c>
      <c r="AO90" s="152" t="str">
        <f t="shared" si="34"/>
        <v>放送</v>
      </c>
      <c r="AP90" s="139">
        <f t="shared" si="35"/>
        <v>0</v>
      </c>
      <c r="AQ90" s="327">
        <f t="shared" si="36"/>
        <v>0</v>
      </c>
      <c r="AR90" s="280">
        <f t="shared" si="37"/>
        <v>0</v>
      </c>
      <c r="AS90" s="104">
        <f t="shared" si="38"/>
        <v>0</v>
      </c>
    </row>
    <row r="91" spans="1:45" s="34" customFormat="1" ht="19.95" customHeight="1" x14ac:dyDescent="0.2">
      <c r="A91" s="119" t="s">
        <v>566</v>
      </c>
      <c r="B91" s="115" t="s">
        <v>565</v>
      </c>
      <c r="C91" s="103">
        <f>計算準備!C96</f>
        <v>0</v>
      </c>
      <c r="D91" s="139">
        <f t="shared" si="23"/>
        <v>0</v>
      </c>
      <c r="E91" s="139">
        <v>0</v>
      </c>
      <c r="F91" s="139">
        <f>D91*各種係数!G91</f>
        <v>0</v>
      </c>
      <c r="G91" s="139">
        <f>D91*各種係数!H91</f>
        <v>0</v>
      </c>
      <c r="H91" s="139">
        <f>D91*各種係数!J91*各種係数!$M$23*各種係数!$M$32</f>
        <v>0</v>
      </c>
      <c r="I91" s="139">
        <f>D91*各種係数!K91*各種係数!$M$23*各種係数!$M$32</f>
        <v>0</v>
      </c>
      <c r="J91" s="104">
        <v>0</v>
      </c>
      <c r="K91" s="313">
        <f t="shared" si="24"/>
        <v>0</v>
      </c>
      <c r="L91" s="313">
        <v>0</v>
      </c>
      <c r="M91" s="313">
        <f>K91*各種係数!G91</f>
        <v>0</v>
      </c>
      <c r="N91" s="313">
        <f>K91*各種係数!H91</f>
        <v>0</v>
      </c>
      <c r="O91" s="313">
        <f>K91*各種係数!J91*各種係数!$M$23*各種係数!$M$32</f>
        <v>0</v>
      </c>
      <c r="P91" s="313">
        <f>K91*各種係数!K91*各種係数!$M$23*各種係数!$M$32</f>
        <v>0</v>
      </c>
      <c r="Q91" s="104"/>
      <c r="R91" s="104">
        <f>$Q$113*各種係数!I91</f>
        <v>0</v>
      </c>
      <c r="S91" s="104">
        <f>R91*各種係数!F91</f>
        <v>0</v>
      </c>
      <c r="T91" s="280">
        <v>0</v>
      </c>
      <c r="U91" s="280">
        <v>0</v>
      </c>
      <c r="V91" s="280">
        <f>T91*各種係数!G91</f>
        <v>0</v>
      </c>
      <c r="W91" s="280">
        <f>T91*各種係数!H91</f>
        <v>0</v>
      </c>
      <c r="X91" s="280">
        <f>T91*各種係数!J91*各種係数!$M$23*各種係数!$M$32</f>
        <v>0</v>
      </c>
      <c r="Y91" s="280">
        <f>T91*各種係数!K91*各種係数!$M$23*各種係数!$M$32</f>
        <v>0</v>
      </c>
      <c r="Z91" s="119" t="str">
        <f t="shared" si="21"/>
        <v>593</v>
      </c>
      <c r="AA91" s="115" t="str">
        <f t="shared" si="22"/>
        <v>情報サービス</v>
      </c>
      <c r="AB91" s="104">
        <f t="shared" si="25"/>
        <v>0</v>
      </c>
      <c r="AC91" s="104">
        <f t="shared" si="26"/>
        <v>0</v>
      </c>
      <c r="AD91" s="104">
        <f t="shared" si="27"/>
        <v>0</v>
      </c>
      <c r="AE91" s="104">
        <f t="shared" si="28"/>
        <v>0</v>
      </c>
      <c r="AF91" s="104">
        <f t="shared" si="29"/>
        <v>0</v>
      </c>
      <c r="AG91" s="104">
        <f t="shared" si="30"/>
        <v>0</v>
      </c>
      <c r="AH91" s="33"/>
      <c r="AI91" s="33"/>
      <c r="AJ91" s="150">
        <f>RANK(AB91,$AB$6:$AB$112)+COUNTIF($AB$6:AB91,AB91)-1</f>
        <v>86</v>
      </c>
      <c r="AK91" s="160" t="str">
        <f t="shared" si="31"/>
        <v>593</v>
      </c>
      <c r="AL91" s="151" t="str">
        <f t="shared" si="32"/>
        <v>情報サービス</v>
      </c>
      <c r="AM91" s="157">
        <v>86</v>
      </c>
      <c r="AN91" s="157" t="str">
        <f t="shared" si="33"/>
        <v>593</v>
      </c>
      <c r="AO91" s="152" t="str">
        <f t="shared" si="34"/>
        <v>情報サービス</v>
      </c>
      <c r="AP91" s="139">
        <f t="shared" si="35"/>
        <v>0</v>
      </c>
      <c r="AQ91" s="327">
        <f t="shared" si="36"/>
        <v>0</v>
      </c>
      <c r="AR91" s="280">
        <f t="shared" si="37"/>
        <v>0</v>
      </c>
      <c r="AS91" s="104">
        <f t="shared" si="38"/>
        <v>0</v>
      </c>
    </row>
    <row r="92" spans="1:45" s="34" customFormat="1" ht="19.95" customHeight="1" x14ac:dyDescent="0.2">
      <c r="A92" s="119" t="s">
        <v>569</v>
      </c>
      <c r="B92" s="115" t="s">
        <v>568</v>
      </c>
      <c r="C92" s="103">
        <f>計算準備!C97</f>
        <v>0</v>
      </c>
      <c r="D92" s="139">
        <f t="shared" si="23"/>
        <v>0</v>
      </c>
      <c r="E92" s="139">
        <v>0</v>
      </c>
      <c r="F92" s="139">
        <f>D92*各種係数!G92</f>
        <v>0</v>
      </c>
      <c r="G92" s="139">
        <f>D92*各種係数!H92</f>
        <v>0</v>
      </c>
      <c r="H92" s="139">
        <f>D92*各種係数!J92*各種係数!$M$23*各種係数!$M$32</f>
        <v>0</v>
      </c>
      <c r="I92" s="139">
        <f>D92*各種係数!K92*各種係数!$M$23*各種係数!$M$32</f>
        <v>0</v>
      </c>
      <c r="J92" s="104">
        <v>0</v>
      </c>
      <c r="K92" s="313">
        <f t="shared" si="24"/>
        <v>0</v>
      </c>
      <c r="L92" s="313">
        <v>0</v>
      </c>
      <c r="M92" s="313">
        <f>K92*各種係数!G92</f>
        <v>0</v>
      </c>
      <c r="N92" s="313">
        <f>K92*各種係数!H92</f>
        <v>0</v>
      </c>
      <c r="O92" s="313">
        <f>K92*各種係数!J92*各種係数!$M$23*各種係数!$M$32</f>
        <v>0</v>
      </c>
      <c r="P92" s="313">
        <f>K92*各種係数!K92*各種係数!$M$23*各種係数!$M$32</f>
        <v>0</v>
      </c>
      <c r="Q92" s="104"/>
      <c r="R92" s="104">
        <f>$Q$113*各種係数!I92</f>
        <v>0</v>
      </c>
      <c r="S92" s="104">
        <f>R92*各種係数!F92</f>
        <v>0</v>
      </c>
      <c r="T92" s="280">
        <v>0</v>
      </c>
      <c r="U92" s="280">
        <v>0</v>
      </c>
      <c r="V92" s="280">
        <f>T92*各種係数!G92</f>
        <v>0</v>
      </c>
      <c r="W92" s="280">
        <f>T92*各種係数!H92</f>
        <v>0</v>
      </c>
      <c r="X92" s="280">
        <f>T92*各種係数!J92*各種係数!$M$23*各種係数!$M$32</f>
        <v>0</v>
      </c>
      <c r="Y92" s="280">
        <f>T92*各種係数!K92*各種係数!$M$23*各種係数!$M$32</f>
        <v>0</v>
      </c>
      <c r="Z92" s="119" t="str">
        <f t="shared" si="21"/>
        <v>594</v>
      </c>
      <c r="AA92" s="115" t="str">
        <f t="shared" si="22"/>
        <v>インターネット附随サービス</v>
      </c>
      <c r="AB92" s="104">
        <f t="shared" si="25"/>
        <v>0</v>
      </c>
      <c r="AC92" s="104">
        <f t="shared" si="26"/>
        <v>0</v>
      </c>
      <c r="AD92" s="104">
        <f t="shared" si="27"/>
        <v>0</v>
      </c>
      <c r="AE92" s="104">
        <f t="shared" si="28"/>
        <v>0</v>
      </c>
      <c r="AF92" s="104">
        <f t="shared" si="29"/>
        <v>0</v>
      </c>
      <c r="AG92" s="104">
        <f t="shared" si="30"/>
        <v>0</v>
      </c>
      <c r="AH92" s="33"/>
      <c r="AI92" s="33"/>
      <c r="AJ92" s="150">
        <f>RANK(AB92,$AB$6:$AB$112)+COUNTIF($AB$6:AB92,AB92)-1</f>
        <v>87</v>
      </c>
      <c r="AK92" s="160" t="str">
        <f t="shared" si="31"/>
        <v>594</v>
      </c>
      <c r="AL92" s="151" t="str">
        <f t="shared" si="32"/>
        <v>インターネット附随サービス</v>
      </c>
      <c r="AM92" s="157">
        <v>87</v>
      </c>
      <c r="AN92" s="157" t="str">
        <f t="shared" si="33"/>
        <v>594</v>
      </c>
      <c r="AO92" s="152" t="str">
        <f t="shared" si="34"/>
        <v>インターネット附随サービス</v>
      </c>
      <c r="AP92" s="139">
        <f t="shared" si="35"/>
        <v>0</v>
      </c>
      <c r="AQ92" s="327">
        <f t="shared" si="36"/>
        <v>0</v>
      </c>
      <c r="AR92" s="280">
        <f t="shared" si="37"/>
        <v>0</v>
      </c>
      <c r="AS92" s="104">
        <f t="shared" si="38"/>
        <v>0</v>
      </c>
    </row>
    <row r="93" spans="1:45" s="34" customFormat="1" ht="19.95" customHeight="1" x14ac:dyDescent="0.2">
      <c r="A93" s="119" t="s">
        <v>572</v>
      </c>
      <c r="B93" s="115" t="s">
        <v>571</v>
      </c>
      <c r="C93" s="103">
        <f>計算準備!C98</f>
        <v>0</v>
      </c>
      <c r="D93" s="139">
        <f t="shared" si="23"/>
        <v>0</v>
      </c>
      <c r="E93" s="139">
        <v>0</v>
      </c>
      <c r="F93" s="139">
        <f>D93*各種係数!G93</f>
        <v>0</v>
      </c>
      <c r="G93" s="139">
        <f>D93*各種係数!H93</f>
        <v>0</v>
      </c>
      <c r="H93" s="139">
        <f>D93*各種係数!J93*各種係数!$M$23*各種係数!$M$32</f>
        <v>0</v>
      </c>
      <c r="I93" s="139">
        <f>D93*各種係数!K93*各種係数!$M$23*各種係数!$M$32</f>
        <v>0</v>
      </c>
      <c r="J93" s="104">
        <v>0</v>
      </c>
      <c r="K93" s="313">
        <f t="shared" si="24"/>
        <v>0</v>
      </c>
      <c r="L93" s="313">
        <v>0</v>
      </c>
      <c r="M93" s="313">
        <f>K93*各種係数!G93</f>
        <v>0</v>
      </c>
      <c r="N93" s="313">
        <f>K93*各種係数!H93</f>
        <v>0</v>
      </c>
      <c r="O93" s="313">
        <f>K93*各種係数!J93*各種係数!$M$23*各種係数!$M$32</f>
        <v>0</v>
      </c>
      <c r="P93" s="313">
        <f>K93*各種係数!K93*各種係数!$M$23*各種係数!$M$32</f>
        <v>0</v>
      </c>
      <c r="Q93" s="104"/>
      <c r="R93" s="104">
        <f>$Q$113*各種係数!I93</f>
        <v>0</v>
      </c>
      <c r="S93" s="104">
        <f>R93*各種係数!F93</f>
        <v>0</v>
      </c>
      <c r="T93" s="280">
        <v>0</v>
      </c>
      <c r="U93" s="280">
        <v>0</v>
      </c>
      <c r="V93" s="280">
        <f>T93*各種係数!G93</f>
        <v>0</v>
      </c>
      <c r="W93" s="280">
        <f>T93*各種係数!H93</f>
        <v>0</v>
      </c>
      <c r="X93" s="280">
        <f>T93*各種係数!J93*各種係数!$M$23*各種係数!$M$32</f>
        <v>0</v>
      </c>
      <c r="Y93" s="280">
        <f>T93*各種係数!K93*各種係数!$M$23*各種係数!$M$32</f>
        <v>0</v>
      </c>
      <c r="Z93" s="119" t="str">
        <f t="shared" si="21"/>
        <v>595</v>
      </c>
      <c r="AA93" s="115" t="str">
        <f t="shared" si="22"/>
        <v>映像・音声・文字情報制作</v>
      </c>
      <c r="AB93" s="104">
        <f t="shared" si="25"/>
        <v>0</v>
      </c>
      <c r="AC93" s="104">
        <f t="shared" si="26"/>
        <v>0</v>
      </c>
      <c r="AD93" s="104">
        <f t="shared" si="27"/>
        <v>0</v>
      </c>
      <c r="AE93" s="104">
        <f t="shared" si="28"/>
        <v>0</v>
      </c>
      <c r="AF93" s="104">
        <f t="shared" si="29"/>
        <v>0</v>
      </c>
      <c r="AG93" s="104">
        <f t="shared" si="30"/>
        <v>0</v>
      </c>
      <c r="AH93" s="33"/>
      <c r="AI93" s="33"/>
      <c r="AJ93" s="150">
        <f>RANK(AB93,$AB$6:$AB$112)+COUNTIF($AB$6:AB93,AB93)-1</f>
        <v>88</v>
      </c>
      <c r="AK93" s="160" t="str">
        <f t="shared" si="31"/>
        <v>595</v>
      </c>
      <c r="AL93" s="151" t="str">
        <f t="shared" si="32"/>
        <v>映像・音声・文字情報制作</v>
      </c>
      <c r="AM93" s="157">
        <v>88</v>
      </c>
      <c r="AN93" s="157" t="str">
        <f t="shared" si="33"/>
        <v>595</v>
      </c>
      <c r="AO93" s="152" t="str">
        <f t="shared" si="34"/>
        <v>映像・音声・文字情報制作</v>
      </c>
      <c r="AP93" s="139">
        <f t="shared" si="35"/>
        <v>0</v>
      </c>
      <c r="AQ93" s="327">
        <f t="shared" si="36"/>
        <v>0</v>
      </c>
      <c r="AR93" s="280">
        <f t="shared" si="37"/>
        <v>0</v>
      </c>
      <c r="AS93" s="104">
        <f t="shared" si="38"/>
        <v>0</v>
      </c>
    </row>
    <row r="94" spans="1:45" s="34" customFormat="1" ht="19.95" customHeight="1" x14ac:dyDescent="0.2">
      <c r="A94" s="119" t="s">
        <v>576</v>
      </c>
      <c r="B94" s="115" t="s">
        <v>105</v>
      </c>
      <c r="C94" s="103">
        <f>計算準備!C99</f>
        <v>0</v>
      </c>
      <c r="D94" s="139">
        <f t="shared" si="23"/>
        <v>0</v>
      </c>
      <c r="E94" s="139">
        <v>0</v>
      </c>
      <c r="F94" s="139">
        <f>D94*各種係数!G94</f>
        <v>0</v>
      </c>
      <c r="G94" s="139">
        <f>D94*各種係数!H94</f>
        <v>0</v>
      </c>
      <c r="H94" s="139">
        <f>D94*各種係数!J94*各種係数!$M$23*各種係数!$M$32</f>
        <v>0</v>
      </c>
      <c r="I94" s="139">
        <f>D94*各種係数!K94*各種係数!$M$23*各種係数!$M$32</f>
        <v>0</v>
      </c>
      <c r="J94" s="104">
        <v>0</v>
      </c>
      <c r="K94" s="313">
        <f t="shared" si="24"/>
        <v>0</v>
      </c>
      <c r="L94" s="313">
        <v>0</v>
      </c>
      <c r="M94" s="313">
        <f>K94*各種係数!G94</f>
        <v>0</v>
      </c>
      <c r="N94" s="313">
        <f>K94*各種係数!H94</f>
        <v>0</v>
      </c>
      <c r="O94" s="313">
        <f>K94*各種係数!J94*各種係数!$M$23*各種係数!$M$32</f>
        <v>0</v>
      </c>
      <c r="P94" s="313">
        <f>K94*各種係数!K94*各種係数!$M$23*各種係数!$M$32</f>
        <v>0</v>
      </c>
      <c r="Q94" s="104"/>
      <c r="R94" s="104">
        <f>$Q$113*各種係数!I94</f>
        <v>0</v>
      </c>
      <c r="S94" s="104">
        <f>R94*各種係数!F94</f>
        <v>0</v>
      </c>
      <c r="T94" s="280">
        <v>0</v>
      </c>
      <c r="U94" s="280">
        <v>0</v>
      </c>
      <c r="V94" s="280">
        <f>T94*各種係数!G94</f>
        <v>0</v>
      </c>
      <c r="W94" s="280">
        <f>T94*各種係数!H94</f>
        <v>0</v>
      </c>
      <c r="X94" s="280">
        <f>T94*各種係数!J94*各種係数!$M$23*各種係数!$M$32</f>
        <v>0</v>
      </c>
      <c r="Y94" s="280">
        <f>T94*各種係数!K94*各種係数!$M$23*各種係数!$M$32</f>
        <v>0</v>
      </c>
      <c r="Z94" s="119" t="str">
        <f t="shared" si="21"/>
        <v>611</v>
      </c>
      <c r="AA94" s="115" t="str">
        <f t="shared" si="22"/>
        <v>公務</v>
      </c>
      <c r="AB94" s="104">
        <f t="shared" si="25"/>
        <v>0</v>
      </c>
      <c r="AC94" s="104">
        <f t="shared" si="26"/>
        <v>0</v>
      </c>
      <c r="AD94" s="104">
        <f t="shared" si="27"/>
        <v>0</v>
      </c>
      <c r="AE94" s="104">
        <f t="shared" si="28"/>
        <v>0</v>
      </c>
      <c r="AF94" s="104">
        <f t="shared" si="29"/>
        <v>0</v>
      </c>
      <c r="AG94" s="104">
        <f t="shared" si="30"/>
        <v>0</v>
      </c>
      <c r="AH94" s="33"/>
      <c r="AI94" s="33"/>
      <c r="AJ94" s="150">
        <f>RANK(AB94,$AB$6:$AB$112)+COUNTIF($AB$6:AB94,AB94)-1</f>
        <v>89</v>
      </c>
      <c r="AK94" s="160" t="str">
        <f t="shared" si="31"/>
        <v>611</v>
      </c>
      <c r="AL94" s="151" t="str">
        <f t="shared" si="32"/>
        <v>公務</v>
      </c>
      <c r="AM94" s="157">
        <v>89</v>
      </c>
      <c r="AN94" s="157" t="str">
        <f t="shared" si="33"/>
        <v>611</v>
      </c>
      <c r="AO94" s="152" t="str">
        <f t="shared" si="34"/>
        <v>公務</v>
      </c>
      <c r="AP94" s="139">
        <f t="shared" si="35"/>
        <v>0</v>
      </c>
      <c r="AQ94" s="327">
        <f t="shared" si="36"/>
        <v>0</v>
      </c>
      <c r="AR94" s="280">
        <f t="shared" si="37"/>
        <v>0</v>
      </c>
      <c r="AS94" s="104">
        <f t="shared" si="38"/>
        <v>0</v>
      </c>
    </row>
    <row r="95" spans="1:45" s="34" customFormat="1" ht="19.95" customHeight="1" x14ac:dyDescent="0.2">
      <c r="A95" s="119" t="s">
        <v>582</v>
      </c>
      <c r="B95" s="115" t="s">
        <v>583</v>
      </c>
      <c r="C95" s="103">
        <f>計算準備!C100</f>
        <v>0</v>
      </c>
      <c r="D95" s="139">
        <f t="shared" si="23"/>
        <v>0</v>
      </c>
      <c r="E95" s="139">
        <v>0</v>
      </c>
      <c r="F95" s="139">
        <f>D95*各種係数!G95</f>
        <v>0</v>
      </c>
      <c r="G95" s="139">
        <f>D95*各種係数!H95</f>
        <v>0</v>
      </c>
      <c r="H95" s="139">
        <f>D95*各種係数!J95*各種係数!$M$23*各種係数!$M$32</f>
        <v>0</v>
      </c>
      <c r="I95" s="139">
        <f>D95*各種係数!K95*各種係数!$M$23*各種係数!$M$32</f>
        <v>0</v>
      </c>
      <c r="J95" s="104">
        <v>0</v>
      </c>
      <c r="K95" s="313">
        <f t="shared" si="24"/>
        <v>0</v>
      </c>
      <c r="L95" s="313">
        <v>0</v>
      </c>
      <c r="M95" s="313">
        <f>K95*各種係数!G95</f>
        <v>0</v>
      </c>
      <c r="N95" s="313">
        <f>K95*各種係数!H95</f>
        <v>0</v>
      </c>
      <c r="O95" s="313">
        <f>K95*各種係数!J95*各種係数!$M$23*各種係数!$M$32</f>
        <v>0</v>
      </c>
      <c r="P95" s="313">
        <f>K95*各種係数!K95*各種係数!$M$23*各種係数!$M$32</f>
        <v>0</v>
      </c>
      <c r="Q95" s="104"/>
      <c r="R95" s="104">
        <f>$Q$113*各種係数!I95</f>
        <v>0</v>
      </c>
      <c r="S95" s="104">
        <f>R95*各種係数!F95</f>
        <v>0</v>
      </c>
      <c r="T95" s="280">
        <v>0</v>
      </c>
      <c r="U95" s="280">
        <v>0</v>
      </c>
      <c r="V95" s="280">
        <f>T95*各種係数!G95</f>
        <v>0</v>
      </c>
      <c r="W95" s="280">
        <f>T95*各種係数!H95</f>
        <v>0</v>
      </c>
      <c r="X95" s="280">
        <f>T95*各種係数!J95*各種係数!$M$23*各種係数!$M$32</f>
        <v>0</v>
      </c>
      <c r="Y95" s="280">
        <f>T95*各種係数!K95*各種係数!$M$23*各種係数!$M$32</f>
        <v>0</v>
      </c>
      <c r="Z95" s="119" t="str">
        <f t="shared" si="21"/>
        <v>631</v>
      </c>
      <c r="AA95" s="115" t="str">
        <f t="shared" si="22"/>
        <v>教育</v>
      </c>
      <c r="AB95" s="104">
        <f t="shared" si="25"/>
        <v>0</v>
      </c>
      <c r="AC95" s="104">
        <f t="shared" si="26"/>
        <v>0</v>
      </c>
      <c r="AD95" s="104">
        <f t="shared" si="27"/>
        <v>0</v>
      </c>
      <c r="AE95" s="104">
        <f t="shared" si="28"/>
        <v>0</v>
      </c>
      <c r="AF95" s="104">
        <f t="shared" si="29"/>
        <v>0</v>
      </c>
      <c r="AG95" s="104">
        <f t="shared" si="30"/>
        <v>0</v>
      </c>
      <c r="AH95" s="33"/>
      <c r="AI95" s="33"/>
      <c r="AJ95" s="150">
        <f>RANK(AB95,$AB$6:$AB$112)+COUNTIF($AB$6:AB95,AB95)-1</f>
        <v>90</v>
      </c>
      <c r="AK95" s="160" t="str">
        <f t="shared" si="31"/>
        <v>631</v>
      </c>
      <c r="AL95" s="151" t="str">
        <f t="shared" si="32"/>
        <v>教育</v>
      </c>
      <c r="AM95" s="157">
        <v>90</v>
      </c>
      <c r="AN95" s="157" t="str">
        <f t="shared" si="33"/>
        <v>631</v>
      </c>
      <c r="AO95" s="152" t="str">
        <f t="shared" si="34"/>
        <v>教育</v>
      </c>
      <c r="AP95" s="139">
        <f t="shared" si="35"/>
        <v>0</v>
      </c>
      <c r="AQ95" s="327">
        <f t="shared" si="36"/>
        <v>0</v>
      </c>
      <c r="AR95" s="280">
        <f t="shared" si="37"/>
        <v>0</v>
      </c>
      <c r="AS95" s="104">
        <f t="shared" si="38"/>
        <v>0</v>
      </c>
    </row>
    <row r="96" spans="1:45" s="34" customFormat="1" ht="19.95" customHeight="1" x14ac:dyDescent="0.2">
      <c r="A96" s="119" t="s">
        <v>781</v>
      </c>
      <c r="B96" s="115" t="s">
        <v>1053</v>
      </c>
      <c r="C96" s="103">
        <f>計算準備!C101</f>
        <v>0</v>
      </c>
      <c r="D96" s="139">
        <f t="shared" si="23"/>
        <v>0</v>
      </c>
      <c r="E96" s="139">
        <v>0</v>
      </c>
      <c r="F96" s="139">
        <f>D96*各種係数!G96</f>
        <v>0</v>
      </c>
      <c r="G96" s="139">
        <f>D96*各種係数!H96</f>
        <v>0</v>
      </c>
      <c r="H96" s="139">
        <f>D96*各種係数!J96*各種係数!$M$23*各種係数!$M$32</f>
        <v>0</v>
      </c>
      <c r="I96" s="139">
        <f>D96*各種係数!K96*各種係数!$M$23*各種係数!$M$32</f>
        <v>0</v>
      </c>
      <c r="J96" s="104">
        <v>0</v>
      </c>
      <c r="K96" s="313">
        <f t="shared" si="24"/>
        <v>0</v>
      </c>
      <c r="L96" s="313">
        <v>0</v>
      </c>
      <c r="M96" s="313">
        <f>K96*各種係数!G96</f>
        <v>0</v>
      </c>
      <c r="N96" s="313">
        <f>K96*各種係数!H96</f>
        <v>0</v>
      </c>
      <c r="O96" s="313">
        <f>K96*各種係数!J96*各種係数!$M$23*各種係数!$M$32</f>
        <v>0</v>
      </c>
      <c r="P96" s="313">
        <f>K96*各種係数!K96*各種係数!$M$23*各種係数!$M$32</f>
        <v>0</v>
      </c>
      <c r="Q96" s="104"/>
      <c r="R96" s="104">
        <f>$Q$113*各種係数!I96</f>
        <v>0</v>
      </c>
      <c r="S96" s="104">
        <f>R96*各種係数!F96</f>
        <v>0</v>
      </c>
      <c r="T96" s="280">
        <v>0</v>
      </c>
      <c r="U96" s="280">
        <v>0</v>
      </c>
      <c r="V96" s="280">
        <f>T96*各種係数!G96</f>
        <v>0</v>
      </c>
      <c r="W96" s="280">
        <f>T96*各種係数!H96</f>
        <v>0</v>
      </c>
      <c r="X96" s="280">
        <f>T96*各種係数!J96*各種係数!$M$23*各種係数!$M$32</f>
        <v>0</v>
      </c>
      <c r="Y96" s="280">
        <f>T96*各種係数!K96*各種係数!$M$23*各種係数!$M$32</f>
        <v>0</v>
      </c>
      <c r="Z96" s="119" t="str">
        <f t="shared" si="21"/>
        <v>632</v>
      </c>
      <c r="AA96" s="115" t="str">
        <f t="shared" si="22"/>
        <v>研究</v>
      </c>
      <c r="AB96" s="104">
        <f t="shared" si="25"/>
        <v>0</v>
      </c>
      <c r="AC96" s="104">
        <f t="shared" si="26"/>
        <v>0</v>
      </c>
      <c r="AD96" s="104">
        <f t="shared" si="27"/>
        <v>0</v>
      </c>
      <c r="AE96" s="104">
        <f t="shared" si="28"/>
        <v>0</v>
      </c>
      <c r="AF96" s="104">
        <f t="shared" si="29"/>
        <v>0</v>
      </c>
      <c r="AG96" s="104">
        <f t="shared" si="30"/>
        <v>0</v>
      </c>
      <c r="AH96" s="33"/>
      <c r="AI96" s="33"/>
      <c r="AJ96" s="150">
        <f>RANK(AB96,$AB$6:$AB$112)+COUNTIF($AB$6:AB96,AB96)-1</f>
        <v>91</v>
      </c>
      <c r="AK96" s="160" t="str">
        <f t="shared" si="31"/>
        <v>632</v>
      </c>
      <c r="AL96" s="151" t="str">
        <f t="shared" si="32"/>
        <v>研究</v>
      </c>
      <c r="AM96" s="157">
        <v>91</v>
      </c>
      <c r="AN96" s="157" t="str">
        <f t="shared" si="33"/>
        <v>632</v>
      </c>
      <c r="AO96" s="152" t="str">
        <f t="shared" si="34"/>
        <v>研究</v>
      </c>
      <c r="AP96" s="139">
        <f t="shared" si="35"/>
        <v>0</v>
      </c>
      <c r="AQ96" s="327">
        <f t="shared" si="36"/>
        <v>0</v>
      </c>
      <c r="AR96" s="280">
        <f t="shared" si="37"/>
        <v>0</v>
      </c>
      <c r="AS96" s="104">
        <f t="shared" si="38"/>
        <v>0</v>
      </c>
    </row>
    <row r="97" spans="1:45" s="34" customFormat="1" ht="19.95" customHeight="1" x14ac:dyDescent="0.2">
      <c r="A97" s="119" t="s">
        <v>593</v>
      </c>
      <c r="B97" s="115" t="s">
        <v>592</v>
      </c>
      <c r="C97" s="103">
        <f>計算準備!C102</f>
        <v>0</v>
      </c>
      <c r="D97" s="139">
        <f t="shared" si="23"/>
        <v>0</v>
      </c>
      <c r="E97" s="139">
        <v>0</v>
      </c>
      <c r="F97" s="139">
        <f>D97*各種係数!G97</f>
        <v>0</v>
      </c>
      <c r="G97" s="139">
        <f>D97*各種係数!H97</f>
        <v>0</v>
      </c>
      <c r="H97" s="139">
        <f>D97*各種係数!J97*各種係数!$M$23*各種係数!$M$32</f>
        <v>0</v>
      </c>
      <c r="I97" s="139">
        <f>D97*各種係数!K97*各種係数!$M$23*各種係数!$M$32</f>
        <v>0</v>
      </c>
      <c r="J97" s="104">
        <v>0</v>
      </c>
      <c r="K97" s="313">
        <f t="shared" si="24"/>
        <v>0</v>
      </c>
      <c r="L97" s="313">
        <v>0</v>
      </c>
      <c r="M97" s="313">
        <f>K97*各種係数!G97</f>
        <v>0</v>
      </c>
      <c r="N97" s="313">
        <f>K97*各種係数!H97</f>
        <v>0</v>
      </c>
      <c r="O97" s="313">
        <f>K97*各種係数!J97*各種係数!$M$23*各種係数!$M$32</f>
        <v>0</v>
      </c>
      <c r="P97" s="313">
        <f>K97*各種係数!K97*各種係数!$M$23*各種係数!$M$32</f>
        <v>0</v>
      </c>
      <c r="Q97" s="104"/>
      <c r="R97" s="104">
        <f>$Q$113*各種係数!I97</f>
        <v>0</v>
      </c>
      <c r="S97" s="104">
        <f>R97*各種係数!F97</f>
        <v>0</v>
      </c>
      <c r="T97" s="280">
        <v>0</v>
      </c>
      <c r="U97" s="280">
        <v>0</v>
      </c>
      <c r="V97" s="280">
        <f>T97*各種係数!G97</f>
        <v>0</v>
      </c>
      <c r="W97" s="280">
        <f>T97*各種係数!H97</f>
        <v>0</v>
      </c>
      <c r="X97" s="280">
        <f>T97*各種係数!J97*各種係数!$M$23*各種係数!$M$32</f>
        <v>0</v>
      </c>
      <c r="Y97" s="280">
        <f>T97*各種係数!K97*各種係数!$M$23*各種係数!$M$32</f>
        <v>0</v>
      </c>
      <c r="Z97" s="119" t="str">
        <f t="shared" si="21"/>
        <v>641</v>
      </c>
      <c r="AA97" s="115" t="str">
        <f t="shared" si="22"/>
        <v>医療</v>
      </c>
      <c r="AB97" s="104">
        <f t="shared" si="25"/>
        <v>0</v>
      </c>
      <c r="AC97" s="104">
        <f t="shared" si="26"/>
        <v>0</v>
      </c>
      <c r="AD97" s="104">
        <f t="shared" si="27"/>
        <v>0</v>
      </c>
      <c r="AE97" s="104">
        <f t="shared" si="28"/>
        <v>0</v>
      </c>
      <c r="AF97" s="104">
        <f t="shared" si="29"/>
        <v>0</v>
      </c>
      <c r="AG97" s="104">
        <f t="shared" si="30"/>
        <v>0</v>
      </c>
      <c r="AH97" s="33"/>
      <c r="AI97" s="33"/>
      <c r="AJ97" s="150">
        <f>RANK(AB97,$AB$6:$AB$112)+COUNTIF($AB$6:AB97,AB97)-1</f>
        <v>92</v>
      </c>
      <c r="AK97" s="160" t="str">
        <f t="shared" si="31"/>
        <v>641</v>
      </c>
      <c r="AL97" s="151" t="str">
        <f t="shared" si="32"/>
        <v>医療</v>
      </c>
      <c r="AM97" s="157">
        <v>92</v>
      </c>
      <c r="AN97" s="157" t="str">
        <f t="shared" si="33"/>
        <v>641</v>
      </c>
      <c r="AO97" s="152" t="str">
        <f t="shared" si="34"/>
        <v>医療</v>
      </c>
      <c r="AP97" s="139">
        <f t="shared" si="35"/>
        <v>0</v>
      </c>
      <c r="AQ97" s="327">
        <f t="shared" si="36"/>
        <v>0</v>
      </c>
      <c r="AR97" s="280">
        <f t="shared" si="37"/>
        <v>0</v>
      </c>
      <c r="AS97" s="104">
        <f t="shared" si="38"/>
        <v>0</v>
      </c>
    </row>
    <row r="98" spans="1:45" s="34" customFormat="1" ht="19.95" customHeight="1" x14ac:dyDescent="0.2">
      <c r="A98" s="119" t="s">
        <v>596</v>
      </c>
      <c r="B98" s="115" t="s">
        <v>595</v>
      </c>
      <c r="C98" s="103">
        <f>計算準備!C103</f>
        <v>0</v>
      </c>
      <c r="D98" s="139">
        <f t="shared" si="23"/>
        <v>0</v>
      </c>
      <c r="E98" s="139">
        <v>0</v>
      </c>
      <c r="F98" s="139">
        <f>D98*各種係数!G98</f>
        <v>0</v>
      </c>
      <c r="G98" s="139">
        <f>D98*各種係数!H98</f>
        <v>0</v>
      </c>
      <c r="H98" s="139">
        <f>D98*各種係数!J98*各種係数!$M$23*各種係数!$M$32</f>
        <v>0</v>
      </c>
      <c r="I98" s="139">
        <f>D98*各種係数!K98*各種係数!$M$23*各種係数!$M$32</f>
        <v>0</v>
      </c>
      <c r="J98" s="104">
        <v>0</v>
      </c>
      <c r="K98" s="313">
        <f t="shared" si="24"/>
        <v>0</v>
      </c>
      <c r="L98" s="313">
        <v>0</v>
      </c>
      <c r="M98" s="313">
        <f>K98*各種係数!G98</f>
        <v>0</v>
      </c>
      <c r="N98" s="313">
        <f>K98*各種係数!H98</f>
        <v>0</v>
      </c>
      <c r="O98" s="313">
        <f>K98*各種係数!J98*各種係数!$M$23*各種係数!$M$32</f>
        <v>0</v>
      </c>
      <c r="P98" s="313">
        <f>K98*各種係数!K98*各種係数!$M$23*各種係数!$M$32</f>
        <v>0</v>
      </c>
      <c r="Q98" s="104"/>
      <c r="R98" s="104">
        <f>$Q$113*各種係数!I98</f>
        <v>0</v>
      </c>
      <c r="S98" s="104">
        <f>R98*各種係数!F98</f>
        <v>0</v>
      </c>
      <c r="T98" s="280">
        <v>0</v>
      </c>
      <c r="U98" s="280">
        <v>0</v>
      </c>
      <c r="V98" s="280">
        <f>T98*各種係数!G98</f>
        <v>0</v>
      </c>
      <c r="W98" s="280">
        <f>T98*各種係数!H98</f>
        <v>0</v>
      </c>
      <c r="X98" s="280">
        <f>T98*各種係数!J98*各種係数!$M$23*各種係数!$M$32</f>
        <v>0</v>
      </c>
      <c r="Y98" s="280">
        <f>T98*各種係数!K98*各種係数!$M$23*各種係数!$M$32</f>
        <v>0</v>
      </c>
      <c r="Z98" s="119" t="str">
        <f t="shared" si="21"/>
        <v>642</v>
      </c>
      <c r="AA98" s="115" t="str">
        <f t="shared" si="22"/>
        <v>保健衛生</v>
      </c>
      <c r="AB98" s="104">
        <f t="shared" si="25"/>
        <v>0</v>
      </c>
      <c r="AC98" s="104">
        <f t="shared" si="26"/>
        <v>0</v>
      </c>
      <c r="AD98" s="104">
        <f t="shared" si="27"/>
        <v>0</v>
      </c>
      <c r="AE98" s="104">
        <f t="shared" si="28"/>
        <v>0</v>
      </c>
      <c r="AF98" s="104">
        <f t="shared" si="29"/>
        <v>0</v>
      </c>
      <c r="AG98" s="104">
        <f t="shared" si="30"/>
        <v>0</v>
      </c>
      <c r="AH98" s="33"/>
      <c r="AI98" s="33"/>
      <c r="AJ98" s="150">
        <f>RANK(AB98,$AB$6:$AB$112)+COUNTIF($AB$6:AB98,AB98)-1</f>
        <v>93</v>
      </c>
      <c r="AK98" s="160" t="str">
        <f t="shared" si="31"/>
        <v>642</v>
      </c>
      <c r="AL98" s="151" t="str">
        <f t="shared" si="32"/>
        <v>保健衛生</v>
      </c>
      <c r="AM98" s="157">
        <v>93</v>
      </c>
      <c r="AN98" s="157" t="str">
        <f t="shared" si="33"/>
        <v>642</v>
      </c>
      <c r="AO98" s="152" t="str">
        <f t="shared" si="34"/>
        <v>保健衛生</v>
      </c>
      <c r="AP98" s="139">
        <f t="shared" si="35"/>
        <v>0</v>
      </c>
      <c r="AQ98" s="327">
        <f t="shared" si="36"/>
        <v>0</v>
      </c>
      <c r="AR98" s="280">
        <f t="shared" si="37"/>
        <v>0</v>
      </c>
      <c r="AS98" s="104">
        <f t="shared" si="38"/>
        <v>0</v>
      </c>
    </row>
    <row r="99" spans="1:45" s="34" customFormat="1" ht="19.95" customHeight="1" x14ac:dyDescent="0.2">
      <c r="A99" s="119" t="s">
        <v>599</v>
      </c>
      <c r="B99" s="115" t="s">
        <v>598</v>
      </c>
      <c r="C99" s="103">
        <f>計算準備!C104</f>
        <v>0</v>
      </c>
      <c r="D99" s="139">
        <f t="shared" si="23"/>
        <v>0</v>
      </c>
      <c r="E99" s="139">
        <v>0</v>
      </c>
      <c r="F99" s="139">
        <f>D99*各種係数!G99</f>
        <v>0</v>
      </c>
      <c r="G99" s="139">
        <f>D99*各種係数!H99</f>
        <v>0</v>
      </c>
      <c r="H99" s="139">
        <f>D99*各種係数!J99*各種係数!$M$23*各種係数!$M$32</f>
        <v>0</v>
      </c>
      <c r="I99" s="139">
        <f>D99*各種係数!K99*各種係数!$M$23*各種係数!$M$32</f>
        <v>0</v>
      </c>
      <c r="J99" s="104">
        <v>0</v>
      </c>
      <c r="K99" s="313">
        <f t="shared" si="24"/>
        <v>0</v>
      </c>
      <c r="L99" s="313">
        <v>0</v>
      </c>
      <c r="M99" s="313">
        <f>K99*各種係数!G99</f>
        <v>0</v>
      </c>
      <c r="N99" s="313">
        <f>K99*各種係数!H99</f>
        <v>0</v>
      </c>
      <c r="O99" s="313">
        <f>K99*各種係数!J99*各種係数!$M$23*各種係数!$M$32</f>
        <v>0</v>
      </c>
      <c r="P99" s="313">
        <f>K99*各種係数!K99*各種係数!$M$23*各種係数!$M$32</f>
        <v>0</v>
      </c>
      <c r="Q99" s="104"/>
      <c r="R99" s="104">
        <f>$Q$113*各種係数!I99</f>
        <v>0</v>
      </c>
      <c r="S99" s="104">
        <f>R99*各種係数!F99</f>
        <v>0</v>
      </c>
      <c r="T99" s="280">
        <v>0</v>
      </c>
      <c r="U99" s="280">
        <v>0</v>
      </c>
      <c r="V99" s="280">
        <f>T99*各種係数!G99</f>
        <v>0</v>
      </c>
      <c r="W99" s="280">
        <f>T99*各種係数!H99</f>
        <v>0</v>
      </c>
      <c r="X99" s="280">
        <f>T99*各種係数!J99*各種係数!$M$23*各種係数!$M$32</f>
        <v>0</v>
      </c>
      <c r="Y99" s="280">
        <f>T99*各種係数!K99*各種係数!$M$23*各種係数!$M$32</f>
        <v>0</v>
      </c>
      <c r="Z99" s="119" t="str">
        <f t="shared" si="21"/>
        <v>643</v>
      </c>
      <c r="AA99" s="115" t="str">
        <f t="shared" si="22"/>
        <v>社会保険・社会福祉</v>
      </c>
      <c r="AB99" s="104">
        <f t="shared" si="25"/>
        <v>0</v>
      </c>
      <c r="AC99" s="104">
        <f t="shared" si="26"/>
        <v>0</v>
      </c>
      <c r="AD99" s="104">
        <f t="shared" si="27"/>
        <v>0</v>
      </c>
      <c r="AE99" s="104">
        <f t="shared" si="28"/>
        <v>0</v>
      </c>
      <c r="AF99" s="104">
        <f t="shared" si="29"/>
        <v>0</v>
      </c>
      <c r="AG99" s="104">
        <f t="shared" si="30"/>
        <v>0</v>
      </c>
      <c r="AH99" s="33"/>
      <c r="AI99" s="33"/>
      <c r="AJ99" s="150">
        <f>RANK(AB99,$AB$6:$AB$112)+COUNTIF($AB$6:AB99,AB99)-1</f>
        <v>94</v>
      </c>
      <c r="AK99" s="160" t="str">
        <f t="shared" si="31"/>
        <v>643</v>
      </c>
      <c r="AL99" s="151" t="str">
        <f t="shared" si="32"/>
        <v>社会保険・社会福祉</v>
      </c>
      <c r="AM99" s="157">
        <v>94</v>
      </c>
      <c r="AN99" s="157" t="str">
        <f t="shared" si="33"/>
        <v>643</v>
      </c>
      <c r="AO99" s="152" t="str">
        <f t="shared" si="34"/>
        <v>社会保険・社会福祉</v>
      </c>
      <c r="AP99" s="139">
        <f t="shared" si="35"/>
        <v>0</v>
      </c>
      <c r="AQ99" s="327">
        <f t="shared" si="36"/>
        <v>0</v>
      </c>
      <c r="AR99" s="280">
        <f t="shared" si="37"/>
        <v>0</v>
      </c>
      <c r="AS99" s="104">
        <f t="shared" si="38"/>
        <v>0</v>
      </c>
    </row>
    <row r="100" spans="1:45" s="34" customFormat="1" ht="19.95" customHeight="1" x14ac:dyDescent="0.2">
      <c r="A100" s="119" t="s">
        <v>602</v>
      </c>
      <c r="B100" s="115" t="s">
        <v>601</v>
      </c>
      <c r="C100" s="103">
        <f>計算準備!C105</f>
        <v>0</v>
      </c>
      <c r="D100" s="139">
        <f t="shared" si="23"/>
        <v>0</v>
      </c>
      <c r="E100" s="139">
        <v>0</v>
      </c>
      <c r="F100" s="139">
        <f>D100*各種係数!G100</f>
        <v>0</v>
      </c>
      <c r="G100" s="139">
        <f>D100*各種係数!H100</f>
        <v>0</v>
      </c>
      <c r="H100" s="139">
        <f>D100*各種係数!J100*各種係数!$M$23*各種係数!$M$32</f>
        <v>0</v>
      </c>
      <c r="I100" s="139">
        <f>D100*各種係数!K100*各種係数!$M$23*各種係数!$M$32</f>
        <v>0</v>
      </c>
      <c r="J100" s="104">
        <v>0</v>
      </c>
      <c r="K100" s="313">
        <f t="shared" si="24"/>
        <v>0</v>
      </c>
      <c r="L100" s="313">
        <v>0</v>
      </c>
      <c r="M100" s="313">
        <f>K100*各種係数!G100</f>
        <v>0</v>
      </c>
      <c r="N100" s="313">
        <f>K100*各種係数!H100</f>
        <v>0</v>
      </c>
      <c r="O100" s="313">
        <f>K100*各種係数!J100*各種係数!$M$23*各種係数!$M$32</f>
        <v>0</v>
      </c>
      <c r="P100" s="313">
        <f>K100*各種係数!K100*各種係数!$M$23*各種係数!$M$32</f>
        <v>0</v>
      </c>
      <c r="Q100" s="104"/>
      <c r="R100" s="104">
        <f>$Q$113*各種係数!I100</f>
        <v>0</v>
      </c>
      <c r="S100" s="104">
        <f>R100*各種係数!F100</f>
        <v>0</v>
      </c>
      <c r="T100" s="280">
        <v>0</v>
      </c>
      <c r="U100" s="280">
        <v>0</v>
      </c>
      <c r="V100" s="280">
        <f>T100*各種係数!G100</f>
        <v>0</v>
      </c>
      <c r="W100" s="280">
        <f>T100*各種係数!H100</f>
        <v>0</v>
      </c>
      <c r="X100" s="280">
        <f>T100*各種係数!J100*各種係数!$M$23*各種係数!$M$32</f>
        <v>0</v>
      </c>
      <c r="Y100" s="280">
        <f>T100*各種係数!K100*各種係数!$M$23*各種係数!$M$32</f>
        <v>0</v>
      </c>
      <c r="Z100" s="119" t="str">
        <f t="shared" si="21"/>
        <v>644</v>
      </c>
      <c r="AA100" s="115" t="str">
        <f t="shared" si="22"/>
        <v>介護</v>
      </c>
      <c r="AB100" s="104">
        <f t="shared" si="25"/>
        <v>0</v>
      </c>
      <c r="AC100" s="104">
        <f t="shared" si="26"/>
        <v>0</v>
      </c>
      <c r="AD100" s="104">
        <f t="shared" si="27"/>
        <v>0</v>
      </c>
      <c r="AE100" s="104">
        <f t="shared" si="28"/>
        <v>0</v>
      </c>
      <c r="AF100" s="104">
        <f t="shared" si="29"/>
        <v>0</v>
      </c>
      <c r="AG100" s="104">
        <f t="shared" si="30"/>
        <v>0</v>
      </c>
      <c r="AH100" s="33"/>
      <c r="AI100" s="33"/>
      <c r="AJ100" s="150">
        <f>RANK(AB100,$AB$6:$AB$112)+COUNTIF($AB$6:AB100,AB100)-1</f>
        <v>95</v>
      </c>
      <c r="AK100" s="160" t="str">
        <f t="shared" si="31"/>
        <v>644</v>
      </c>
      <c r="AL100" s="151" t="str">
        <f t="shared" si="32"/>
        <v>介護</v>
      </c>
      <c r="AM100" s="157">
        <v>95</v>
      </c>
      <c r="AN100" s="157" t="str">
        <f t="shared" si="33"/>
        <v>644</v>
      </c>
      <c r="AO100" s="152" t="str">
        <f t="shared" si="34"/>
        <v>介護</v>
      </c>
      <c r="AP100" s="139">
        <f t="shared" si="35"/>
        <v>0</v>
      </c>
      <c r="AQ100" s="327">
        <f t="shared" si="36"/>
        <v>0</v>
      </c>
      <c r="AR100" s="280">
        <f t="shared" si="37"/>
        <v>0</v>
      </c>
      <c r="AS100" s="104">
        <f t="shared" si="38"/>
        <v>0</v>
      </c>
    </row>
    <row r="101" spans="1:45" s="34" customFormat="1" ht="19.95" customHeight="1" x14ac:dyDescent="0.2">
      <c r="A101" s="119" t="s">
        <v>604</v>
      </c>
      <c r="B101" s="115" t="s">
        <v>108</v>
      </c>
      <c r="C101" s="103">
        <f>計算準備!C106</f>
        <v>0</v>
      </c>
      <c r="D101" s="139">
        <f t="shared" si="23"/>
        <v>0</v>
      </c>
      <c r="E101" s="139">
        <v>0</v>
      </c>
      <c r="F101" s="139">
        <f>D101*各種係数!G101</f>
        <v>0</v>
      </c>
      <c r="G101" s="139">
        <f>D101*各種係数!H101</f>
        <v>0</v>
      </c>
      <c r="H101" s="139">
        <f>D101*各種係数!J101*各種係数!$M$23*各種係数!$M$32</f>
        <v>0</v>
      </c>
      <c r="I101" s="139">
        <f>D101*各種係数!K101*各種係数!$M$23*各種係数!$M$32</f>
        <v>0</v>
      </c>
      <c r="J101" s="104">
        <v>0</v>
      </c>
      <c r="K101" s="313">
        <f t="shared" si="24"/>
        <v>0</v>
      </c>
      <c r="L101" s="313">
        <v>0</v>
      </c>
      <c r="M101" s="313">
        <f>K101*各種係数!G101</f>
        <v>0</v>
      </c>
      <c r="N101" s="313">
        <f>K101*各種係数!H101</f>
        <v>0</v>
      </c>
      <c r="O101" s="313">
        <f>K101*各種係数!J101*各種係数!$M$23*各種係数!$M$32</f>
        <v>0</v>
      </c>
      <c r="P101" s="313">
        <f>K101*各種係数!K101*各種係数!$M$23*各種係数!$M$32</f>
        <v>0</v>
      </c>
      <c r="Q101" s="104"/>
      <c r="R101" s="104">
        <f>$Q$113*各種係数!I101</f>
        <v>0</v>
      </c>
      <c r="S101" s="104">
        <f>R101*各種係数!F101</f>
        <v>0</v>
      </c>
      <c r="T101" s="280">
        <v>0</v>
      </c>
      <c r="U101" s="280">
        <v>0</v>
      </c>
      <c r="V101" s="280">
        <f>T101*各種係数!G101</f>
        <v>0</v>
      </c>
      <c r="W101" s="280">
        <f>T101*各種係数!H101</f>
        <v>0</v>
      </c>
      <c r="X101" s="280">
        <f>T101*各種係数!J101*各種係数!$M$23*各種係数!$M$32</f>
        <v>0</v>
      </c>
      <c r="Y101" s="280">
        <f>T101*各種係数!K101*各種係数!$M$23*各種係数!$M$32</f>
        <v>0</v>
      </c>
      <c r="Z101" s="119" t="str">
        <f t="shared" si="21"/>
        <v>659</v>
      </c>
      <c r="AA101" s="115" t="str">
        <f t="shared" si="22"/>
        <v>他に分類されない会員制団体</v>
      </c>
      <c r="AB101" s="104">
        <f t="shared" si="25"/>
        <v>0</v>
      </c>
      <c r="AC101" s="104">
        <f t="shared" si="26"/>
        <v>0</v>
      </c>
      <c r="AD101" s="104">
        <f t="shared" si="27"/>
        <v>0</v>
      </c>
      <c r="AE101" s="104">
        <f t="shared" si="28"/>
        <v>0</v>
      </c>
      <c r="AF101" s="104">
        <f t="shared" si="29"/>
        <v>0</v>
      </c>
      <c r="AG101" s="104">
        <f t="shared" si="30"/>
        <v>0</v>
      </c>
      <c r="AH101" s="33"/>
      <c r="AI101" s="33"/>
      <c r="AJ101" s="150">
        <f>RANK(AB101,$AB$6:$AB$112)+COUNTIF($AB$6:AB101,AB101)-1</f>
        <v>96</v>
      </c>
      <c r="AK101" s="160" t="str">
        <f t="shared" si="31"/>
        <v>659</v>
      </c>
      <c r="AL101" s="151" t="str">
        <f t="shared" si="32"/>
        <v>他に分類されない会員制団体</v>
      </c>
      <c r="AM101" s="157">
        <v>96</v>
      </c>
      <c r="AN101" s="157" t="str">
        <f t="shared" si="33"/>
        <v>659</v>
      </c>
      <c r="AO101" s="152" t="str">
        <f t="shared" si="34"/>
        <v>他に分類されない会員制団体</v>
      </c>
      <c r="AP101" s="139">
        <f t="shared" si="35"/>
        <v>0</v>
      </c>
      <c r="AQ101" s="327">
        <f t="shared" si="36"/>
        <v>0</v>
      </c>
      <c r="AR101" s="280">
        <f t="shared" si="37"/>
        <v>0</v>
      </c>
      <c r="AS101" s="104">
        <f t="shared" si="38"/>
        <v>0</v>
      </c>
    </row>
    <row r="102" spans="1:45" s="34" customFormat="1" ht="19.95" customHeight="1" x14ac:dyDescent="0.2">
      <c r="A102" s="119" t="s">
        <v>606</v>
      </c>
      <c r="B102" s="115" t="s">
        <v>607</v>
      </c>
      <c r="C102" s="103">
        <f>計算準備!C107</f>
        <v>0</v>
      </c>
      <c r="D102" s="139">
        <f t="shared" si="23"/>
        <v>0</v>
      </c>
      <c r="E102" s="139">
        <v>0</v>
      </c>
      <c r="F102" s="139">
        <f>D102*各種係数!G102</f>
        <v>0</v>
      </c>
      <c r="G102" s="139">
        <f>D102*各種係数!H102</f>
        <v>0</v>
      </c>
      <c r="H102" s="139">
        <f>D102*各種係数!J102*各種係数!$M$23*各種係数!$M$32</f>
        <v>0</v>
      </c>
      <c r="I102" s="139">
        <f>D102*各種係数!K102*各種係数!$M$23*各種係数!$M$32</f>
        <v>0</v>
      </c>
      <c r="J102" s="104">
        <v>0</v>
      </c>
      <c r="K102" s="313">
        <f t="shared" si="24"/>
        <v>0</v>
      </c>
      <c r="L102" s="313">
        <v>0</v>
      </c>
      <c r="M102" s="313">
        <f>K102*各種係数!G102</f>
        <v>0</v>
      </c>
      <c r="N102" s="313">
        <f>K102*各種係数!H102</f>
        <v>0</v>
      </c>
      <c r="O102" s="313">
        <f>K102*各種係数!J102*各種係数!$M$23*各種係数!$M$32</f>
        <v>0</v>
      </c>
      <c r="P102" s="313">
        <f>K102*各種係数!K102*各種係数!$M$23*各種係数!$M$32</f>
        <v>0</v>
      </c>
      <c r="Q102" s="104"/>
      <c r="R102" s="104">
        <f>$Q$113*各種係数!I102</f>
        <v>0</v>
      </c>
      <c r="S102" s="104">
        <f>R102*各種係数!F102</f>
        <v>0</v>
      </c>
      <c r="T102" s="280">
        <v>0</v>
      </c>
      <c r="U102" s="280">
        <v>0</v>
      </c>
      <c r="V102" s="280">
        <f>T102*各種係数!G102</f>
        <v>0</v>
      </c>
      <c r="W102" s="280">
        <f>T102*各種係数!H102</f>
        <v>0</v>
      </c>
      <c r="X102" s="280">
        <f>T102*各種係数!J102*各種係数!$M$23*各種係数!$M$32</f>
        <v>0</v>
      </c>
      <c r="Y102" s="280">
        <f>T102*各種係数!K102*各種係数!$M$23*各種係数!$M$32</f>
        <v>0</v>
      </c>
      <c r="Z102" s="119" t="str">
        <f t="shared" ref="Z102:Z112" si="39">A102</f>
        <v>661</v>
      </c>
      <c r="AA102" s="115" t="str">
        <f t="shared" ref="AA102:AA112" si="40">B102</f>
        <v>物品賃貸サービス</v>
      </c>
      <c r="AB102" s="104">
        <f t="shared" si="25"/>
        <v>0</v>
      </c>
      <c r="AC102" s="104">
        <f t="shared" si="26"/>
        <v>0</v>
      </c>
      <c r="AD102" s="104">
        <f t="shared" si="27"/>
        <v>0</v>
      </c>
      <c r="AE102" s="104">
        <f t="shared" si="28"/>
        <v>0</v>
      </c>
      <c r="AF102" s="104">
        <f t="shared" si="29"/>
        <v>0</v>
      </c>
      <c r="AG102" s="104">
        <f t="shared" si="30"/>
        <v>0</v>
      </c>
      <c r="AH102" s="33"/>
      <c r="AI102" s="33"/>
      <c r="AJ102" s="150">
        <f>RANK(AB102,$AB$6:$AB$112)+COUNTIF($AB$6:AB102,AB102)-1</f>
        <v>97</v>
      </c>
      <c r="AK102" s="160" t="str">
        <f t="shared" si="31"/>
        <v>661</v>
      </c>
      <c r="AL102" s="151" t="str">
        <f t="shared" si="32"/>
        <v>物品賃貸サービス</v>
      </c>
      <c r="AM102" s="157">
        <v>97</v>
      </c>
      <c r="AN102" s="157" t="str">
        <f t="shared" si="33"/>
        <v>661</v>
      </c>
      <c r="AO102" s="152" t="str">
        <f t="shared" si="34"/>
        <v>物品賃貸サービス</v>
      </c>
      <c r="AP102" s="139">
        <f t="shared" si="35"/>
        <v>0</v>
      </c>
      <c r="AQ102" s="327">
        <f t="shared" si="36"/>
        <v>0</v>
      </c>
      <c r="AR102" s="280">
        <f t="shared" si="37"/>
        <v>0</v>
      </c>
      <c r="AS102" s="104">
        <f t="shared" si="38"/>
        <v>0</v>
      </c>
    </row>
    <row r="103" spans="1:45" s="34" customFormat="1" ht="19.95" customHeight="1" x14ac:dyDescent="0.2">
      <c r="A103" s="119" t="s">
        <v>612</v>
      </c>
      <c r="B103" s="115" t="s">
        <v>611</v>
      </c>
      <c r="C103" s="103">
        <f>計算準備!C108</f>
        <v>0</v>
      </c>
      <c r="D103" s="139">
        <f t="shared" si="23"/>
        <v>0</v>
      </c>
      <c r="E103" s="139">
        <v>0</v>
      </c>
      <c r="F103" s="139">
        <f>D103*各種係数!G103</f>
        <v>0</v>
      </c>
      <c r="G103" s="139">
        <f>D103*各種係数!H103</f>
        <v>0</v>
      </c>
      <c r="H103" s="139">
        <f>D103*各種係数!J103*各種係数!$M$23*各種係数!$M$32</f>
        <v>0</v>
      </c>
      <c r="I103" s="139">
        <f>D103*各種係数!K103*各種係数!$M$23*各種係数!$M$32</f>
        <v>0</v>
      </c>
      <c r="J103" s="104">
        <v>0</v>
      </c>
      <c r="K103" s="313">
        <f t="shared" si="24"/>
        <v>0</v>
      </c>
      <c r="L103" s="313">
        <v>0</v>
      </c>
      <c r="M103" s="313">
        <f>K103*各種係数!G103</f>
        <v>0</v>
      </c>
      <c r="N103" s="313">
        <f>K103*各種係数!H103</f>
        <v>0</v>
      </c>
      <c r="O103" s="313">
        <f>K103*各種係数!J103*各種係数!$M$23*各種係数!$M$32</f>
        <v>0</v>
      </c>
      <c r="P103" s="313">
        <f>K103*各種係数!K103*各種係数!$M$23*各種係数!$M$32</f>
        <v>0</v>
      </c>
      <c r="Q103" s="104"/>
      <c r="R103" s="104">
        <f>$Q$113*各種係数!I103</f>
        <v>0</v>
      </c>
      <c r="S103" s="104">
        <f>R103*各種係数!F103</f>
        <v>0</v>
      </c>
      <c r="T103" s="280">
        <v>0</v>
      </c>
      <c r="U103" s="280">
        <v>0</v>
      </c>
      <c r="V103" s="280">
        <f>T103*各種係数!G103</f>
        <v>0</v>
      </c>
      <c r="W103" s="280">
        <f>T103*各種係数!H103</f>
        <v>0</v>
      </c>
      <c r="X103" s="280">
        <f>T103*各種係数!J103*各種係数!$M$23*各種係数!$M$32</f>
        <v>0</v>
      </c>
      <c r="Y103" s="280">
        <f>T103*各種係数!K103*各種係数!$M$23*各種係数!$M$32</f>
        <v>0</v>
      </c>
      <c r="Z103" s="119" t="str">
        <f t="shared" si="39"/>
        <v>662</v>
      </c>
      <c r="AA103" s="115" t="str">
        <f t="shared" si="40"/>
        <v>広告</v>
      </c>
      <c r="AB103" s="104">
        <f t="shared" si="25"/>
        <v>0</v>
      </c>
      <c r="AC103" s="104">
        <f t="shared" si="26"/>
        <v>0</v>
      </c>
      <c r="AD103" s="104">
        <f t="shared" si="27"/>
        <v>0</v>
      </c>
      <c r="AE103" s="104">
        <f t="shared" si="28"/>
        <v>0</v>
      </c>
      <c r="AF103" s="104">
        <f t="shared" si="29"/>
        <v>0</v>
      </c>
      <c r="AG103" s="104">
        <f t="shared" si="30"/>
        <v>0</v>
      </c>
      <c r="AH103" s="33"/>
      <c r="AI103" s="33"/>
      <c r="AJ103" s="150">
        <f>RANK(AB103,$AB$6:$AB$112)+COUNTIF($AB$6:AB103,AB103)-1</f>
        <v>98</v>
      </c>
      <c r="AK103" s="160" t="str">
        <f t="shared" si="31"/>
        <v>662</v>
      </c>
      <c r="AL103" s="151" t="str">
        <f t="shared" si="32"/>
        <v>広告</v>
      </c>
      <c r="AM103" s="157">
        <v>98</v>
      </c>
      <c r="AN103" s="157" t="str">
        <f t="shared" si="33"/>
        <v>662</v>
      </c>
      <c r="AO103" s="152" t="str">
        <f t="shared" si="34"/>
        <v>広告</v>
      </c>
      <c r="AP103" s="139">
        <f t="shared" si="35"/>
        <v>0</v>
      </c>
      <c r="AQ103" s="327">
        <f t="shared" si="36"/>
        <v>0</v>
      </c>
      <c r="AR103" s="280">
        <f t="shared" si="37"/>
        <v>0</v>
      </c>
      <c r="AS103" s="104">
        <f t="shared" si="38"/>
        <v>0</v>
      </c>
    </row>
    <row r="104" spans="1:45" s="34" customFormat="1" ht="19.95" customHeight="1" x14ac:dyDescent="0.2">
      <c r="A104" s="119" t="s">
        <v>615</v>
      </c>
      <c r="B104" s="115" t="s">
        <v>616</v>
      </c>
      <c r="C104" s="103">
        <f>計算準備!C109</f>
        <v>0</v>
      </c>
      <c r="D104" s="139">
        <f t="shared" si="23"/>
        <v>0</v>
      </c>
      <c r="E104" s="139">
        <v>0</v>
      </c>
      <c r="F104" s="139">
        <f>D104*各種係数!G104</f>
        <v>0</v>
      </c>
      <c r="G104" s="139">
        <f>D104*各種係数!H104</f>
        <v>0</v>
      </c>
      <c r="H104" s="139">
        <f>D104*各種係数!J104*各種係数!$M$23*各種係数!$M$32</f>
        <v>0</v>
      </c>
      <c r="I104" s="139">
        <f>D104*各種係数!K104*各種係数!$M$23*各種係数!$M$32</f>
        <v>0</v>
      </c>
      <c r="J104" s="104">
        <v>0</v>
      </c>
      <c r="K104" s="313">
        <f t="shared" si="24"/>
        <v>0</v>
      </c>
      <c r="L104" s="313">
        <v>0</v>
      </c>
      <c r="M104" s="313">
        <f>K104*各種係数!G104</f>
        <v>0</v>
      </c>
      <c r="N104" s="313">
        <f>K104*各種係数!H104</f>
        <v>0</v>
      </c>
      <c r="O104" s="313">
        <f>K104*各種係数!J104*各種係数!$M$23*各種係数!$M$32</f>
        <v>0</v>
      </c>
      <c r="P104" s="313">
        <f>K104*各種係数!K104*各種係数!$M$23*各種係数!$M$32</f>
        <v>0</v>
      </c>
      <c r="Q104" s="104"/>
      <c r="R104" s="104">
        <f>$Q$113*各種係数!I104</f>
        <v>0</v>
      </c>
      <c r="S104" s="104">
        <f>R104*各種係数!F104</f>
        <v>0</v>
      </c>
      <c r="T104" s="280">
        <v>0</v>
      </c>
      <c r="U104" s="280">
        <v>0</v>
      </c>
      <c r="V104" s="280">
        <f>T104*各種係数!G104</f>
        <v>0</v>
      </c>
      <c r="W104" s="280">
        <f>T104*各種係数!H104</f>
        <v>0</v>
      </c>
      <c r="X104" s="280">
        <f>T104*各種係数!J104*各種係数!$M$23*各種係数!$M$32</f>
        <v>0</v>
      </c>
      <c r="Y104" s="280">
        <f>T104*各種係数!K104*各種係数!$M$23*各種係数!$M$32</f>
        <v>0</v>
      </c>
      <c r="Z104" s="119" t="str">
        <f t="shared" si="39"/>
        <v>663</v>
      </c>
      <c r="AA104" s="115" t="str">
        <f t="shared" si="40"/>
        <v>自動車整備・機械修理</v>
      </c>
      <c r="AB104" s="104">
        <f t="shared" si="25"/>
        <v>0</v>
      </c>
      <c r="AC104" s="104">
        <f t="shared" si="26"/>
        <v>0</v>
      </c>
      <c r="AD104" s="104">
        <f t="shared" si="27"/>
        <v>0</v>
      </c>
      <c r="AE104" s="104">
        <f t="shared" si="28"/>
        <v>0</v>
      </c>
      <c r="AF104" s="104">
        <f t="shared" si="29"/>
        <v>0</v>
      </c>
      <c r="AG104" s="104">
        <f t="shared" si="30"/>
        <v>0</v>
      </c>
      <c r="AH104" s="33"/>
      <c r="AI104" s="33"/>
      <c r="AJ104" s="150">
        <f>RANK(AB104,$AB$6:$AB$112)+COUNTIF($AB$6:AB104,AB104)-1</f>
        <v>99</v>
      </c>
      <c r="AK104" s="160" t="str">
        <f t="shared" si="31"/>
        <v>663</v>
      </c>
      <c r="AL104" s="151" t="str">
        <f t="shared" si="32"/>
        <v>自動車整備・機械修理</v>
      </c>
      <c r="AM104" s="157">
        <v>99</v>
      </c>
      <c r="AN104" s="157" t="str">
        <f t="shared" si="33"/>
        <v>663</v>
      </c>
      <c r="AO104" s="152" t="str">
        <f t="shared" si="34"/>
        <v>自動車整備・機械修理</v>
      </c>
      <c r="AP104" s="139">
        <f t="shared" si="35"/>
        <v>0</v>
      </c>
      <c r="AQ104" s="327">
        <f t="shared" si="36"/>
        <v>0</v>
      </c>
      <c r="AR104" s="280">
        <f t="shared" si="37"/>
        <v>0</v>
      </c>
      <c r="AS104" s="104">
        <f t="shared" si="38"/>
        <v>0</v>
      </c>
    </row>
    <row r="105" spans="1:45" s="34" customFormat="1" ht="19.95" customHeight="1" x14ac:dyDescent="0.2">
      <c r="A105" s="119" t="s">
        <v>620</v>
      </c>
      <c r="B105" s="115" t="s">
        <v>621</v>
      </c>
      <c r="C105" s="103">
        <f>計算準備!C110</f>
        <v>0</v>
      </c>
      <c r="D105" s="139">
        <f t="shared" si="23"/>
        <v>0</v>
      </c>
      <c r="E105" s="139">
        <v>0</v>
      </c>
      <c r="F105" s="139">
        <f>D105*各種係数!G105</f>
        <v>0</v>
      </c>
      <c r="G105" s="139">
        <f>D105*各種係数!H105</f>
        <v>0</v>
      </c>
      <c r="H105" s="139">
        <f>D105*各種係数!J105*各種係数!$M$23*各種係数!$M$32</f>
        <v>0</v>
      </c>
      <c r="I105" s="139">
        <f>D105*各種係数!K105*各種係数!$M$23*各種係数!$M$32</f>
        <v>0</v>
      </c>
      <c r="J105" s="104">
        <v>0</v>
      </c>
      <c r="K105" s="313">
        <f t="shared" si="24"/>
        <v>0</v>
      </c>
      <c r="L105" s="313">
        <v>0</v>
      </c>
      <c r="M105" s="313">
        <f>K105*各種係数!G105</f>
        <v>0</v>
      </c>
      <c r="N105" s="313">
        <f>K105*各種係数!H105</f>
        <v>0</v>
      </c>
      <c r="O105" s="313">
        <f>K105*各種係数!J105*各種係数!$M$23*各種係数!$M$32</f>
        <v>0</v>
      </c>
      <c r="P105" s="313">
        <f>K105*各種係数!K105*各種係数!$M$23*各種係数!$M$32</f>
        <v>0</v>
      </c>
      <c r="Q105" s="104"/>
      <c r="R105" s="104">
        <f>$Q$113*各種係数!I105</f>
        <v>0</v>
      </c>
      <c r="S105" s="104">
        <f>R105*各種係数!F105</f>
        <v>0</v>
      </c>
      <c r="T105" s="280">
        <v>0</v>
      </c>
      <c r="U105" s="280">
        <v>0</v>
      </c>
      <c r="V105" s="280">
        <f>T105*各種係数!G105</f>
        <v>0</v>
      </c>
      <c r="W105" s="280">
        <f>T105*各種係数!H105</f>
        <v>0</v>
      </c>
      <c r="X105" s="280">
        <f>T105*各種係数!J105*各種係数!$M$23*各種係数!$M$32</f>
        <v>0</v>
      </c>
      <c r="Y105" s="280">
        <f>T105*各種係数!K105*各種係数!$M$23*各種係数!$M$32</f>
        <v>0</v>
      </c>
      <c r="Z105" s="119" t="str">
        <f t="shared" si="39"/>
        <v>669</v>
      </c>
      <c r="AA105" s="115" t="str">
        <f t="shared" si="40"/>
        <v>その他の対事業所サービス</v>
      </c>
      <c r="AB105" s="104">
        <f t="shared" si="25"/>
        <v>0</v>
      </c>
      <c r="AC105" s="104">
        <f t="shared" si="26"/>
        <v>0</v>
      </c>
      <c r="AD105" s="104">
        <f t="shared" si="27"/>
        <v>0</v>
      </c>
      <c r="AE105" s="104">
        <f t="shared" si="28"/>
        <v>0</v>
      </c>
      <c r="AF105" s="104">
        <f t="shared" si="29"/>
        <v>0</v>
      </c>
      <c r="AG105" s="104">
        <f t="shared" si="30"/>
        <v>0</v>
      </c>
      <c r="AH105" s="33"/>
      <c r="AI105" s="33"/>
      <c r="AJ105" s="150">
        <f>RANK(AB105,$AB$6:$AB$112)+COUNTIF($AB$6:AB105,AB105)-1</f>
        <v>100</v>
      </c>
      <c r="AK105" s="160" t="str">
        <f t="shared" si="31"/>
        <v>669</v>
      </c>
      <c r="AL105" s="151" t="str">
        <f t="shared" si="32"/>
        <v>その他の対事業所サービス</v>
      </c>
      <c r="AM105" s="157">
        <v>100</v>
      </c>
      <c r="AN105" s="157" t="str">
        <f t="shared" si="33"/>
        <v>669</v>
      </c>
      <c r="AO105" s="152" t="str">
        <f t="shared" si="34"/>
        <v>その他の対事業所サービス</v>
      </c>
      <c r="AP105" s="139">
        <f t="shared" si="35"/>
        <v>0</v>
      </c>
      <c r="AQ105" s="327">
        <f t="shared" si="36"/>
        <v>0</v>
      </c>
      <c r="AR105" s="280">
        <f t="shared" si="37"/>
        <v>0</v>
      </c>
      <c r="AS105" s="104">
        <f t="shared" si="38"/>
        <v>0</v>
      </c>
    </row>
    <row r="106" spans="1:45" s="34" customFormat="1" ht="19.95" customHeight="1" x14ac:dyDescent="0.2">
      <c r="A106" s="119" t="s">
        <v>624</v>
      </c>
      <c r="B106" s="115" t="s">
        <v>623</v>
      </c>
      <c r="C106" s="103">
        <f>計算準備!C111</f>
        <v>0</v>
      </c>
      <c r="D106" s="139">
        <f t="shared" si="23"/>
        <v>0</v>
      </c>
      <c r="E106" s="139">
        <v>0</v>
      </c>
      <c r="F106" s="139">
        <f>D106*各種係数!G106</f>
        <v>0</v>
      </c>
      <c r="G106" s="139">
        <f>D106*各種係数!H106</f>
        <v>0</v>
      </c>
      <c r="H106" s="139">
        <f>D106*各種係数!J106*各種係数!$M$23*各種係数!$M$32</f>
        <v>0</v>
      </c>
      <c r="I106" s="139">
        <f>D106*各種係数!K106*各種係数!$M$23*各種係数!$M$32</f>
        <v>0</v>
      </c>
      <c r="J106" s="104">
        <v>0</v>
      </c>
      <c r="K106" s="313">
        <f t="shared" si="24"/>
        <v>0</v>
      </c>
      <c r="L106" s="313">
        <v>0</v>
      </c>
      <c r="M106" s="313">
        <f>K106*各種係数!G106</f>
        <v>0</v>
      </c>
      <c r="N106" s="313">
        <f>K106*各種係数!H106</f>
        <v>0</v>
      </c>
      <c r="O106" s="313">
        <f>K106*各種係数!J106*各種係数!$M$23*各種係数!$M$32</f>
        <v>0</v>
      </c>
      <c r="P106" s="313">
        <f>K106*各種係数!K106*各種係数!$M$23*各種係数!$M$32</f>
        <v>0</v>
      </c>
      <c r="Q106" s="104"/>
      <c r="R106" s="104">
        <f>$Q$113*各種係数!I106</f>
        <v>0</v>
      </c>
      <c r="S106" s="104">
        <f>R106*各種係数!F106</f>
        <v>0</v>
      </c>
      <c r="T106" s="280">
        <v>0</v>
      </c>
      <c r="U106" s="280">
        <v>0</v>
      </c>
      <c r="V106" s="280">
        <f>T106*各種係数!G106</f>
        <v>0</v>
      </c>
      <c r="W106" s="280">
        <f>T106*各種係数!H106</f>
        <v>0</v>
      </c>
      <c r="X106" s="280">
        <f>T106*各種係数!J106*各種係数!$M$23*各種係数!$M$32</f>
        <v>0</v>
      </c>
      <c r="Y106" s="280">
        <f>T106*各種係数!K106*各種係数!$M$23*各種係数!$M$32</f>
        <v>0</v>
      </c>
      <c r="Z106" s="119" t="str">
        <f t="shared" si="39"/>
        <v>671</v>
      </c>
      <c r="AA106" s="115" t="str">
        <f t="shared" si="40"/>
        <v>宿泊業</v>
      </c>
      <c r="AB106" s="104">
        <f t="shared" si="25"/>
        <v>0</v>
      </c>
      <c r="AC106" s="104">
        <f t="shared" si="26"/>
        <v>0</v>
      </c>
      <c r="AD106" s="104">
        <f t="shared" si="27"/>
        <v>0</v>
      </c>
      <c r="AE106" s="104">
        <f t="shared" si="28"/>
        <v>0</v>
      </c>
      <c r="AF106" s="104">
        <f t="shared" si="29"/>
        <v>0</v>
      </c>
      <c r="AG106" s="104">
        <f t="shared" si="30"/>
        <v>0</v>
      </c>
      <c r="AH106" s="33"/>
      <c r="AI106" s="33"/>
      <c r="AJ106" s="150">
        <f>RANK(AB106,$AB$6:$AB$112)+COUNTIF($AB$6:AB106,AB106)-1</f>
        <v>101</v>
      </c>
      <c r="AK106" s="160" t="str">
        <f t="shared" si="31"/>
        <v>671</v>
      </c>
      <c r="AL106" s="151" t="str">
        <f t="shared" si="32"/>
        <v>宿泊業</v>
      </c>
      <c r="AM106" s="157">
        <v>101</v>
      </c>
      <c r="AN106" s="157" t="str">
        <f t="shared" si="33"/>
        <v>671</v>
      </c>
      <c r="AO106" s="152" t="str">
        <f t="shared" si="34"/>
        <v>宿泊業</v>
      </c>
      <c r="AP106" s="139">
        <f t="shared" si="35"/>
        <v>0</v>
      </c>
      <c r="AQ106" s="327">
        <f t="shared" si="36"/>
        <v>0</v>
      </c>
      <c r="AR106" s="280">
        <f t="shared" si="37"/>
        <v>0</v>
      </c>
      <c r="AS106" s="104">
        <f t="shared" si="38"/>
        <v>0</v>
      </c>
    </row>
    <row r="107" spans="1:45" s="34" customFormat="1" ht="19.95" customHeight="1" x14ac:dyDescent="0.2">
      <c r="A107" s="119" t="s">
        <v>627</v>
      </c>
      <c r="B107" s="115" t="s">
        <v>626</v>
      </c>
      <c r="C107" s="103">
        <f>計算準備!C112</f>
        <v>0</v>
      </c>
      <c r="D107" s="139">
        <f t="shared" si="23"/>
        <v>0</v>
      </c>
      <c r="E107" s="139">
        <v>0</v>
      </c>
      <c r="F107" s="139">
        <f>D107*各種係数!G107</f>
        <v>0</v>
      </c>
      <c r="G107" s="139">
        <f>D107*各種係数!H107</f>
        <v>0</v>
      </c>
      <c r="H107" s="139">
        <f>D107*各種係数!J107*各種係数!$M$23*各種係数!$M$32</f>
        <v>0</v>
      </c>
      <c r="I107" s="139">
        <f>D107*各種係数!K107*各種係数!$M$23*各種係数!$M$32</f>
        <v>0</v>
      </c>
      <c r="J107" s="104">
        <v>0</v>
      </c>
      <c r="K107" s="313">
        <f t="shared" si="24"/>
        <v>0</v>
      </c>
      <c r="L107" s="313">
        <v>0</v>
      </c>
      <c r="M107" s="313">
        <f>K107*各種係数!G107</f>
        <v>0</v>
      </c>
      <c r="N107" s="313">
        <f>K107*各種係数!H107</f>
        <v>0</v>
      </c>
      <c r="O107" s="313">
        <f>K107*各種係数!J107*各種係数!$M$23*各種係数!$M$32</f>
        <v>0</v>
      </c>
      <c r="P107" s="313">
        <f>K107*各種係数!K107*各種係数!$M$23*各種係数!$M$32</f>
        <v>0</v>
      </c>
      <c r="Q107" s="104"/>
      <c r="R107" s="104">
        <f>$Q$113*各種係数!I107</f>
        <v>0</v>
      </c>
      <c r="S107" s="104">
        <f>R107*各種係数!F107</f>
        <v>0</v>
      </c>
      <c r="T107" s="280">
        <v>0</v>
      </c>
      <c r="U107" s="280">
        <v>0</v>
      </c>
      <c r="V107" s="280">
        <f>T107*各種係数!G107</f>
        <v>0</v>
      </c>
      <c r="W107" s="280">
        <f>T107*各種係数!H107</f>
        <v>0</v>
      </c>
      <c r="X107" s="280">
        <f>T107*各種係数!J107*各種係数!$M$23*各種係数!$M$32</f>
        <v>0</v>
      </c>
      <c r="Y107" s="280">
        <f>T107*各種係数!K107*各種係数!$M$23*各種係数!$M$32</f>
        <v>0</v>
      </c>
      <c r="Z107" s="119" t="str">
        <f t="shared" si="39"/>
        <v>672</v>
      </c>
      <c r="AA107" s="115" t="str">
        <f t="shared" si="40"/>
        <v>飲食サービス</v>
      </c>
      <c r="AB107" s="104">
        <f t="shared" si="25"/>
        <v>0</v>
      </c>
      <c r="AC107" s="104">
        <f t="shared" si="26"/>
        <v>0</v>
      </c>
      <c r="AD107" s="104">
        <f t="shared" si="27"/>
        <v>0</v>
      </c>
      <c r="AE107" s="104">
        <f t="shared" si="28"/>
        <v>0</v>
      </c>
      <c r="AF107" s="104">
        <f t="shared" si="29"/>
        <v>0</v>
      </c>
      <c r="AG107" s="104">
        <f t="shared" si="30"/>
        <v>0</v>
      </c>
      <c r="AH107" s="33"/>
      <c r="AI107" s="33"/>
      <c r="AJ107" s="150">
        <f>RANK(AB107,$AB$6:$AB$112)+COUNTIF($AB$6:AB107,AB107)-1</f>
        <v>102</v>
      </c>
      <c r="AK107" s="160" t="str">
        <f t="shared" si="31"/>
        <v>672</v>
      </c>
      <c r="AL107" s="151" t="str">
        <f t="shared" si="32"/>
        <v>飲食サービス</v>
      </c>
      <c r="AM107" s="157">
        <v>102</v>
      </c>
      <c r="AN107" s="157" t="str">
        <f t="shared" si="33"/>
        <v>672</v>
      </c>
      <c r="AO107" s="152" t="str">
        <f t="shared" si="34"/>
        <v>飲食サービス</v>
      </c>
      <c r="AP107" s="139">
        <f t="shared" si="35"/>
        <v>0</v>
      </c>
      <c r="AQ107" s="327">
        <f t="shared" si="36"/>
        <v>0</v>
      </c>
      <c r="AR107" s="280">
        <f t="shared" si="37"/>
        <v>0</v>
      </c>
      <c r="AS107" s="104">
        <f t="shared" si="38"/>
        <v>0</v>
      </c>
    </row>
    <row r="108" spans="1:45" s="34" customFormat="1" ht="19.95" customHeight="1" x14ac:dyDescent="0.2">
      <c r="A108" s="119" t="s">
        <v>630</v>
      </c>
      <c r="B108" s="115" t="s">
        <v>629</v>
      </c>
      <c r="C108" s="103">
        <f>計算準備!C113</f>
        <v>0</v>
      </c>
      <c r="D108" s="139">
        <f t="shared" si="23"/>
        <v>0</v>
      </c>
      <c r="E108" s="139">
        <v>0</v>
      </c>
      <c r="F108" s="139">
        <f>D108*各種係数!G108</f>
        <v>0</v>
      </c>
      <c r="G108" s="139">
        <f>D108*各種係数!H108</f>
        <v>0</v>
      </c>
      <c r="H108" s="139">
        <f>D108*各種係数!J108*各種係数!$M$23*各種係数!$M$32</f>
        <v>0</v>
      </c>
      <c r="I108" s="139">
        <f>D108*各種係数!K108*各種係数!$M$23*各種係数!$M$32</f>
        <v>0</v>
      </c>
      <c r="J108" s="104">
        <v>0</v>
      </c>
      <c r="K108" s="313">
        <f t="shared" si="24"/>
        <v>0</v>
      </c>
      <c r="L108" s="313">
        <v>0</v>
      </c>
      <c r="M108" s="313">
        <f>K108*各種係数!G108</f>
        <v>0</v>
      </c>
      <c r="N108" s="313">
        <f>K108*各種係数!H108</f>
        <v>0</v>
      </c>
      <c r="O108" s="313">
        <f>K108*各種係数!J108*各種係数!$M$23*各種係数!$M$32</f>
        <v>0</v>
      </c>
      <c r="P108" s="313">
        <f>K108*各種係数!K108*各種係数!$M$23*各種係数!$M$32</f>
        <v>0</v>
      </c>
      <c r="Q108" s="104"/>
      <c r="R108" s="104">
        <f>$Q$113*各種係数!I108</f>
        <v>0</v>
      </c>
      <c r="S108" s="104">
        <f>R108*各種係数!F108</f>
        <v>0</v>
      </c>
      <c r="T108" s="280">
        <v>0</v>
      </c>
      <c r="U108" s="280">
        <v>0</v>
      </c>
      <c r="V108" s="280">
        <f>T108*各種係数!G108</f>
        <v>0</v>
      </c>
      <c r="W108" s="280">
        <f>T108*各種係数!H108</f>
        <v>0</v>
      </c>
      <c r="X108" s="280">
        <f>T108*各種係数!J108*各種係数!$M$23*各種係数!$M$32</f>
        <v>0</v>
      </c>
      <c r="Y108" s="280">
        <f>T108*各種係数!K108*各種係数!$M$23*各種係数!$M$32</f>
        <v>0</v>
      </c>
      <c r="Z108" s="119" t="str">
        <f t="shared" si="39"/>
        <v>673</v>
      </c>
      <c r="AA108" s="115" t="str">
        <f t="shared" si="40"/>
        <v>洗濯・理容・美容・浴場業</v>
      </c>
      <c r="AB108" s="104">
        <f t="shared" si="25"/>
        <v>0</v>
      </c>
      <c r="AC108" s="104">
        <f t="shared" si="26"/>
        <v>0</v>
      </c>
      <c r="AD108" s="104">
        <f t="shared" si="27"/>
        <v>0</v>
      </c>
      <c r="AE108" s="104">
        <f t="shared" si="28"/>
        <v>0</v>
      </c>
      <c r="AF108" s="104">
        <f t="shared" si="29"/>
        <v>0</v>
      </c>
      <c r="AG108" s="104">
        <f t="shared" si="30"/>
        <v>0</v>
      </c>
      <c r="AH108" s="33"/>
      <c r="AI108" s="33"/>
      <c r="AJ108" s="150">
        <f>RANK(AB108,$AB$6:$AB$112)+COUNTIF($AB$6:AB108,AB108)-1</f>
        <v>103</v>
      </c>
      <c r="AK108" s="160" t="str">
        <f t="shared" si="31"/>
        <v>673</v>
      </c>
      <c r="AL108" s="151" t="str">
        <f t="shared" si="32"/>
        <v>洗濯・理容・美容・浴場業</v>
      </c>
      <c r="AM108" s="157">
        <v>103</v>
      </c>
      <c r="AN108" s="157" t="str">
        <f t="shared" si="33"/>
        <v>673</v>
      </c>
      <c r="AO108" s="152" t="str">
        <f t="shared" si="34"/>
        <v>洗濯・理容・美容・浴場業</v>
      </c>
      <c r="AP108" s="139">
        <f t="shared" si="35"/>
        <v>0</v>
      </c>
      <c r="AQ108" s="327">
        <f t="shared" si="36"/>
        <v>0</v>
      </c>
      <c r="AR108" s="280">
        <f t="shared" si="37"/>
        <v>0</v>
      </c>
      <c r="AS108" s="104">
        <f t="shared" si="38"/>
        <v>0</v>
      </c>
    </row>
    <row r="109" spans="1:45" s="34" customFormat="1" ht="19.95" customHeight="1" x14ac:dyDescent="0.2">
      <c r="A109" s="119" t="s">
        <v>633</v>
      </c>
      <c r="B109" s="115" t="s">
        <v>632</v>
      </c>
      <c r="C109" s="103">
        <f>計算準備!C114</f>
        <v>0</v>
      </c>
      <c r="D109" s="139">
        <f t="shared" si="23"/>
        <v>0</v>
      </c>
      <c r="E109" s="139">
        <v>0</v>
      </c>
      <c r="F109" s="139">
        <f>D109*各種係数!G109</f>
        <v>0</v>
      </c>
      <c r="G109" s="139">
        <f>D109*各種係数!H109</f>
        <v>0</v>
      </c>
      <c r="H109" s="139">
        <f>D109*各種係数!J109*各種係数!$M$23*各種係数!$M$32</f>
        <v>0</v>
      </c>
      <c r="I109" s="139">
        <f>D109*各種係数!K109*各種係数!$M$23*各種係数!$M$32</f>
        <v>0</v>
      </c>
      <c r="J109" s="104">
        <v>0</v>
      </c>
      <c r="K109" s="313">
        <f t="shared" si="24"/>
        <v>0</v>
      </c>
      <c r="L109" s="313">
        <v>0</v>
      </c>
      <c r="M109" s="313">
        <f>K109*各種係数!G109</f>
        <v>0</v>
      </c>
      <c r="N109" s="313">
        <f>K109*各種係数!H109</f>
        <v>0</v>
      </c>
      <c r="O109" s="313">
        <f>K109*各種係数!J109*各種係数!$M$23*各種係数!$M$32</f>
        <v>0</v>
      </c>
      <c r="P109" s="313">
        <f>K109*各種係数!K109*各種係数!$M$23*各種係数!$M$32</f>
        <v>0</v>
      </c>
      <c r="Q109" s="104"/>
      <c r="R109" s="104">
        <f>$Q$113*各種係数!I109</f>
        <v>0</v>
      </c>
      <c r="S109" s="104">
        <f>R109*各種係数!F109</f>
        <v>0</v>
      </c>
      <c r="T109" s="280">
        <v>0</v>
      </c>
      <c r="U109" s="280">
        <v>0</v>
      </c>
      <c r="V109" s="280">
        <f>T109*各種係数!G109</f>
        <v>0</v>
      </c>
      <c r="W109" s="280">
        <f>T109*各種係数!H109</f>
        <v>0</v>
      </c>
      <c r="X109" s="280">
        <f>T109*各種係数!J109*各種係数!$M$23*各種係数!$M$32</f>
        <v>0</v>
      </c>
      <c r="Y109" s="280">
        <f>T109*各種係数!K109*各種係数!$M$23*各種係数!$M$32</f>
        <v>0</v>
      </c>
      <c r="Z109" s="119" t="str">
        <f t="shared" si="39"/>
        <v>674</v>
      </c>
      <c r="AA109" s="115" t="str">
        <f t="shared" si="40"/>
        <v>娯楽サービス</v>
      </c>
      <c r="AB109" s="104">
        <f t="shared" si="25"/>
        <v>0</v>
      </c>
      <c r="AC109" s="104">
        <f t="shared" si="26"/>
        <v>0</v>
      </c>
      <c r="AD109" s="104">
        <f t="shared" si="27"/>
        <v>0</v>
      </c>
      <c r="AE109" s="104">
        <f t="shared" si="28"/>
        <v>0</v>
      </c>
      <c r="AF109" s="104">
        <f t="shared" si="29"/>
        <v>0</v>
      </c>
      <c r="AG109" s="104">
        <f t="shared" si="30"/>
        <v>0</v>
      </c>
      <c r="AH109" s="33"/>
      <c r="AI109" s="33"/>
      <c r="AJ109" s="150">
        <f>RANK(AB109,$AB$6:$AB$112)+COUNTIF($AB$6:AB109,AB109)-1</f>
        <v>104</v>
      </c>
      <c r="AK109" s="160" t="str">
        <f t="shared" si="31"/>
        <v>674</v>
      </c>
      <c r="AL109" s="151" t="str">
        <f t="shared" si="32"/>
        <v>娯楽サービス</v>
      </c>
      <c r="AM109" s="157">
        <v>104</v>
      </c>
      <c r="AN109" s="157" t="str">
        <f t="shared" si="33"/>
        <v>674</v>
      </c>
      <c r="AO109" s="152" t="str">
        <f t="shared" si="34"/>
        <v>娯楽サービス</v>
      </c>
      <c r="AP109" s="139">
        <f t="shared" si="35"/>
        <v>0</v>
      </c>
      <c r="AQ109" s="327">
        <f t="shared" si="36"/>
        <v>0</v>
      </c>
      <c r="AR109" s="280">
        <f t="shared" si="37"/>
        <v>0</v>
      </c>
      <c r="AS109" s="104">
        <f t="shared" si="38"/>
        <v>0</v>
      </c>
    </row>
    <row r="110" spans="1:45" s="34" customFormat="1" ht="19.95" customHeight="1" x14ac:dyDescent="0.2">
      <c r="A110" s="119" t="s">
        <v>636</v>
      </c>
      <c r="B110" s="115" t="s">
        <v>635</v>
      </c>
      <c r="C110" s="103">
        <f>計算準備!C115</f>
        <v>0</v>
      </c>
      <c r="D110" s="139">
        <f t="shared" si="23"/>
        <v>0</v>
      </c>
      <c r="E110" s="139">
        <v>0</v>
      </c>
      <c r="F110" s="139">
        <f>D110*各種係数!G110</f>
        <v>0</v>
      </c>
      <c r="G110" s="139">
        <f>D110*各種係数!H110</f>
        <v>0</v>
      </c>
      <c r="H110" s="139">
        <f>D110*各種係数!J110*各種係数!$M$23*各種係数!$M$32</f>
        <v>0</v>
      </c>
      <c r="I110" s="139">
        <f>D110*各種係数!K110*各種係数!$M$23*各種係数!$M$32</f>
        <v>0</v>
      </c>
      <c r="J110" s="104">
        <v>0</v>
      </c>
      <c r="K110" s="313">
        <f t="shared" si="24"/>
        <v>0</v>
      </c>
      <c r="L110" s="313">
        <v>0</v>
      </c>
      <c r="M110" s="313">
        <f>K110*各種係数!G110</f>
        <v>0</v>
      </c>
      <c r="N110" s="313">
        <f>K110*各種係数!H110</f>
        <v>0</v>
      </c>
      <c r="O110" s="313">
        <f>K110*各種係数!J110*各種係数!$M$23*各種係数!$M$32</f>
        <v>0</v>
      </c>
      <c r="P110" s="313">
        <f>K110*各種係数!K110*各種係数!$M$23*各種係数!$M$32</f>
        <v>0</v>
      </c>
      <c r="Q110" s="104"/>
      <c r="R110" s="104">
        <f>$Q$113*各種係数!I110</f>
        <v>0</v>
      </c>
      <c r="S110" s="104">
        <f>R110*各種係数!F110</f>
        <v>0</v>
      </c>
      <c r="T110" s="280">
        <v>0</v>
      </c>
      <c r="U110" s="280">
        <v>0</v>
      </c>
      <c r="V110" s="280">
        <f>T110*各種係数!G110</f>
        <v>0</v>
      </c>
      <c r="W110" s="280">
        <f>T110*各種係数!H110</f>
        <v>0</v>
      </c>
      <c r="X110" s="280">
        <f>T110*各種係数!J110*各種係数!$M$23*各種係数!$M$32</f>
        <v>0</v>
      </c>
      <c r="Y110" s="280">
        <f>T110*各種係数!K110*各種係数!$M$23*各種係数!$M$32</f>
        <v>0</v>
      </c>
      <c r="Z110" s="119" t="str">
        <f t="shared" si="39"/>
        <v>679</v>
      </c>
      <c r="AA110" s="115" t="str">
        <f t="shared" si="40"/>
        <v>その他の対個人サービス</v>
      </c>
      <c r="AB110" s="104">
        <f t="shared" si="25"/>
        <v>0</v>
      </c>
      <c r="AC110" s="104">
        <f t="shared" si="26"/>
        <v>0</v>
      </c>
      <c r="AD110" s="104">
        <f t="shared" si="27"/>
        <v>0</v>
      </c>
      <c r="AE110" s="104">
        <f t="shared" si="28"/>
        <v>0</v>
      </c>
      <c r="AF110" s="104">
        <f t="shared" si="29"/>
        <v>0</v>
      </c>
      <c r="AG110" s="104">
        <f t="shared" si="30"/>
        <v>0</v>
      </c>
      <c r="AH110" s="33"/>
      <c r="AI110" s="33"/>
      <c r="AJ110" s="150">
        <f>RANK(AB110,$AB$6:$AB$112)+COUNTIF($AB$6:AB110,AB110)-1</f>
        <v>105</v>
      </c>
      <c r="AK110" s="160" t="str">
        <f t="shared" si="31"/>
        <v>679</v>
      </c>
      <c r="AL110" s="151" t="str">
        <f t="shared" si="32"/>
        <v>その他の対個人サービス</v>
      </c>
      <c r="AM110" s="157">
        <v>105</v>
      </c>
      <c r="AN110" s="157" t="str">
        <f t="shared" si="33"/>
        <v>679</v>
      </c>
      <c r="AO110" s="152" t="str">
        <f t="shared" si="34"/>
        <v>その他の対個人サービス</v>
      </c>
      <c r="AP110" s="139">
        <f t="shared" si="35"/>
        <v>0</v>
      </c>
      <c r="AQ110" s="327">
        <f t="shared" si="36"/>
        <v>0</v>
      </c>
      <c r="AR110" s="280">
        <f t="shared" si="37"/>
        <v>0</v>
      </c>
      <c r="AS110" s="104">
        <f t="shared" si="38"/>
        <v>0</v>
      </c>
    </row>
    <row r="111" spans="1:45" s="34" customFormat="1" ht="19.95" customHeight="1" x14ac:dyDescent="0.2">
      <c r="A111" s="119" t="s">
        <v>782</v>
      </c>
      <c r="B111" s="115" t="s">
        <v>111</v>
      </c>
      <c r="C111" s="103">
        <f>計算準備!C116</f>
        <v>0</v>
      </c>
      <c r="D111" s="139">
        <f t="shared" si="23"/>
        <v>0</v>
      </c>
      <c r="E111" s="139">
        <v>0</v>
      </c>
      <c r="F111" s="139">
        <f>D111*各種係数!G111</f>
        <v>0</v>
      </c>
      <c r="G111" s="139">
        <f>D111*各種係数!H111</f>
        <v>0</v>
      </c>
      <c r="H111" s="139">
        <f>D111*各種係数!J111*各種係数!$M$23*各種係数!$M$32</f>
        <v>0</v>
      </c>
      <c r="I111" s="139">
        <f>D111*各種係数!K111*各種係数!$M$23*各種係数!$M$32</f>
        <v>0</v>
      </c>
      <c r="J111" s="104">
        <v>0</v>
      </c>
      <c r="K111" s="313">
        <f t="shared" si="24"/>
        <v>0</v>
      </c>
      <c r="L111" s="313">
        <v>0</v>
      </c>
      <c r="M111" s="313">
        <f>K111*各種係数!G111</f>
        <v>0</v>
      </c>
      <c r="N111" s="313">
        <f>K111*各種係数!H111</f>
        <v>0</v>
      </c>
      <c r="O111" s="313">
        <f>K111*各種係数!J111*各種係数!$M$23*各種係数!$M$32</f>
        <v>0</v>
      </c>
      <c r="P111" s="313">
        <f>K111*各種係数!K111*各種係数!$M$23*各種係数!$M$32</f>
        <v>0</v>
      </c>
      <c r="Q111" s="104"/>
      <c r="R111" s="104">
        <f>$Q$113*各種係数!I111</f>
        <v>0</v>
      </c>
      <c r="S111" s="104">
        <f>R111*各種係数!F111</f>
        <v>0</v>
      </c>
      <c r="T111" s="280">
        <v>0</v>
      </c>
      <c r="U111" s="280">
        <v>0</v>
      </c>
      <c r="V111" s="280">
        <f>T111*各種係数!G111</f>
        <v>0</v>
      </c>
      <c r="W111" s="280">
        <f>T111*各種係数!H111</f>
        <v>0</v>
      </c>
      <c r="X111" s="280">
        <f>T111*各種係数!J111*各種係数!$M$23*各種係数!$M$32</f>
        <v>0</v>
      </c>
      <c r="Y111" s="280">
        <f>T111*各種係数!K111*各種係数!$M$23*各種係数!$M$32</f>
        <v>0</v>
      </c>
      <c r="Z111" s="119" t="str">
        <f t="shared" si="39"/>
        <v>681</v>
      </c>
      <c r="AA111" s="115" t="str">
        <f t="shared" si="40"/>
        <v>事務用品</v>
      </c>
      <c r="AB111" s="104">
        <f t="shared" si="25"/>
        <v>0</v>
      </c>
      <c r="AC111" s="104">
        <f t="shared" si="26"/>
        <v>0</v>
      </c>
      <c r="AD111" s="104">
        <f t="shared" si="27"/>
        <v>0</v>
      </c>
      <c r="AE111" s="104">
        <f t="shared" si="28"/>
        <v>0</v>
      </c>
      <c r="AF111" s="104">
        <f t="shared" si="29"/>
        <v>0</v>
      </c>
      <c r="AG111" s="104">
        <f t="shared" si="30"/>
        <v>0</v>
      </c>
      <c r="AH111" s="33"/>
      <c r="AI111" s="33"/>
      <c r="AJ111" s="150">
        <f>RANK(AB111,$AB$6:$AB$112)+COUNTIF($AB$6:AB111,AB111)-1</f>
        <v>106</v>
      </c>
      <c r="AK111" s="160" t="str">
        <f t="shared" si="31"/>
        <v>681</v>
      </c>
      <c r="AL111" s="151" t="str">
        <f t="shared" si="32"/>
        <v>事務用品</v>
      </c>
      <c r="AM111" s="157">
        <v>106</v>
      </c>
      <c r="AN111" s="157" t="str">
        <f t="shared" si="33"/>
        <v>681</v>
      </c>
      <c r="AO111" s="152" t="str">
        <f t="shared" si="34"/>
        <v>事務用品</v>
      </c>
      <c r="AP111" s="139">
        <f t="shared" si="35"/>
        <v>0</v>
      </c>
      <c r="AQ111" s="327">
        <f t="shared" si="36"/>
        <v>0</v>
      </c>
      <c r="AR111" s="280">
        <f t="shared" si="37"/>
        <v>0</v>
      </c>
      <c r="AS111" s="104">
        <f t="shared" si="38"/>
        <v>0</v>
      </c>
    </row>
    <row r="112" spans="1:45" s="34" customFormat="1" ht="19.95" customHeight="1" thickBot="1" x14ac:dyDescent="0.25">
      <c r="A112" s="120" t="s">
        <v>784</v>
      </c>
      <c r="B112" s="116" t="s">
        <v>112</v>
      </c>
      <c r="C112" s="105">
        <f>計算準備!C117</f>
        <v>0</v>
      </c>
      <c r="D112" s="140">
        <f t="shared" si="23"/>
        <v>0</v>
      </c>
      <c r="E112" s="140">
        <v>0</v>
      </c>
      <c r="F112" s="140">
        <f>D112*各種係数!G112</f>
        <v>0</v>
      </c>
      <c r="G112" s="140">
        <f>D112*各種係数!H112</f>
        <v>0</v>
      </c>
      <c r="H112" s="140">
        <f>D112*各種係数!J112*各種係数!$M$23*各種係数!$M$32</f>
        <v>0</v>
      </c>
      <c r="I112" s="140">
        <f>D112*各種係数!K112*各種係数!$M$23*各種係数!$M$32</f>
        <v>0</v>
      </c>
      <c r="J112" s="106">
        <v>0</v>
      </c>
      <c r="K112" s="314">
        <f t="shared" si="24"/>
        <v>0</v>
      </c>
      <c r="L112" s="314">
        <v>0</v>
      </c>
      <c r="M112" s="314">
        <f>K112*各種係数!G112</f>
        <v>0</v>
      </c>
      <c r="N112" s="314">
        <f>K112*各種係数!H112</f>
        <v>0</v>
      </c>
      <c r="O112" s="314">
        <f>K112*各種係数!J112*各種係数!$M$23*各種係数!$M$32</f>
        <v>0</v>
      </c>
      <c r="P112" s="314">
        <f>K112*各種係数!K112*各種係数!$M$23*各種係数!$M$32</f>
        <v>0</v>
      </c>
      <c r="Q112" s="106"/>
      <c r="R112" s="106">
        <f>$Q$113*各種係数!I112</f>
        <v>0</v>
      </c>
      <c r="S112" s="106">
        <f>R112*各種係数!F112</f>
        <v>0</v>
      </c>
      <c r="T112" s="321">
        <v>0</v>
      </c>
      <c r="U112" s="321">
        <v>0</v>
      </c>
      <c r="V112" s="321">
        <f>T112*各種係数!G112</f>
        <v>0</v>
      </c>
      <c r="W112" s="321">
        <f>T112*各種係数!H112</f>
        <v>0</v>
      </c>
      <c r="X112" s="321">
        <f>T112*各種係数!J112*各種係数!$M$23*各種係数!$M$32</f>
        <v>0</v>
      </c>
      <c r="Y112" s="321">
        <f>T112*各種係数!K112*各種係数!$M$23*各種係数!$M$32</f>
        <v>0</v>
      </c>
      <c r="Z112" s="120" t="str">
        <f t="shared" si="39"/>
        <v>691</v>
      </c>
      <c r="AA112" s="116" t="str">
        <f t="shared" si="40"/>
        <v>分類不明</v>
      </c>
      <c r="AB112" s="106">
        <f t="shared" si="25"/>
        <v>0</v>
      </c>
      <c r="AC112" s="106">
        <f t="shared" si="26"/>
        <v>0</v>
      </c>
      <c r="AD112" s="106">
        <f t="shared" si="27"/>
        <v>0</v>
      </c>
      <c r="AE112" s="106">
        <f t="shared" si="28"/>
        <v>0</v>
      </c>
      <c r="AF112" s="106">
        <f t="shared" si="29"/>
        <v>0</v>
      </c>
      <c r="AG112" s="106">
        <f t="shared" si="30"/>
        <v>0</v>
      </c>
      <c r="AH112" s="33"/>
      <c r="AI112" s="33"/>
      <c r="AJ112" s="153">
        <f>RANK(AB112,$AB$6:$AB$112)+COUNTIF($AB$6:AB112,AB112)-1</f>
        <v>107</v>
      </c>
      <c r="AK112" s="161" t="str">
        <f t="shared" si="31"/>
        <v>691</v>
      </c>
      <c r="AL112" s="154" t="str">
        <f t="shared" si="32"/>
        <v>分類不明</v>
      </c>
      <c r="AM112" s="158">
        <v>107</v>
      </c>
      <c r="AN112" s="158" t="str">
        <f t="shared" si="33"/>
        <v>691</v>
      </c>
      <c r="AO112" s="155" t="str">
        <f t="shared" si="34"/>
        <v>分類不明</v>
      </c>
      <c r="AP112" s="164">
        <f t="shared" si="35"/>
        <v>0</v>
      </c>
      <c r="AQ112" s="328">
        <f t="shared" si="36"/>
        <v>0</v>
      </c>
      <c r="AR112" s="281">
        <f t="shared" si="37"/>
        <v>0</v>
      </c>
      <c r="AS112" s="366">
        <f t="shared" si="38"/>
        <v>0</v>
      </c>
    </row>
    <row r="113" spans="1:36" s="34" customFormat="1" ht="19.95" customHeight="1" thickTop="1" x14ac:dyDescent="0.2">
      <c r="A113" s="107" t="s">
        <v>1125</v>
      </c>
      <c r="B113" s="108"/>
      <c r="C113" s="109">
        <f t="shared" ref="C113:P113" si="41">SUM(C6:C112)</f>
        <v>0</v>
      </c>
      <c r="D113" s="141">
        <f t="shared" si="41"/>
        <v>0</v>
      </c>
      <c r="E113" s="141">
        <f t="shared" si="41"/>
        <v>0</v>
      </c>
      <c r="F113" s="141">
        <f t="shared" si="41"/>
        <v>0</v>
      </c>
      <c r="G113" s="141">
        <f>SUM(G6:G112)</f>
        <v>0</v>
      </c>
      <c r="H113" s="141">
        <f t="shared" si="41"/>
        <v>0</v>
      </c>
      <c r="I113" s="141">
        <f t="shared" si="41"/>
        <v>0</v>
      </c>
      <c r="J113" s="110">
        <f t="shared" si="41"/>
        <v>0</v>
      </c>
      <c r="K113" s="315">
        <f t="shared" si="41"/>
        <v>0</v>
      </c>
      <c r="L113" s="315">
        <f t="shared" si="41"/>
        <v>0</v>
      </c>
      <c r="M113" s="315">
        <f t="shared" si="41"/>
        <v>0</v>
      </c>
      <c r="N113" s="315">
        <f t="shared" si="41"/>
        <v>0</v>
      </c>
      <c r="O113" s="315">
        <f t="shared" si="41"/>
        <v>0</v>
      </c>
      <c r="P113" s="315">
        <f t="shared" si="41"/>
        <v>0</v>
      </c>
      <c r="Q113" s="110">
        <f>(G113+N113)*各種係数!P18</f>
        <v>0</v>
      </c>
      <c r="R113" s="110">
        <f t="shared" ref="R113:AG113" si="42">SUM(R6:R112)</f>
        <v>0</v>
      </c>
      <c r="S113" s="110">
        <f t="shared" si="42"/>
        <v>0</v>
      </c>
      <c r="T113" s="282">
        <f t="shared" si="42"/>
        <v>0</v>
      </c>
      <c r="U113" s="282">
        <f t="shared" si="42"/>
        <v>0</v>
      </c>
      <c r="V113" s="282">
        <f t="shared" si="42"/>
        <v>0</v>
      </c>
      <c r="W113" s="282">
        <f t="shared" si="42"/>
        <v>0</v>
      </c>
      <c r="X113" s="282">
        <f t="shared" si="42"/>
        <v>0</v>
      </c>
      <c r="Y113" s="282">
        <f t="shared" si="42"/>
        <v>0</v>
      </c>
      <c r="Z113" s="107" t="str">
        <f>A113</f>
        <v>　　　産　　　　　　　　業　　　　　　　　計</v>
      </c>
      <c r="AA113" s="108" t="str">
        <f>A113</f>
        <v>　　　産　　　　　　　　業　　　　　　　　計</v>
      </c>
      <c r="AB113" s="110">
        <f t="shared" si="42"/>
        <v>0</v>
      </c>
      <c r="AC113" s="110">
        <f t="shared" si="42"/>
        <v>0</v>
      </c>
      <c r="AD113" s="110">
        <f t="shared" si="42"/>
        <v>0</v>
      </c>
      <c r="AE113" s="110">
        <f t="shared" si="42"/>
        <v>0</v>
      </c>
      <c r="AF113" s="110">
        <f t="shared" si="42"/>
        <v>0</v>
      </c>
      <c r="AG113" s="110">
        <f t="shared" si="42"/>
        <v>0</v>
      </c>
      <c r="AJ113" s="224" t="s">
        <v>1067</v>
      </c>
    </row>
    <row r="114" spans="1:36" ht="19.95" customHeight="1" x14ac:dyDescent="0.2">
      <c r="A114" s="358"/>
      <c r="B114" s="60"/>
      <c r="C114" s="357"/>
    </row>
    <row r="115" spans="1:36" ht="19.95" customHeight="1" x14ac:dyDescent="0.2"/>
  </sheetData>
  <sheetProtection sheet="1" objects="1" scenarios="1"/>
  <mergeCells count="16">
    <mergeCell ref="B4:B5"/>
    <mergeCell ref="A4:A5"/>
    <mergeCell ref="D2:I2"/>
    <mergeCell ref="Z4:Z5"/>
    <mergeCell ref="C2:C3"/>
    <mergeCell ref="J2:J3"/>
    <mergeCell ref="AK4:AK5"/>
    <mergeCell ref="AL4:AL5"/>
    <mergeCell ref="AN4:AN5"/>
    <mergeCell ref="AO4:AO5"/>
    <mergeCell ref="K2:P2"/>
    <mergeCell ref="T2:Y2"/>
    <mergeCell ref="AB2:AG2"/>
    <mergeCell ref="AA4:AA5"/>
    <mergeCell ref="AJ3:AL3"/>
    <mergeCell ref="AM3:AO3"/>
  </mergeCells>
  <phoneticPr fontId="1"/>
  <pageMargins left="0.78700000000000003" right="0.78700000000000003" top="0.98399999999999999" bottom="0.98399999999999999" header="0.51200000000000001" footer="0.51200000000000001"/>
  <pageSetup paperSize="8" scale="32" fitToWidth="2" orientation="landscape" r:id="rId1"/>
  <headerFooter alignWithMargins="0">
    <oddHeader>&amp;C&amp;A</oddHead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9" tint="0.79998168889431442"/>
    <pageSetUpPr fitToPage="1"/>
  </sheetPr>
  <dimension ref="A2:FN122"/>
  <sheetViews>
    <sheetView showGridLines="0" zoomScaleNormal="100" zoomScaleSheetLayoutView="100" workbookViewId="0">
      <pane xSplit="2" ySplit="5" topLeftCell="C6" activePane="bottomRight" state="frozen"/>
      <selection activeCell="F35" sqref="F35"/>
      <selection pane="topRight" activeCell="F35" sqref="F35"/>
      <selection pane="bottomLeft" activeCell="F35" sqref="F35"/>
      <selection pane="bottomRight"/>
    </sheetView>
  </sheetViews>
  <sheetFormatPr defaultRowHeight="13.2" x14ac:dyDescent="0.2"/>
  <cols>
    <col min="1" max="1" width="4" style="24" bestFit="1" customWidth="1"/>
    <col min="2" max="2" width="30.77734375" style="25" customWidth="1"/>
    <col min="3" max="109" width="15.77734375" style="27" customWidth="1"/>
    <col min="110" max="110" width="15.77734375" style="28" customWidth="1"/>
    <col min="111" max="111" width="12.33203125" style="27" bestFit="1" customWidth="1"/>
    <col min="121" max="326" width="8.88671875" style="27"/>
    <col min="327" max="327" width="4" style="27" bestFit="1" customWidth="1"/>
    <col min="328" max="328" width="26.77734375" style="27" customWidth="1"/>
    <col min="329" max="366" width="12.77734375" style="27" customWidth="1"/>
    <col min="367" max="368" width="12.33203125" style="27" bestFit="1" customWidth="1"/>
    <col min="369" max="582" width="8.88671875" style="27"/>
    <col min="583" max="583" width="4" style="27" bestFit="1" customWidth="1"/>
    <col min="584" max="584" width="26.77734375" style="27" customWidth="1"/>
    <col min="585" max="622" width="12.77734375" style="27" customWidth="1"/>
    <col min="623" max="624" width="12.33203125" style="27" bestFit="1" customWidth="1"/>
    <col min="625" max="838" width="8.88671875" style="27"/>
    <col min="839" max="839" width="4" style="27" bestFit="1" customWidth="1"/>
    <col min="840" max="840" width="26.77734375" style="27" customWidth="1"/>
    <col min="841" max="878" width="12.77734375" style="27" customWidth="1"/>
    <col min="879" max="880" width="12.33203125" style="27" bestFit="1" customWidth="1"/>
    <col min="881" max="1094" width="8.88671875" style="27"/>
    <col min="1095" max="1095" width="4" style="27" bestFit="1" customWidth="1"/>
    <col min="1096" max="1096" width="26.77734375" style="27" customWidth="1"/>
    <col min="1097" max="1134" width="12.77734375" style="27" customWidth="1"/>
    <col min="1135" max="1136" width="12.33203125" style="27" bestFit="1" customWidth="1"/>
    <col min="1137" max="1350" width="8.88671875" style="27"/>
    <col min="1351" max="1351" width="4" style="27" bestFit="1" customWidth="1"/>
    <col min="1352" max="1352" width="26.77734375" style="27" customWidth="1"/>
    <col min="1353" max="1390" width="12.77734375" style="27" customWidth="1"/>
    <col min="1391" max="1392" width="12.33203125" style="27" bestFit="1" customWidth="1"/>
    <col min="1393" max="1606" width="8.88671875" style="27"/>
    <col min="1607" max="1607" width="4" style="27" bestFit="1" customWidth="1"/>
    <col min="1608" max="1608" width="26.77734375" style="27" customWidth="1"/>
    <col min="1609" max="1646" width="12.77734375" style="27" customWidth="1"/>
    <col min="1647" max="1648" width="12.33203125" style="27" bestFit="1" customWidth="1"/>
    <col min="1649" max="1862" width="8.88671875" style="27"/>
    <col min="1863" max="1863" width="4" style="27" bestFit="1" customWidth="1"/>
    <col min="1864" max="1864" width="26.77734375" style="27" customWidth="1"/>
    <col min="1865" max="1902" width="12.77734375" style="27" customWidth="1"/>
    <col min="1903" max="1904" width="12.33203125" style="27" bestFit="1" customWidth="1"/>
    <col min="1905" max="2118" width="8.88671875" style="27"/>
    <col min="2119" max="2119" width="4" style="27" bestFit="1" customWidth="1"/>
    <col min="2120" max="2120" width="26.77734375" style="27" customWidth="1"/>
    <col min="2121" max="2158" width="12.77734375" style="27" customWidth="1"/>
    <col min="2159" max="2160" width="12.33203125" style="27" bestFit="1" customWidth="1"/>
    <col min="2161" max="2374" width="8.88671875" style="27"/>
    <col min="2375" max="2375" width="4" style="27" bestFit="1" customWidth="1"/>
    <col min="2376" max="2376" width="26.77734375" style="27" customWidth="1"/>
    <col min="2377" max="2414" width="12.77734375" style="27" customWidth="1"/>
    <col min="2415" max="2416" width="12.33203125" style="27" bestFit="1" customWidth="1"/>
    <col min="2417" max="2630" width="8.88671875" style="27"/>
    <col min="2631" max="2631" width="4" style="27" bestFit="1" customWidth="1"/>
    <col min="2632" max="2632" width="26.77734375" style="27" customWidth="1"/>
    <col min="2633" max="2670" width="12.77734375" style="27" customWidth="1"/>
    <col min="2671" max="2672" width="12.33203125" style="27" bestFit="1" customWidth="1"/>
    <col min="2673" max="2886" width="8.88671875" style="27"/>
    <col min="2887" max="2887" width="4" style="27" bestFit="1" customWidth="1"/>
    <col min="2888" max="2888" width="26.77734375" style="27" customWidth="1"/>
    <col min="2889" max="2926" width="12.77734375" style="27" customWidth="1"/>
    <col min="2927" max="2928" width="12.33203125" style="27" bestFit="1" customWidth="1"/>
    <col min="2929" max="3142" width="8.88671875" style="27"/>
    <col min="3143" max="3143" width="4" style="27" bestFit="1" customWidth="1"/>
    <col min="3144" max="3144" width="26.77734375" style="27" customWidth="1"/>
    <col min="3145" max="3182" width="12.77734375" style="27" customWidth="1"/>
    <col min="3183" max="3184" width="12.33203125" style="27" bestFit="1" customWidth="1"/>
    <col min="3185" max="3398" width="8.88671875" style="27"/>
    <col min="3399" max="3399" width="4" style="27" bestFit="1" customWidth="1"/>
    <col min="3400" max="3400" width="26.77734375" style="27" customWidth="1"/>
    <col min="3401" max="3438" width="12.77734375" style="27" customWidth="1"/>
    <col min="3439" max="3440" width="12.33203125" style="27" bestFit="1" customWidth="1"/>
    <col min="3441" max="3654" width="8.88671875" style="27"/>
    <col min="3655" max="3655" width="4" style="27" bestFit="1" customWidth="1"/>
    <col min="3656" max="3656" width="26.77734375" style="27" customWidth="1"/>
    <col min="3657" max="3694" width="12.77734375" style="27" customWidth="1"/>
    <col min="3695" max="3696" width="12.33203125" style="27" bestFit="1" customWidth="1"/>
    <col min="3697" max="3910" width="8.88671875" style="27"/>
    <col min="3911" max="3911" width="4" style="27" bestFit="1" customWidth="1"/>
    <col min="3912" max="3912" width="26.77734375" style="27" customWidth="1"/>
    <col min="3913" max="3950" width="12.77734375" style="27" customWidth="1"/>
    <col min="3951" max="3952" width="12.33203125" style="27" bestFit="1" customWidth="1"/>
    <col min="3953" max="4166" width="8.88671875" style="27"/>
    <col min="4167" max="4167" width="4" style="27" bestFit="1" customWidth="1"/>
    <col min="4168" max="4168" width="26.77734375" style="27" customWidth="1"/>
    <col min="4169" max="4206" width="12.77734375" style="27" customWidth="1"/>
    <col min="4207" max="4208" width="12.33203125" style="27" bestFit="1" customWidth="1"/>
    <col min="4209" max="4422" width="8.88671875" style="27"/>
    <col min="4423" max="4423" width="4" style="27" bestFit="1" customWidth="1"/>
    <col min="4424" max="4424" width="26.77734375" style="27" customWidth="1"/>
    <col min="4425" max="4462" width="12.77734375" style="27" customWidth="1"/>
    <col min="4463" max="4464" width="12.33203125" style="27" bestFit="1" customWidth="1"/>
    <col min="4465" max="4678" width="8.88671875" style="27"/>
    <col min="4679" max="4679" width="4" style="27" bestFit="1" customWidth="1"/>
    <col min="4680" max="4680" width="26.77734375" style="27" customWidth="1"/>
    <col min="4681" max="4718" width="12.77734375" style="27" customWidth="1"/>
    <col min="4719" max="4720" width="12.33203125" style="27" bestFit="1" customWidth="1"/>
    <col min="4721" max="4934" width="8.88671875" style="27"/>
    <col min="4935" max="4935" width="4" style="27" bestFit="1" customWidth="1"/>
    <col min="4936" max="4936" width="26.77734375" style="27" customWidth="1"/>
    <col min="4937" max="4974" width="12.77734375" style="27" customWidth="1"/>
    <col min="4975" max="4976" width="12.33203125" style="27" bestFit="1" customWidth="1"/>
    <col min="4977" max="5190" width="8.88671875" style="27"/>
    <col min="5191" max="5191" width="4" style="27" bestFit="1" customWidth="1"/>
    <col min="5192" max="5192" width="26.77734375" style="27" customWidth="1"/>
    <col min="5193" max="5230" width="12.77734375" style="27" customWidth="1"/>
    <col min="5231" max="5232" width="12.33203125" style="27" bestFit="1" customWidth="1"/>
    <col min="5233" max="5446" width="8.88671875" style="27"/>
    <col min="5447" max="5447" width="4" style="27" bestFit="1" customWidth="1"/>
    <col min="5448" max="5448" width="26.77734375" style="27" customWidth="1"/>
    <col min="5449" max="5486" width="12.77734375" style="27" customWidth="1"/>
    <col min="5487" max="5488" width="12.33203125" style="27" bestFit="1" customWidth="1"/>
    <col min="5489" max="5702" width="8.88671875" style="27"/>
    <col min="5703" max="5703" width="4" style="27" bestFit="1" customWidth="1"/>
    <col min="5704" max="5704" width="26.77734375" style="27" customWidth="1"/>
    <col min="5705" max="5742" width="12.77734375" style="27" customWidth="1"/>
    <col min="5743" max="5744" width="12.33203125" style="27" bestFit="1" customWidth="1"/>
    <col min="5745" max="5958" width="8.88671875" style="27"/>
    <col min="5959" max="5959" width="4" style="27" bestFit="1" customWidth="1"/>
    <col min="5960" max="5960" width="26.77734375" style="27" customWidth="1"/>
    <col min="5961" max="5998" width="12.77734375" style="27" customWidth="1"/>
    <col min="5999" max="6000" width="12.33203125" style="27" bestFit="1" customWidth="1"/>
    <col min="6001" max="6214" width="8.88671875" style="27"/>
    <col min="6215" max="6215" width="4" style="27" bestFit="1" customWidth="1"/>
    <col min="6216" max="6216" width="26.77734375" style="27" customWidth="1"/>
    <col min="6217" max="6254" width="12.77734375" style="27" customWidth="1"/>
    <col min="6255" max="6256" width="12.33203125" style="27" bestFit="1" customWidth="1"/>
    <col min="6257" max="6470" width="8.88671875" style="27"/>
    <col min="6471" max="6471" width="4" style="27" bestFit="1" customWidth="1"/>
    <col min="6472" max="6472" width="26.77734375" style="27" customWidth="1"/>
    <col min="6473" max="6510" width="12.77734375" style="27" customWidth="1"/>
    <col min="6511" max="6512" width="12.33203125" style="27" bestFit="1" customWidth="1"/>
    <col min="6513" max="6726" width="8.88671875" style="27"/>
    <col min="6727" max="6727" width="4" style="27" bestFit="1" customWidth="1"/>
    <col min="6728" max="6728" width="26.77734375" style="27" customWidth="1"/>
    <col min="6729" max="6766" width="12.77734375" style="27" customWidth="1"/>
    <col min="6767" max="6768" width="12.33203125" style="27" bestFit="1" customWidth="1"/>
    <col min="6769" max="6982" width="8.88671875" style="27"/>
    <col min="6983" max="6983" width="4" style="27" bestFit="1" customWidth="1"/>
    <col min="6984" max="6984" width="26.77734375" style="27" customWidth="1"/>
    <col min="6985" max="7022" width="12.77734375" style="27" customWidth="1"/>
    <col min="7023" max="7024" width="12.33203125" style="27" bestFit="1" customWidth="1"/>
    <col min="7025" max="7238" width="8.88671875" style="27"/>
    <col min="7239" max="7239" width="4" style="27" bestFit="1" customWidth="1"/>
    <col min="7240" max="7240" width="26.77734375" style="27" customWidth="1"/>
    <col min="7241" max="7278" width="12.77734375" style="27" customWidth="1"/>
    <col min="7279" max="7280" width="12.33203125" style="27" bestFit="1" customWidth="1"/>
    <col min="7281" max="7494" width="8.88671875" style="27"/>
    <col min="7495" max="7495" width="4" style="27" bestFit="1" customWidth="1"/>
    <col min="7496" max="7496" width="26.77734375" style="27" customWidth="1"/>
    <col min="7497" max="7534" width="12.77734375" style="27" customWidth="1"/>
    <col min="7535" max="7536" width="12.33203125" style="27" bestFit="1" customWidth="1"/>
    <col min="7537" max="7750" width="8.88671875" style="27"/>
    <col min="7751" max="7751" width="4" style="27" bestFit="1" customWidth="1"/>
    <col min="7752" max="7752" width="26.77734375" style="27" customWidth="1"/>
    <col min="7753" max="7790" width="12.77734375" style="27" customWidth="1"/>
    <col min="7791" max="7792" width="12.33203125" style="27" bestFit="1" customWidth="1"/>
    <col min="7793" max="8006" width="8.88671875" style="27"/>
    <col min="8007" max="8007" width="4" style="27" bestFit="1" customWidth="1"/>
    <col min="8008" max="8008" width="26.77734375" style="27" customWidth="1"/>
    <col min="8009" max="8046" width="12.77734375" style="27" customWidth="1"/>
    <col min="8047" max="8048" width="12.33203125" style="27" bestFit="1" customWidth="1"/>
    <col min="8049" max="8262" width="8.88671875" style="27"/>
    <col min="8263" max="8263" width="4" style="27" bestFit="1" customWidth="1"/>
    <col min="8264" max="8264" width="26.77734375" style="27" customWidth="1"/>
    <col min="8265" max="8302" width="12.77734375" style="27" customWidth="1"/>
    <col min="8303" max="8304" width="12.33203125" style="27" bestFit="1" customWidth="1"/>
    <col min="8305" max="8518" width="8.88671875" style="27"/>
    <col min="8519" max="8519" width="4" style="27" bestFit="1" customWidth="1"/>
    <col min="8520" max="8520" width="26.77734375" style="27" customWidth="1"/>
    <col min="8521" max="8558" width="12.77734375" style="27" customWidth="1"/>
    <col min="8559" max="8560" width="12.33203125" style="27" bestFit="1" customWidth="1"/>
    <col min="8561" max="8774" width="8.88671875" style="27"/>
    <col min="8775" max="8775" width="4" style="27" bestFit="1" customWidth="1"/>
    <col min="8776" max="8776" width="26.77734375" style="27" customWidth="1"/>
    <col min="8777" max="8814" width="12.77734375" style="27" customWidth="1"/>
    <col min="8815" max="8816" width="12.33203125" style="27" bestFit="1" customWidth="1"/>
    <col min="8817" max="9030" width="8.88671875" style="27"/>
    <col min="9031" max="9031" width="4" style="27" bestFit="1" customWidth="1"/>
    <col min="9032" max="9032" width="26.77734375" style="27" customWidth="1"/>
    <col min="9033" max="9070" width="12.77734375" style="27" customWidth="1"/>
    <col min="9071" max="9072" width="12.33203125" style="27" bestFit="1" customWidth="1"/>
    <col min="9073" max="9286" width="8.88671875" style="27"/>
    <col min="9287" max="9287" width="4" style="27" bestFit="1" customWidth="1"/>
    <col min="9288" max="9288" width="26.77734375" style="27" customWidth="1"/>
    <col min="9289" max="9326" width="12.77734375" style="27" customWidth="1"/>
    <col min="9327" max="9328" width="12.33203125" style="27" bestFit="1" customWidth="1"/>
    <col min="9329" max="9542" width="8.88671875" style="27"/>
    <col min="9543" max="9543" width="4" style="27" bestFit="1" customWidth="1"/>
    <col min="9544" max="9544" width="26.77734375" style="27" customWidth="1"/>
    <col min="9545" max="9582" width="12.77734375" style="27" customWidth="1"/>
    <col min="9583" max="9584" width="12.33203125" style="27" bestFit="1" customWidth="1"/>
    <col min="9585" max="9798" width="8.88671875" style="27"/>
    <col min="9799" max="9799" width="4" style="27" bestFit="1" customWidth="1"/>
    <col min="9800" max="9800" width="26.77734375" style="27" customWidth="1"/>
    <col min="9801" max="9838" width="12.77734375" style="27" customWidth="1"/>
    <col min="9839" max="9840" width="12.33203125" style="27" bestFit="1" customWidth="1"/>
    <col min="9841" max="10054" width="8.88671875" style="27"/>
    <col min="10055" max="10055" width="4" style="27" bestFit="1" customWidth="1"/>
    <col min="10056" max="10056" width="26.77734375" style="27" customWidth="1"/>
    <col min="10057" max="10094" width="12.77734375" style="27" customWidth="1"/>
    <col min="10095" max="10096" width="12.33203125" style="27" bestFit="1" customWidth="1"/>
    <col min="10097" max="10310" width="8.88671875" style="27"/>
    <col min="10311" max="10311" width="4" style="27" bestFit="1" customWidth="1"/>
    <col min="10312" max="10312" width="26.77734375" style="27" customWidth="1"/>
    <col min="10313" max="10350" width="12.77734375" style="27" customWidth="1"/>
    <col min="10351" max="10352" width="12.33203125" style="27" bestFit="1" customWidth="1"/>
    <col min="10353" max="10566" width="8.88671875" style="27"/>
    <col min="10567" max="10567" width="4" style="27" bestFit="1" customWidth="1"/>
    <col min="10568" max="10568" width="26.77734375" style="27" customWidth="1"/>
    <col min="10569" max="10606" width="12.77734375" style="27" customWidth="1"/>
    <col min="10607" max="10608" width="12.33203125" style="27" bestFit="1" customWidth="1"/>
    <col min="10609" max="10822" width="8.88671875" style="27"/>
    <col min="10823" max="10823" width="4" style="27" bestFit="1" customWidth="1"/>
    <col min="10824" max="10824" width="26.77734375" style="27" customWidth="1"/>
    <col min="10825" max="10862" width="12.77734375" style="27" customWidth="1"/>
    <col min="10863" max="10864" width="12.33203125" style="27" bestFit="1" customWidth="1"/>
    <col min="10865" max="11078" width="8.88671875" style="27"/>
    <col min="11079" max="11079" width="4" style="27" bestFit="1" customWidth="1"/>
    <col min="11080" max="11080" width="26.77734375" style="27" customWidth="1"/>
    <col min="11081" max="11118" width="12.77734375" style="27" customWidth="1"/>
    <col min="11119" max="11120" width="12.33203125" style="27" bestFit="1" customWidth="1"/>
    <col min="11121" max="11334" width="8.88671875" style="27"/>
    <col min="11335" max="11335" width="4" style="27" bestFit="1" customWidth="1"/>
    <col min="11336" max="11336" width="26.77734375" style="27" customWidth="1"/>
    <col min="11337" max="11374" width="12.77734375" style="27" customWidth="1"/>
    <col min="11375" max="11376" width="12.33203125" style="27" bestFit="1" customWidth="1"/>
    <col min="11377" max="11590" width="8.88671875" style="27"/>
    <col min="11591" max="11591" width="4" style="27" bestFit="1" customWidth="1"/>
    <col min="11592" max="11592" width="26.77734375" style="27" customWidth="1"/>
    <col min="11593" max="11630" width="12.77734375" style="27" customWidth="1"/>
    <col min="11631" max="11632" width="12.33203125" style="27" bestFit="1" customWidth="1"/>
    <col min="11633" max="11846" width="8.88671875" style="27"/>
    <col min="11847" max="11847" width="4" style="27" bestFit="1" customWidth="1"/>
    <col min="11848" max="11848" width="26.77734375" style="27" customWidth="1"/>
    <col min="11849" max="11886" width="12.77734375" style="27" customWidth="1"/>
    <col min="11887" max="11888" width="12.33203125" style="27" bestFit="1" customWidth="1"/>
    <col min="11889" max="12102" width="8.88671875" style="27"/>
    <col min="12103" max="12103" width="4" style="27" bestFit="1" customWidth="1"/>
    <col min="12104" max="12104" width="26.77734375" style="27" customWidth="1"/>
    <col min="12105" max="12142" width="12.77734375" style="27" customWidth="1"/>
    <col min="12143" max="12144" width="12.33203125" style="27" bestFit="1" customWidth="1"/>
    <col min="12145" max="12358" width="8.88671875" style="27"/>
    <col min="12359" max="12359" width="4" style="27" bestFit="1" customWidth="1"/>
    <col min="12360" max="12360" width="26.77734375" style="27" customWidth="1"/>
    <col min="12361" max="12398" width="12.77734375" style="27" customWidth="1"/>
    <col min="12399" max="12400" width="12.33203125" style="27" bestFit="1" customWidth="1"/>
    <col min="12401" max="12614" width="8.88671875" style="27"/>
    <col min="12615" max="12615" width="4" style="27" bestFit="1" customWidth="1"/>
    <col min="12616" max="12616" width="26.77734375" style="27" customWidth="1"/>
    <col min="12617" max="12654" width="12.77734375" style="27" customWidth="1"/>
    <col min="12655" max="12656" width="12.33203125" style="27" bestFit="1" customWidth="1"/>
    <col min="12657" max="12870" width="8.88671875" style="27"/>
    <col min="12871" max="12871" width="4" style="27" bestFit="1" customWidth="1"/>
    <col min="12872" max="12872" width="26.77734375" style="27" customWidth="1"/>
    <col min="12873" max="12910" width="12.77734375" style="27" customWidth="1"/>
    <col min="12911" max="12912" width="12.33203125" style="27" bestFit="1" customWidth="1"/>
    <col min="12913" max="13126" width="8.88671875" style="27"/>
    <col min="13127" max="13127" width="4" style="27" bestFit="1" customWidth="1"/>
    <col min="13128" max="13128" width="26.77734375" style="27" customWidth="1"/>
    <col min="13129" max="13166" width="12.77734375" style="27" customWidth="1"/>
    <col min="13167" max="13168" width="12.33203125" style="27" bestFit="1" customWidth="1"/>
    <col min="13169" max="13382" width="8.88671875" style="27"/>
    <col min="13383" max="13383" width="4" style="27" bestFit="1" customWidth="1"/>
    <col min="13384" max="13384" width="26.77734375" style="27" customWidth="1"/>
    <col min="13385" max="13422" width="12.77734375" style="27" customWidth="1"/>
    <col min="13423" max="13424" width="12.33203125" style="27" bestFit="1" customWidth="1"/>
    <col min="13425" max="13638" width="8.88671875" style="27"/>
    <col min="13639" max="13639" width="4" style="27" bestFit="1" customWidth="1"/>
    <col min="13640" max="13640" width="26.77734375" style="27" customWidth="1"/>
    <col min="13641" max="13678" width="12.77734375" style="27" customWidth="1"/>
    <col min="13679" max="13680" width="12.33203125" style="27" bestFit="1" customWidth="1"/>
    <col min="13681" max="13894" width="8.88671875" style="27"/>
    <col min="13895" max="13895" width="4" style="27" bestFit="1" customWidth="1"/>
    <col min="13896" max="13896" width="26.77734375" style="27" customWidth="1"/>
    <col min="13897" max="13934" width="12.77734375" style="27" customWidth="1"/>
    <col min="13935" max="13936" width="12.33203125" style="27" bestFit="1" customWidth="1"/>
    <col min="13937" max="14150" width="8.88671875" style="27"/>
    <col min="14151" max="14151" width="4" style="27" bestFit="1" customWidth="1"/>
    <col min="14152" max="14152" width="26.77734375" style="27" customWidth="1"/>
    <col min="14153" max="14190" width="12.77734375" style="27" customWidth="1"/>
    <col min="14191" max="14192" width="12.33203125" style="27" bestFit="1" customWidth="1"/>
    <col min="14193" max="14406" width="8.88671875" style="27"/>
    <col min="14407" max="14407" width="4" style="27" bestFit="1" customWidth="1"/>
    <col min="14408" max="14408" width="26.77734375" style="27" customWidth="1"/>
    <col min="14409" max="14446" width="12.77734375" style="27" customWidth="1"/>
    <col min="14447" max="14448" width="12.33203125" style="27" bestFit="1" customWidth="1"/>
    <col min="14449" max="14662" width="8.88671875" style="27"/>
    <col min="14663" max="14663" width="4" style="27" bestFit="1" customWidth="1"/>
    <col min="14664" max="14664" width="26.77734375" style="27" customWidth="1"/>
    <col min="14665" max="14702" width="12.77734375" style="27" customWidth="1"/>
    <col min="14703" max="14704" width="12.33203125" style="27" bestFit="1" customWidth="1"/>
    <col min="14705" max="14918" width="8.88671875" style="27"/>
    <col min="14919" max="14919" width="4" style="27" bestFit="1" customWidth="1"/>
    <col min="14920" max="14920" width="26.77734375" style="27" customWidth="1"/>
    <col min="14921" max="14958" width="12.77734375" style="27" customWidth="1"/>
    <col min="14959" max="14960" width="12.33203125" style="27" bestFit="1" customWidth="1"/>
    <col min="14961" max="15174" width="8.88671875" style="27"/>
    <col min="15175" max="15175" width="4" style="27" bestFit="1" customWidth="1"/>
    <col min="15176" max="15176" width="26.77734375" style="27" customWidth="1"/>
    <col min="15177" max="15214" width="12.77734375" style="27" customWidth="1"/>
    <col min="15215" max="15216" width="12.33203125" style="27" bestFit="1" customWidth="1"/>
    <col min="15217" max="15430" width="8.88671875" style="27"/>
    <col min="15431" max="15431" width="4" style="27" bestFit="1" customWidth="1"/>
    <col min="15432" max="15432" width="26.77734375" style="27" customWidth="1"/>
    <col min="15433" max="15470" width="12.77734375" style="27" customWidth="1"/>
    <col min="15471" max="15472" width="12.33203125" style="27" bestFit="1" customWidth="1"/>
    <col min="15473" max="15686" width="8.88671875" style="27"/>
    <col min="15687" max="15687" width="4" style="27" bestFit="1" customWidth="1"/>
    <col min="15688" max="15688" width="26.77734375" style="27" customWidth="1"/>
    <col min="15689" max="15726" width="12.77734375" style="27" customWidth="1"/>
    <col min="15727" max="15728" width="12.33203125" style="27" bestFit="1" customWidth="1"/>
    <col min="15729" max="15942" width="8.88671875" style="27"/>
    <col min="15943" max="15943" width="4" style="27" bestFit="1" customWidth="1"/>
    <col min="15944" max="15944" width="26.77734375" style="27" customWidth="1"/>
    <col min="15945" max="15982" width="12.77734375" style="27" customWidth="1"/>
    <col min="15983" max="15984" width="12.33203125" style="27" bestFit="1" customWidth="1"/>
    <col min="15985" max="16198" width="8.88671875" style="27"/>
    <col min="16199" max="16199" width="4" style="27" bestFit="1" customWidth="1"/>
    <col min="16200" max="16200" width="26.77734375" style="27" customWidth="1"/>
    <col min="16201" max="16238" width="12.77734375" style="27" customWidth="1"/>
    <col min="16239" max="16240" width="12.33203125" style="27" bestFit="1" customWidth="1"/>
    <col min="16241" max="16384" width="8.88671875" style="27"/>
  </cols>
  <sheetData>
    <row r="2" spans="1:170" ht="25.95" customHeight="1" x14ac:dyDescent="0.3">
      <c r="C2" s="657" t="str">
        <f>はじめに!B2</f>
        <v>平成27（2015）年神奈川県産業連関表</v>
      </c>
      <c r="D2" s="657"/>
      <c r="E2" s="657"/>
      <c r="F2" s="657"/>
      <c r="G2" s="657"/>
      <c r="H2" s="657" t="s">
        <v>1119</v>
      </c>
      <c r="I2" s="657"/>
      <c r="J2" s="657"/>
      <c r="K2" s="657"/>
      <c r="L2" s="26"/>
      <c r="M2" s="26"/>
      <c r="N2" s="26"/>
      <c r="O2" s="26"/>
      <c r="AN2" s="26"/>
      <c r="AO2" s="26"/>
      <c r="AP2" s="26"/>
      <c r="AQ2" s="26"/>
      <c r="AR2" s="26"/>
      <c r="BQ2" s="26"/>
      <c r="BR2" s="26"/>
      <c r="BS2" s="26"/>
      <c r="BT2" s="26"/>
      <c r="BU2" s="26"/>
      <c r="CX2" s="26"/>
      <c r="CY2" s="26"/>
      <c r="CZ2" s="26"/>
      <c r="DA2" s="26"/>
      <c r="DB2" s="26"/>
    </row>
    <row r="3" spans="1:170" ht="16.95" customHeight="1" x14ac:dyDescent="0.2">
      <c r="C3" s="27" t="s">
        <v>1118</v>
      </c>
    </row>
    <row r="4" spans="1:170" s="24" customFormat="1" ht="17.399999999999999" customHeight="1" x14ac:dyDescent="0.2">
      <c r="A4" s="58"/>
      <c r="B4" s="59"/>
      <c r="C4" s="353" t="s">
        <v>142</v>
      </c>
      <c r="D4" s="354" t="s">
        <v>144</v>
      </c>
      <c r="E4" s="355" t="s">
        <v>159</v>
      </c>
      <c r="F4" s="355" t="s">
        <v>162</v>
      </c>
      <c r="G4" s="355" t="s">
        <v>170</v>
      </c>
      <c r="H4" s="355" t="s">
        <v>176</v>
      </c>
      <c r="I4" s="355" t="s">
        <v>179</v>
      </c>
      <c r="J4" s="355" t="s">
        <v>185</v>
      </c>
      <c r="K4" s="355" t="s">
        <v>201</v>
      </c>
      <c r="L4" s="355" t="s">
        <v>207</v>
      </c>
      <c r="M4" s="355" t="s">
        <v>210</v>
      </c>
      <c r="N4" s="355" t="s">
        <v>213</v>
      </c>
      <c r="O4" s="355" t="s">
        <v>225</v>
      </c>
      <c r="P4" s="355" t="s">
        <v>233</v>
      </c>
      <c r="Q4" s="355" t="s">
        <v>239</v>
      </c>
      <c r="R4" s="355" t="s">
        <v>242</v>
      </c>
      <c r="S4" s="355" t="s">
        <v>249</v>
      </c>
      <c r="T4" s="355" t="s">
        <v>255</v>
      </c>
      <c r="U4" s="355" t="s">
        <v>258</v>
      </c>
      <c r="V4" s="355" t="s">
        <v>261</v>
      </c>
      <c r="W4" s="355" t="s">
        <v>266</v>
      </c>
      <c r="X4" s="355" t="s">
        <v>268</v>
      </c>
      <c r="Y4" s="355" t="s">
        <v>275</v>
      </c>
      <c r="Z4" s="355" t="s">
        <v>278</v>
      </c>
      <c r="AA4" s="355" t="s">
        <v>281</v>
      </c>
      <c r="AB4" s="355" t="s">
        <v>284</v>
      </c>
      <c r="AC4" s="355" t="s">
        <v>296</v>
      </c>
      <c r="AD4" s="355" t="s">
        <v>299</v>
      </c>
      <c r="AE4" s="355" t="s">
        <v>302</v>
      </c>
      <c r="AF4" s="355" t="s">
        <v>305</v>
      </c>
      <c r="AG4" s="355" t="s">
        <v>311</v>
      </c>
      <c r="AH4" s="355" t="s">
        <v>315</v>
      </c>
      <c r="AI4" s="355" t="s">
        <v>318</v>
      </c>
      <c r="AJ4" s="355" t="s">
        <v>321</v>
      </c>
      <c r="AK4" s="355" t="s">
        <v>324</v>
      </c>
      <c r="AL4" s="355" t="s">
        <v>329</v>
      </c>
      <c r="AM4" s="355" t="s">
        <v>333</v>
      </c>
      <c r="AN4" s="355" t="s">
        <v>340</v>
      </c>
      <c r="AO4" s="355" t="s">
        <v>343</v>
      </c>
      <c r="AP4" s="355" t="s">
        <v>346</v>
      </c>
      <c r="AQ4" s="355" t="s">
        <v>351</v>
      </c>
      <c r="AR4" s="355" t="s">
        <v>357</v>
      </c>
      <c r="AS4" s="355" t="s">
        <v>361</v>
      </c>
      <c r="AT4" s="355" t="s">
        <v>366</v>
      </c>
      <c r="AU4" s="355" t="s">
        <v>378</v>
      </c>
      <c r="AV4" s="355" t="s">
        <v>396</v>
      </c>
      <c r="AW4" s="355" t="s">
        <v>409</v>
      </c>
      <c r="AX4" s="355" t="s">
        <v>412</v>
      </c>
      <c r="AY4" s="355" t="s">
        <v>415</v>
      </c>
      <c r="AZ4" s="355" t="s">
        <v>418</v>
      </c>
      <c r="BA4" s="355" t="s">
        <v>421</v>
      </c>
      <c r="BB4" s="355" t="s">
        <v>427</v>
      </c>
      <c r="BC4" s="355" t="s">
        <v>430</v>
      </c>
      <c r="BD4" s="355" t="s">
        <v>436</v>
      </c>
      <c r="BE4" s="355" t="s">
        <v>439</v>
      </c>
      <c r="BF4" s="355" t="s">
        <v>442</v>
      </c>
      <c r="BG4" s="355" t="s">
        <v>448</v>
      </c>
      <c r="BH4" s="355" t="s">
        <v>451</v>
      </c>
      <c r="BI4" s="355" t="s">
        <v>454</v>
      </c>
      <c r="BJ4" s="355" t="s">
        <v>461</v>
      </c>
      <c r="BK4" s="355" t="s">
        <v>465</v>
      </c>
      <c r="BL4" s="355" t="s">
        <v>468</v>
      </c>
      <c r="BM4" s="355" t="s">
        <v>474</v>
      </c>
      <c r="BN4" s="355" t="s">
        <v>477</v>
      </c>
      <c r="BO4" s="355" t="s">
        <v>480</v>
      </c>
      <c r="BP4" s="355" t="s">
        <v>483</v>
      </c>
      <c r="BQ4" s="355" t="s">
        <v>486</v>
      </c>
      <c r="BR4" s="355" t="s">
        <v>491</v>
      </c>
      <c r="BS4" s="355" t="s">
        <v>493</v>
      </c>
      <c r="BT4" s="355" t="s">
        <v>496</v>
      </c>
      <c r="BU4" s="355" t="s">
        <v>501</v>
      </c>
      <c r="BV4" s="355" t="s">
        <v>506</v>
      </c>
      <c r="BW4" s="355" t="s">
        <v>508</v>
      </c>
      <c r="BX4" s="355" t="s">
        <v>512</v>
      </c>
      <c r="BY4" s="355" t="s">
        <v>516</v>
      </c>
      <c r="BZ4" s="355" t="s">
        <v>522</v>
      </c>
      <c r="CA4" s="355" t="s">
        <v>528</v>
      </c>
      <c r="CB4" s="355" t="s">
        <v>534</v>
      </c>
      <c r="CC4" s="355" t="s">
        <v>542</v>
      </c>
      <c r="CD4" s="355" t="s">
        <v>545</v>
      </c>
      <c r="CE4" s="355" t="s">
        <v>548</v>
      </c>
      <c r="CF4" s="355" t="s">
        <v>551</v>
      </c>
      <c r="CG4" s="355" t="s">
        <v>557</v>
      </c>
      <c r="CH4" s="355" t="s">
        <v>559</v>
      </c>
      <c r="CI4" s="355" t="s">
        <v>563</v>
      </c>
      <c r="CJ4" s="355" t="s">
        <v>566</v>
      </c>
      <c r="CK4" s="355" t="s">
        <v>569</v>
      </c>
      <c r="CL4" s="355" t="s">
        <v>572</v>
      </c>
      <c r="CM4" s="355" t="s">
        <v>576</v>
      </c>
      <c r="CN4" s="355" t="s">
        <v>582</v>
      </c>
      <c r="CO4" s="355" t="s">
        <v>781</v>
      </c>
      <c r="CP4" s="355" t="s">
        <v>593</v>
      </c>
      <c r="CQ4" s="355" t="s">
        <v>596</v>
      </c>
      <c r="CR4" s="355" t="s">
        <v>599</v>
      </c>
      <c r="CS4" s="355" t="s">
        <v>602</v>
      </c>
      <c r="CT4" s="355" t="s">
        <v>604</v>
      </c>
      <c r="CU4" s="355" t="s">
        <v>606</v>
      </c>
      <c r="CV4" s="355" t="s">
        <v>612</v>
      </c>
      <c r="CW4" s="355" t="s">
        <v>615</v>
      </c>
      <c r="CX4" s="355" t="s">
        <v>620</v>
      </c>
      <c r="CY4" s="355" t="s">
        <v>624</v>
      </c>
      <c r="CZ4" s="355" t="s">
        <v>627</v>
      </c>
      <c r="DA4" s="355" t="s">
        <v>630</v>
      </c>
      <c r="DB4" s="355" t="s">
        <v>633</v>
      </c>
      <c r="DC4" s="355" t="s">
        <v>636</v>
      </c>
      <c r="DD4" s="355" t="s">
        <v>782</v>
      </c>
      <c r="DE4" s="355" t="s">
        <v>784</v>
      </c>
      <c r="DF4" s="655" t="s">
        <v>670</v>
      </c>
    </row>
    <row r="5" spans="1:170" s="31" customFormat="1" ht="35.4" customHeight="1" x14ac:dyDescent="0.2">
      <c r="A5" s="61"/>
      <c r="B5" s="62"/>
      <c r="C5" s="174" t="s">
        <v>143</v>
      </c>
      <c r="D5" s="356" t="s">
        <v>156</v>
      </c>
      <c r="E5" s="356" t="s">
        <v>158</v>
      </c>
      <c r="F5" s="356" t="s">
        <v>163</v>
      </c>
      <c r="G5" s="356" t="s">
        <v>171</v>
      </c>
      <c r="H5" s="356" t="s">
        <v>175</v>
      </c>
      <c r="I5" s="356" t="s">
        <v>180</v>
      </c>
      <c r="J5" s="356" t="s">
        <v>186</v>
      </c>
      <c r="K5" s="356" t="s">
        <v>202</v>
      </c>
      <c r="L5" s="356" t="s">
        <v>206</v>
      </c>
      <c r="M5" s="356" t="s">
        <v>209</v>
      </c>
      <c r="N5" s="356" t="s">
        <v>214</v>
      </c>
      <c r="O5" s="356" t="s">
        <v>226</v>
      </c>
      <c r="P5" s="356" t="s">
        <v>234</v>
      </c>
      <c r="Q5" s="356" t="s">
        <v>238</v>
      </c>
      <c r="R5" s="356" t="s">
        <v>243</v>
      </c>
      <c r="S5" s="356" t="s">
        <v>250</v>
      </c>
      <c r="T5" s="356" t="s">
        <v>254</v>
      </c>
      <c r="U5" s="356" t="s">
        <v>257</v>
      </c>
      <c r="V5" s="356" t="s">
        <v>262</v>
      </c>
      <c r="W5" s="356" t="s">
        <v>774</v>
      </c>
      <c r="X5" s="356" t="s">
        <v>775</v>
      </c>
      <c r="Y5" s="356" t="s">
        <v>274</v>
      </c>
      <c r="Z5" s="356" t="s">
        <v>277</v>
      </c>
      <c r="AA5" s="356" t="s">
        <v>279</v>
      </c>
      <c r="AB5" s="356" t="s">
        <v>285</v>
      </c>
      <c r="AC5" s="356" t="s">
        <v>295</v>
      </c>
      <c r="AD5" s="356" t="s">
        <v>298</v>
      </c>
      <c r="AE5" s="356" t="s">
        <v>301</v>
      </c>
      <c r="AF5" s="356" t="s">
        <v>306</v>
      </c>
      <c r="AG5" s="356" t="s">
        <v>776</v>
      </c>
      <c r="AH5" s="356" t="s">
        <v>314</v>
      </c>
      <c r="AI5" s="356" t="s">
        <v>317</v>
      </c>
      <c r="AJ5" s="356" t="s">
        <v>320</v>
      </c>
      <c r="AK5" s="356" t="s">
        <v>325</v>
      </c>
      <c r="AL5" s="356" t="s">
        <v>328</v>
      </c>
      <c r="AM5" s="356" t="s">
        <v>334</v>
      </c>
      <c r="AN5" s="356" t="s">
        <v>778</v>
      </c>
      <c r="AO5" s="356" t="s">
        <v>342</v>
      </c>
      <c r="AP5" s="356" t="s">
        <v>345</v>
      </c>
      <c r="AQ5" s="356" t="s">
        <v>352</v>
      </c>
      <c r="AR5" s="356" t="s">
        <v>779</v>
      </c>
      <c r="AS5" s="356" t="s">
        <v>362</v>
      </c>
      <c r="AT5" s="356" t="s">
        <v>88</v>
      </c>
      <c r="AU5" s="356" t="s">
        <v>89</v>
      </c>
      <c r="AV5" s="356" t="s">
        <v>90</v>
      </c>
      <c r="AW5" s="356" t="s">
        <v>408</v>
      </c>
      <c r="AX5" s="356" t="s">
        <v>411</v>
      </c>
      <c r="AY5" s="356" t="s">
        <v>414</v>
      </c>
      <c r="AZ5" s="356" t="s">
        <v>417</v>
      </c>
      <c r="BA5" s="356" t="s">
        <v>422</v>
      </c>
      <c r="BB5" s="356" t="s">
        <v>426</v>
      </c>
      <c r="BC5" s="356" t="s">
        <v>431</v>
      </c>
      <c r="BD5" s="356" t="s">
        <v>435</v>
      </c>
      <c r="BE5" s="356" t="s">
        <v>437</v>
      </c>
      <c r="BF5" s="356" t="s">
        <v>443</v>
      </c>
      <c r="BG5" s="356" t="s">
        <v>447</v>
      </c>
      <c r="BH5" s="356" t="s">
        <v>450</v>
      </c>
      <c r="BI5" s="356" t="s">
        <v>455</v>
      </c>
      <c r="BJ5" s="356" t="s">
        <v>95</v>
      </c>
      <c r="BK5" s="356" t="s">
        <v>464</v>
      </c>
      <c r="BL5" s="356" t="s">
        <v>469</v>
      </c>
      <c r="BM5" s="356" t="s">
        <v>473</v>
      </c>
      <c r="BN5" s="356" t="s">
        <v>476</v>
      </c>
      <c r="BO5" s="356" t="s">
        <v>479</v>
      </c>
      <c r="BP5" s="356" t="s">
        <v>482</v>
      </c>
      <c r="BQ5" s="356" t="s">
        <v>487</v>
      </c>
      <c r="BR5" s="356" t="s">
        <v>98</v>
      </c>
      <c r="BS5" s="356" t="s">
        <v>99</v>
      </c>
      <c r="BT5" s="356" t="s">
        <v>100</v>
      </c>
      <c r="BU5" s="356" t="s">
        <v>101</v>
      </c>
      <c r="BV5" s="356" t="s">
        <v>505</v>
      </c>
      <c r="BW5" s="356" t="s">
        <v>509</v>
      </c>
      <c r="BX5" s="356" t="s">
        <v>513</v>
      </c>
      <c r="BY5" s="356" t="s">
        <v>517</v>
      </c>
      <c r="BZ5" s="356" t="s">
        <v>523</v>
      </c>
      <c r="CA5" s="356" t="s">
        <v>529</v>
      </c>
      <c r="CB5" s="356" t="s">
        <v>535</v>
      </c>
      <c r="CC5" s="356" t="s">
        <v>540</v>
      </c>
      <c r="CD5" s="356" t="s">
        <v>544</v>
      </c>
      <c r="CE5" s="356" t="s">
        <v>546</v>
      </c>
      <c r="CF5" s="356" t="s">
        <v>552</v>
      </c>
      <c r="CG5" s="356" t="s">
        <v>556</v>
      </c>
      <c r="CH5" s="356" t="s">
        <v>560</v>
      </c>
      <c r="CI5" s="356" t="s">
        <v>562</v>
      </c>
      <c r="CJ5" s="356" t="s">
        <v>565</v>
      </c>
      <c r="CK5" s="356" t="s">
        <v>568</v>
      </c>
      <c r="CL5" s="356" t="s">
        <v>571</v>
      </c>
      <c r="CM5" s="356" t="s">
        <v>105</v>
      </c>
      <c r="CN5" s="356" t="s">
        <v>583</v>
      </c>
      <c r="CO5" s="356" t="s">
        <v>1053</v>
      </c>
      <c r="CP5" s="356" t="s">
        <v>592</v>
      </c>
      <c r="CQ5" s="356" t="s">
        <v>595</v>
      </c>
      <c r="CR5" s="356" t="s">
        <v>598</v>
      </c>
      <c r="CS5" s="356" t="s">
        <v>601</v>
      </c>
      <c r="CT5" s="356" t="s">
        <v>108</v>
      </c>
      <c r="CU5" s="356" t="s">
        <v>607</v>
      </c>
      <c r="CV5" s="356" t="s">
        <v>611</v>
      </c>
      <c r="CW5" s="356" t="s">
        <v>616</v>
      </c>
      <c r="CX5" s="356" t="s">
        <v>621</v>
      </c>
      <c r="CY5" s="356" t="s">
        <v>623</v>
      </c>
      <c r="CZ5" s="356" t="s">
        <v>626</v>
      </c>
      <c r="DA5" s="356" t="s">
        <v>629</v>
      </c>
      <c r="DB5" s="356" t="s">
        <v>632</v>
      </c>
      <c r="DC5" s="356" t="s">
        <v>635</v>
      </c>
      <c r="DD5" s="356" t="s">
        <v>111</v>
      </c>
      <c r="DE5" s="356" t="s">
        <v>112</v>
      </c>
      <c r="DF5" s="656"/>
    </row>
    <row r="6" spans="1:170" s="34" customFormat="1" ht="19.95" customHeight="1" x14ac:dyDescent="0.2">
      <c r="A6" s="64" t="s">
        <v>142</v>
      </c>
      <c r="B6" s="65" t="s">
        <v>143</v>
      </c>
      <c r="C6" s="66">
        <v>3.4954441023396843E-2</v>
      </c>
      <c r="D6" s="66">
        <v>7.3858612263453999E-2</v>
      </c>
      <c r="E6" s="66">
        <v>4.3858396017946027E-3</v>
      </c>
      <c r="F6" s="66">
        <v>2.3460554388431577E-3</v>
      </c>
      <c r="G6" s="66">
        <v>0</v>
      </c>
      <c r="H6" s="66">
        <v>0</v>
      </c>
      <c r="I6" s="66">
        <v>0</v>
      </c>
      <c r="J6" s="66">
        <v>0.15769008580212376</v>
      </c>
      <c r="K6" s="66">
        <v>6.4364181140329907E-2</v>
      </c>
      <c r="L6" s="66">
        <v>0.28746496957516887</v>
      </c>
      <c r="M6" s="66">
        <v>0</v>
      </c>
      <c r="N6" s="66">
        <v>2.5534995977473853E-2</v>
      </c>
      <c r="O6" s="66">
        <v>3.0300159175320248E-3</v>
      </c>
      <c r="P6" s="66">
        <v>5.9408614249066119E-5</v>
      </c>
      <c r="Q6" s="66">
        <v>0</v>
      </c>
      <c r="R6" s="66">
        <v>8.0684768118992489E-6</v>
      </c>
      <c r="S6" s="66">
        <v>8.5873246250604746E-6</v>
      </c>
      <c r="T6" s="66">
        <v>0</v>
      </c>
      <c r="U6" s="66">
        <v>0</v>
      </c>
      <c r="V6" s="66">
        <v>0</v>
      </c>
      <c r="W6" s="66">
        <v>0</v>
      </c>
      <c r="X6" s="66">
        <v>5.0196988180709154E-5</v>
      </c>
      <c r="Y6" s="66">
        <v>0</v>
      </c>
      <c r="Z6" s="66">
        <v>1.6437826339199381E-3</v>
      </c>
      <c r="AA6" s="66">
        <v>4.1667189022548679E-3</v>
      </c>
      <c r="AB6" s="66">
        <v>5.360379232590654E-4</v>
      </c>
      <c r="AC6" s="66">
        <v>0</v>
      </c>
      <c r="AD6" s="66">
        <v>0</v>
      </c>
      <c r="AE6" s="66">
        <v>0</v>
      </c>
      <c r="AF6" s="66">
        <v>8.1414126540028456E-3</v>
      </c>
      <c r="AG6" s="66">
        <v>0</v>
      </c>
      <c r="AH6" s="66">
        <v>0</v>
      </c>
      <c r="AI6" s="66">
        <v>0</v>
      </c>
      <c r="AJ6" s="66">
        <v>0</v>
      </c>
      <c r="AK6" s="66">
        <v>1.6354172657732787E-3</v>
      </c>
      <c r="AL6" s="66">
        <v>0</v>
      </c>
      <c r="AM6" s="66">
        <v>0</v>
      </c>
      <c r="AN6" s="66">
        <v>0</v>
      </c>
      <c r="AO6" s="66">
        <v>0</v>
      </c>
      <c r="AP6" s="66">
        <v>0</v>
      </c>
      <c r="AQ6" s="66">
        <v>2.9390611332491013E-5</v>
      </c>
      <c r="AR6" s="66">
        <v>0</v>
      </c>
      <c r="AS6" s="66">
        <v>0</v>
      </c>
      <c r="AT6" s="66">
        <v>0</v>
      </c>
      <c r="AU6" s="66">
        <v>0</v>
      </c>
      <c r="AV6" s="66">
        <v>0</v>
      </c>
      <c r="AW6" s="66">
        <v>0</v>
      </c>
      <c r="AX6" s="66">
        <v>0</v>
      </c>
      <c r="AY6" s="66">
        <v>0</v>
      </c>
      <c r="AZ6" s="66">
        <v>0</v>
      </c>
      <c r="BA6" s="66">
        <v>0</v>
      </c>
      <c r="BB6" s="66">
        <v>0</v>
      </c>
      <c r="BC6" s="66">
        <v>0</v>
      </c>
      <c r="BD6" s="66">
        <v>0</v>
      </c>
      <c r="BE6" s="66">
        <v>0</v>
      </c>
      <c r="BF6" s="66">
        <v>0</v>
      </c>
      <c r="BG6" s="66">
        <v>0</v>
      </c>
      <c r="BH6" s="66">
        <v>0</v>
      </c>
      <c r="BI6" s="66">
        <v>0</v>
      </c>
      <c r="BJ6" s="66">
        <v>3.3636895312891633E-3</v>
      </c>
      <c r="BK6" s="66">
        <v>0</v>
      </c>
      <c r="BL6" s="66">
        <v>7.0851426910877589E-4</v>
      </c>
      <c r="BM6" s="66">
        <v>7.9541706159158576E-6</v>
      </c>
      <c r="BN6" s="66">
        <v>2.6601235611868157E-3</v>
      </c>
      <c r="BO6" s="66">
        <v>1.3229543337231595E-3</v>
      </c>
      <c r="BP6" s="66">
        <v>0</v>
      </c>
      <c r="BQ6" s="66">
        <v>0</v>
      </c>
      <c r="BR6" s="66">
        <v>0</v>
      </c>
      <c r="BS6" s="66">
        <v>0</v>
      </c>
      <c r="BT6" s="66">
        <v>1.5212203713212011E-4</v>
      </c>
      <c r="BU6" s="66">
        <v>0</v>
      </c>
      <c r="BV6" s="66">
        <v>6.6154594347179306E-7</v>
      </c>
      <c r="BW6" s="66">
        <v>2.1381646160643461E-7</v>
      </c>
      <c r="BX6" s="66">
        <v>3.2496208713752519E-6</v>
      </c>
      <c r="BY6" s="66">
        <v>0</v>
      </c>
      <c r="BZ6" s="66">
        <v>0</v>
      </c>
      <c r="CA6" s="66">
        <v>0</v>
      </c>
      <c r="CB6" s="66">
        <v>0</v>
      </c>
      <c r="CC6" s="66">
        <v>0</v>
      </c>
      <c r="CD6" s="66">
        <v>0</v>
      </c>
      <c r="CE6" s="66">
        <v>0</v>
      </c>
      <c r="CF6" s="66">
        <v>0</v>
      </c>
      <c r="CG6" s="66">
        <v>0</v>
      </c>
      <c r="CH6" s="66">
        <v>0</v>
      </c>
      <c r="CI6" s="66">
        <v>0</v>
      </c>
      <c r="CJ6" s="66">
        <v>0</v>
      </c>
      <c r="CK6" s="66">
        <v>0</v>
      </c>
      <c r="CL6" s="66">
        <v>0</v>
      </c>
      <c r="CM6" s="66">
        <v>2.8365081425203132E-5</v>
      </c>
      <c r="CN6" s="66">
        <v>1.5763122045681264E-3</v>
      </c>
      <c r="CO6" s="66">
        <v>0</v>
      </c>
      <c r="CP6" s="66">
        <v>9.7406143158581908E-4</v>
      </c>
      <c r="CQ6" s="66">
        <v>0</v>
      </c>
      <c r="CR6" s="66">
        <v>3.7938848405057405E-3</v>
      </c>
      <c r="CS6" s="66">
        <v>5.1492677064803507E-3</v>
      </c>
      <c r="CT6" s="66">
        <v>3.0838551563905975E-3</v>
      </c>
      <c r="CU6" s="66">
        <v>7.5455188368274065E-5</v>
      </c>
      <c r="CV6" s="66">
        <v>0</v>
      </c>
      <c r="CW6" s="66">
        <v>0</v>
      </c>
      <c r="CX6" s="66">
        <v>1.5970661920106047E-6</v>
      </c>
      <c r="CY6" s="66">
        <v>1.105692792770426E-2</v>
      </c>
      <c r="CZ6" s="66">
        <v>2.3306174405769528E-2</v>
      </c>
      <c r="DA6" s="66">
        <v>7.7579540357047516E-5</v>
      </c>
      <c r="DB6" s="66">
        <v>1.8868530625465339E-3</v>
      </c>
      <c r="DC6" s="66">
        <v>5.2315943125204947E-3</v>
      </c>
      <c r="DD6" s="66">
        <v>0</v>
      </c>
      <c r="DE6" s="67">
        <v>0</v>
      </c>
      <c r="DF6" s="67">
        <v>5.1974174148964707E-3</v>
      </c>
      <c r="DG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row>
    <row r="7" spans="1:170" s="34" customFormat="1" ht="19.95" customHeight="1" x14ac:dyDescent="0.2">
      <c r="A7" s="68" t="s">
        <v>144</v>
      </c>
      <c r="B7" s="69" t="s">
        <v>156</v>
      </c>
      <c r="C7" s="70">
        <v>4.2528484128596649E-3</v>
      </c>
      <c r="D7" s="66">
        <v>2.6456214127408083E-2</v>
      </c>
      <c r="E7" s="66">
        <v>1.9247338229057384E-3</v>
      </c>
      <c r="F7" s="66">
        <v>8.1744091945754625E-6</v>
      </c>
      <c r="G7" s="66">
        <v>0</v>
      </c>
      <c r="H7" s="66">
        <v>0</v>
      </c>
      <c r="I7" s="66">
        <v>0</v>
      </c>
      <c r="J7" s="66">
        <v>6.3377098498643633E-2</v>
      </c>
      <c r="K7" s="66">
        <v>0</v>
      </c>
      <c r="L7" s="66">
        <v>2.9085022051024396E-4</v>
      </c>
      <c r="M7" s="66">
        <v>0</v>
      </c>
      <c r="N7" s="66">
        <v>1.9595448798988618E-3</v>
      </c>
      <c r="O7" s="66">
        <v>8.1975289926476159E-4</v>
      </c>
      <c r="P7" s="66">
        <v>0</v>
      </c>
      <c r="Q7" s="66">
        <v>0</v>
      </c>
      <c r="R7" s="66">
        <v>0</v>
      </c>
      <c r="S7" s="66">
        <v>0</v>
      </c>
      <c r="T7" s="66">
        <v>0</v>
      </c>
      <c r="U7" s="66">
        <v>6.2961523513408476E-4</v>
      </c>
      <c r="V7" s="66">
        <v>0</v>
      </c>
      <c r="W7" s="66">
        <v>0</v>
      </c>
      <c r="X7" s="66">
        <v>0</v>
      </c>
      <c r="Y7" s="66">
        <v>0</v>
      </c>
      <c r="Z7" s="66">
        <v>0</v>
      </c>
      <c r="AA7" s="66">
        <v>1.7294728384438733E-5</v>
      </c>
      <c r="AB7" s="66">
        <v>0</v>
      </c>
      <c r="AC7" s="66">
        <v>0</v>
      </c>
      <c r="AD7" s="66">
        <v>0</v>
      </c>
      <c r="AE7" s="66">
        <v>0</v>
      </c>
      <c r="AF7" s="66">
        <v>0</v>
      </c>
      <c r="AG7" s="66">
        <v>2.3780466724286946E-2</v>
      </c>
      <c r="AH7" s="66">
        <v>0</v>
      </c>
      <c r="AI7" s="66">
        <v>0</v>
      </c>
      <c r="AJ7" s="66">
        <v>4.9309664694280084E-6</v>
      </c>
      <c r="AK7" s="66">
        <v>0</v>
      </c>
      <c r="AL7" s="66">
        <v>0</v>
      </c>
      <c r="AM7" s="66">
        <v>0</v>
      </c>
      <c r="AN7" s="66">
        <v>0</v>
      </c>
      <c r="AO7" s="66">
        <v>0</v>
      </c>
      <c r="AP7" s="66">
        <v>0</v>
      </c>
      <c r="AQ7" s="66">
        <v>0</v>
      </c>
      <c r="AR7" s="66">
        <v>0</v>
      </c>
      <c r="AS7" s="66">
        <v>0</v>
      </c>
      <c r="AT7" s="66">
        <v>0</v>
      </c>
      <c r="AU7" s="66">
        <v>0</v>
      </c>
      <c r="AV7" s="66">
        <v>0</v>
      </c>
      <c r="AW7" s="66">
        <v>0</v>
      </c>
      <c r="AX7" s="66">
        <v>0</v>
      </c>
      <c r="AY7" s="66">
        <v>0</v>
      </c>
      <c r="AZ7" s="66">
        <v>0</v>
      </c>
      <c r="BA7" s="66">
        <v>0</v>
      </c>
      <c r="BB7" s="66">
        <v>0</v>
      </c>
      <c r="BC7" s="66">
        <v>0</v>
      </c>
      <c r="BD7" s="66">
        <v>0</v>
      </c>
      <c r="BE7" s="66">
        <v>0</v>
      </c>
      <c r="BF7" s="66">
        <v>0</v>
      </c>
      <c r="BG7" s="66">
        <v>0</v>
      </c>
      <c r="BH7" s="66">
        <v>0</v>
      </c>
      <c r="BI7" s="66">
        <v>0</v>
      </c>
      <c r="BJ7" s="66">
        <v>1.0350813676070589E-4</v>
      </c>
      <c r="BK7" s="66">
        <v>0</v>
      </c>
      <c r="BL7" s="66">
        <v>0</v>
      </c>
      <c r="BM7" s="66">
        <v>0</v>
      </c>
      <c r="BN7" s="66">
        <v>0</v>
      </c>
      <c r="BO7" s="66">
        <v>0</v>
      </c>
      <c r="BP7" s="66">
        <v>0</v>
      </c>
      <c r="BQ7" s="66">
        <v>0</v>
      </c>
      <c r="BR7" s="66">
        <v>0</v>
      </c>
      <c r="BS7" s="66">
        <v>0</v>
      </c>
      <c r="BT7" s="66">
        <v>0</v>
      </c>
      <c r="BU7" s="66">
        <v>0</v>
      </c>
      <c r="BV7" s="66">
        <v>0</v>
      </c>
      <c r="BW7" s="66">
        <v>0</v>
      </c>
      <c r="BX7" s="66">
        <v>0</v>
      </c>
      <c r="BY7" s="66">
        <v>0</v>
      </c>
      <c r="BZ7" s="66">
        <v>0</v>
      </c>
      <c r="CA7" s="66">
        <v>0</v>
      </c>
      <c r="CB7" s="66">
        <v>0</v>
      </c>
      <c r="CC7" s="66">
        <v>0</v>
      </c>
      <c r="CD7" s="66">
        <v>0</v>
      </c>
      <c r="CE7" s="66">
        <v>0</v>
      </c>
      <c r="CF7" s="66">
        <v>0</v>
      </c>
      <c r="CG7" s="66">
        <v>0</v>
      </c>
      <c r="CH7" s="66">
        <v>0</v>
      </c>
      <c r="CI7" s="66">
        <v>0</v>
      </c>
      <c r="CJ7" s="66">
        <v>0</v>
      </c>
      <c r="CK7" s="66">
        <v>0</v>
      </c>
      <c r="CL7" s="66">
        <v>0</v>
      </c>
      <c r="CM7" s="66">
        <v>2.4699200141102636E-6</v>
      </c>
      <c r="CN7" s="66">
        <v>1.9210534839129349E-4</v>
      </c>
      <c r="CO7" s="66">
        <v>1.7009466772197296E-3</v>
      </c>
      <c r="CP7" s="66">
        <v>1.303320385265846E-4</v>
      </c>
      <c r="CQ7" s="66">
        <v>0</v>
      </c>
      <c r="CR7" s="66">
        <v>5.8196433496916658E-4</v>
      </c>
      <c r="CS7" s="66">
        <v>9.2815983753340311E-4</v>
      </c>
      <c r="CT7" s="66">
        <v>0</v>
      </c>
      <c r="CU7" s="66">
        <v>0</v>
      </c>
      <c r="CV7" s="66">
        <v>0</v>
      </c>
      <c r="CW7" s="66">
        <v>0</v>
      </c>
      <c r="CX7" s="66">
        <v>0</v>
      </c>
      <c r="CY7" s="66">
        <v>1.821941954864818E-3</v>
      </c>
      <c r="CZ7" s="66">
        <v>5.9822641817457219E-3</v>
      </c>
      <c r="DA7" s="66">
        <v>0</v>
      </c>
      <c r="DB7" s="66">
        <v>3.0558411713665107E-6</v>
      </c>
      <c r="DC7" s="66">
        <v>1.8923746992853454E-4</v>
      </c>
      <c r="DD7" s="66">
        <v>0</v>
      </c>
      <c r="DE7" s="67">
        <v>0</v>
      </c>
      <c r="DF7" s="67">
        <v>1.7036926702720476E-3</v>
      </c>
      <c r="DG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row>
    <row r="8" spans="1:170" s="34" customFormat="1" ht="19.95" customHeight="1" x14ac:dyDescent="0.2">
      <c r="A8" s="71" t="s">
        <v>159</v>
      </c>
      <c r="B8" s="69" t="s">
        <v>158</v>
      </c>
      <c r="C8" s="70">
        <v>3.3352765578356758E-2</v>
      </c>
      <c r="D8" s="66">
        <v>2.9216343694948004E-2</v>
      </c>
      <c r="E8" s="66">
        <v>0</v>
      </c>
      <c r="F8" s="66">
        <v>2.4523227583726386E-5</v>
      </c>
      <c r="G8" s="66">
        <v>0</v>
      </c>
      <c r="H8" s="66">
        <v>0</v>
      </c>
      <c r="I8" s="66">
        <v>0</v>
      </c>
      <c r="J8" s="66">
        <v>0</v>
      </c>
      <c r="K8" s="66">
        <v>0</v>
      </c>
      <c r="L8" s="66">
        <v>0</v>
      </c>
      <c r="M8" s="66">
        <v>0</v>
      </c>
      <c r="N8" s="66">
        <v>0</v>
      </c>
      <c r="O8" s="66">
        <v>0</v>
      </c>
      <c r="P8" s="66">
        <v>0</v>
      </c>
      <c r="Q8" s="66">
        <v>0</v>
      </c>
      <c r="R8" s="66">
        <v>0</v>
      </c>
      <c r="S8" s="66">
        <v>0</v>
      </c>
      <c r="T8" s="66">
        <v>0</v>
      </c>
      <c r="U8" s="66">
        <v>0</v>
      </c>
      <c r="V8" s="66">
        <v>0</v>
      </c>
      <c r="W8" s="66">
        <v>0</v>
      </c>
      <c r="X8" s="66">
        <v>0</v>
      </c>
      <c r="Y8" s="66">
        <v>0</v>
      </c>
      <c r="Z8" s="66">
        <v>0</v>
      </c>
      <c r="AA8" s="66">
        <v>0</v>
      </c>
      <c r="AB8" s="66">
        <v>0</v>
      </c>
      <c r="AC8" s="66">
        <v>0</v>
      </c>
      <c r="AD8" s="66">
        <v>0</v>
      </c>
      <c r="AE8" s="66">
        <v>0</v>
      </c>
      <c r="AF8" s="66">
        <v>0</v>
      </c>
      <c r="AG8" s="66">
        <v>0</v>
      </c>
      <c r="AH8" s="66">
        <v>0</v>
      </c>
      <c r="AI8" s="66">
        <v>0</v>
      </c>
      <c r="AJ8" s="66">
        <v>0</v>
      </c>
      <c r="AK8" s="66">
        <v>0</v>
      </c>
      <c r="AL8" s="66">
        <v>0</v>
      </c>
      <c r="AM8" s="66">
        <v>0</v>
      </c>
      <c r="AN8" s="66">
        <v>0</v>
      </c>
      <c r="AO8" s="66">
        <v>0</v>
      </c>
      <c r="AP8" s="66">
        <v>0</v>
      </c>
      <c r="AQ8" s="66">
        <v>0</v>
      </c>
      <c r="AR8" s="66">
        <v>0</v>
      </c>
      <c r="AS8" s="66">
        <v>0</v>
      </c>
      <c r="AT8" s="66">
        <v>0</v>
      </c>
      <c r="AU8" s="66">
        <v>0</v>
      </c>
      <c r="AV8" s="66">
        <v>0</v>
      </c>
      <c r="AW8" s="66">
        <v>0</v>
      </c>
      <c r="AX8" s="66">
        <v>0</v>
      </c>
      <c r="AY8" s="66">
        <v>0</v>
      </c>
      <c r="AZ8" s="66">
        <v>0</v>
      </c>
      <c r="BA8" s="66">
        <v>0</v>
      </c>
      <c r="BB8" s="66">
        <v>0</v>
      </c>
      <c r="BC8" s="66">
        <v>0</v>
      </c>
      <c r="BD8" s="66">
        <v>0</v>
      </c>
      <c r="BE8" s="66">
        <v>0</v>
      </c>
      <c r="BF8" s="66">
        <v>0</v>
      </c>
      <c r="BG8" s="66">
        <v>0</v>
      </c>
      <c r="BH8" s="66">
        <v>0</v>
      </c>
      <c r="BI8" s="66">
        <v>0</v>
      </c>
      <c r="BJ8" s="66">
        <v>0</v>
      </c>
      <c r="BK8" s="66">
        <v>0</v>
      </c>
      <c r="BL8" s="66">
        <v>0</v>
      </c>
      <c r="BM8" s="66">
        <v>0</v>
      </c>
      <c r="BN8" s="66">
        <v>0</v>
      </c>
      <c r="BO8" s="66">
        <v>0</v>
      </c>
      <c r="BP8" s="66">
        <v>0</v>
      </c>
      <c r="BQ8" s="66">
        <v>0</v>
      </c>
      <c r="BR8" s="66">
        <v>0</v>
      </c>
      <c r="BS8" s="66">
        <v>0</v>
      </c>
      <c r="BT8" s="66">
        <v>0</v>
      </c>
      <c r="BU8" s="66">
        <v>0</v>
      </c>
      <c r="BV8" s="66">
        <v>0</v>
      </c>
      <c r="BW8" s="66">
        <v>0</v>
      </c>
      <c r="BX8" s="66">
        <v>0</v>
      </c>
      <c r="BY8" s="66">
        <v>0</v>
      </c>
      <c r="BZ8" s="66">
        <v>0</v>
      </c>
      <c r="CA8" s="66">
        <v>0</v>
      </c>
      <c r="CB8" s="66">
        <v>0</v>
      </c>
      <c r="CC8" s="66">
        <v>0</v>
      </c>
      <c r="CD8" s="66">
        <v>0</v>
      </c>
      <c r="CE8" s="66">
        <v>0</v>
      </c>
      <c r="CF8" s="66">
        <v>0</v>
      </c>
      <c r="CG8" s="66">
        <v>0</v>
      </c>
      <c r="CH8" s="66">
        <v>0</v>
      </c>
      <c r="CI8" s="66">
        <v>0</v>
      </c>
      <c r="CJ8" s="66">
        <v>0</v>
      </c>
      <c r="CK8" s="66">
        <v>0</v>
      </c>
      <c r="CL8" s="66">
        <v>0</v>
      </c>
      <c r="CM8" s="66">
        <v>0</v>
      </c>
      <c r="CN8" s="66">
        <v>2.4562988167418936E-4</v>
      </c>
      <c r="CO8" s="66">
        <v>0</v>
      </c>
      <c r="CP8" s="66">
        <v>0</v>
      </c>
      <c r="CQ8" s="66">
        <v>0</v>
      </c>
      <c r="CR8" s="66">
        <v>0</v>
      </c>
      <c r="CS8" s="66">
        <v>0</v>
      </c>
      <c r="CT8" s="66">
        <v>0</v>
      </c>
      <c r="CU8" s="66">
        <v>0</v>
      </c>
      <c r="CV8" s="66">
        <v>0</v>
      </c>
      <c r="CW8" s="66">
        <v>0</v>
      </c>
      <c r="CX8" s="66">
        <v>0</v>
      </c>
      <c r="CY8" s="66">
        <v>0</v>
      </c>
      <c r="CZ8" s="66">
        <v>0</v>
      </c>
      <c r="DA8" s="66">
        <v>0</v>
      </c>
      <c r="DB8" s="66">
        <v>6.4654972060683479E-4</v>
      </c>
      <c r="DC8" s="66">
        <v>0</v>
      </c>
      <c r="DD8" s="66">
        <v>0</v>
      </c>
      <c r="DE8" s="67">
        <v>0</v>
      </c>
      <c r="DF8" s="67">
        <v>5.192598440084811E-5</v>
      </c>
      <c r="DG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row>
    <row r="9" spans="1:170" s="34" customFormat="1" ht="19.95" customHeight="1" x14ac:dyDescent="0.2">
      <c r="A9" s="71" t="s">
        <v>162</v>
      </c>
      <c r="B9" s="69" t="s">
        <v>163</v>
      </c>
      <c r="C9" s="70">
        <v>4.5996592844974445E-4</v>
      </c>
      <c r="D9" s="66">
        <v>0</v>
      </c>
      <c r="E9" s="66">
        <v>0</v>
      </c>
      <c r="F9" s="66">
        <v>0.11982048997408715</v>
      </c>
      <c r="G9" s="66">
        <v>8.5539348100126058E-6</v>
      </c>
      <c r="H9" s="66">
        <v>0</v>
      </c>
      <c r="I9" s="66">
        <v>2.5338907893069808E-6</v>
      </c>
      <c r="J9" s="66">
        <v>5.6505402090579776E-4</v>
      </c>
      <c r="K9" s="66">
        <v>0</v>
      </c>
      <c r="L9" s="66">
        <v>3.126221180148496E-5</v>
      </c>
      <c r="M9" s="66">
        <v>0</v>
      </c>
      <c r="N9" s="66">
        <v>1.4940811400988393E-5</v>
      </c>
      <c r="O9" s="66">
        <v>0</v>
      </c>
      <c r="P9" s="66">
        <v>9.3535262613078901E-2</v>
      </c>
      <c r="Q9" s="66">
        <v>1.4229468909145376E-5</v>
      </c>
      <c r="R9" s="66">
        <v>3.8588367361257281E-6</v>
      </c>
      <c r="S9" s="66">
        <v>4.8379293662312532E-7</v>
      </c>
      <c r="T9" s="66">
        <v>0</v>
      </c>
      <c r="U9" s="66">
        <v>0</v>
      </c>
      <c r="V9" s="66">
        <v>3.0558838426473074E-4</v>
      </c>
      <c r="W9" s="66">
        <v>0</v>
      </c>
      <c r="X9" s="66">
        <v>0</v>
      </c>
      <c r="Y9" s="66">
        <v>0</v>
      </c>
      <c r="Z9" s="66">
        <v>0</v>
      </c>
      <c r="AA9" s="66">
        <v>0</v>
      </c>
      <c r="AB9" s="66">
        <v>6.5250036482777777E-4</v>
      </c>
      <c r="AC9" s="66">
        <v>0</v>
      </c>
      <c r="AD9" s="66">
        <v>0</v>
      </c>
      <c r="AE9" s="66">
        <v>0</v>
      </c>
      <c r="AF9" s="66">
        <v>0</v>
      </c>
      <c r="AG9" s="66">
        <v>5.5695764909248057E-3</v>
      </c>
      <c r="AH9" s="66">
        <v>0</v>
      </c>
      <c r="AI9" s="66">
        <v>0</v>
      </c>
      <c r="AJ9" s="66">
        <v>0</v>
      </c>
      <c r="AK9" s="66">
        <v>0</v>
      </c>
      <c r="AL9" s="66">
        <v>0</v>
      </c>
      <c r="AM9" s="66">
        <v>0</v>
      </c>
      <c r="AN9" s="66">
        <v>1.516431619765603E-6</v>
      </c>
      <c r="AO9" s="66">
        <v>0</v>
      </c>
      <c r="AP9" s="66">
        <v>0</v>
      </c>
      <c r="AQ9" s="66">
        <v>0</v>
      </c>
      <c r="AR9" s="66">
        <v>0</v>
      </c>
      <c r="AS9" s="66">
        <v>0</v>
      </c>
      <c r="AT9" s="66">
        <v>0</v>
      </c>
      <c r="AU9" s="66">
        <v>0</v>
      </c>
      <c r="AV9" s="66">
        <v>0</v>
      </c>
      <c r="AW9" s="66">
        <v>0</v>
      </c>
      <c r="AX9" s="66">
        <v>0</v>
      </c>
      <c r="AY9" s="66">
        <v>0</v>
      </c>
      <c r="AZ9" s="66">
        <v>0</v>
      </c>
      <c r="BA9" s="66">
        <v>0</v>
      </c>
      <c r="BB9" s="66">
        <v>0</v>
      </c>
      <c r="BC9" s="66">
        <v>0</v>
      </c>
      <c r="BD9" s="66">
        <v>0</v>
      </c>
      <c r="BE9" s="66">
        <v>0</v>
      </c>
      <c r="BF9" s="66">
        <v>0</v>
      </c>
      <c r="BG9" s="66">
        <v>0</v>
      </c>
      <c r="BH9" s="66">
        <v>2.7432200988682652E-6</v>
      </c>
      <c r="BI9" s="66">
        <v>0</v>
      </c>
      <c r="BJ9" s="66">
        <v>2.9548555991867881E-4</v>
      </c>
      <c r="BK9" s="66">
        <v>0</v>
      </c>
      <c r="BL9" s="66">
        <v>1.1263187616058235E-5</v>
      </c>
      <c r="BM9" s="66">
        <v>4.3904516549267842E-5</v>
      </c>
      <c r="BN9" s="66">
        <v>3.3639694839911094E-5</v>
      </c>
      <c r="BO9" s="66">
        <v>2.8565846144262053E-5</v>
      </c>
      <c r="BP9" s="66">
        <v>0</v>
      </c>
      <c r="BQ9" s="66">
        <v>0</v>
      </c>
      <c r="BR9" s="66">
        <v>0</v>
      </c>
      <c r="BS9" s="66">
        <v>0</v>
      </c>
      <c r="BT9" s="66">
        <v>0</v>
      </c>
      <c r="BU9" s="66">
        <v>0</v>
      </c>
      <c r="BV9" s="66">
        <v>0</v>
      </c>
      <c r="BW9" s="66">
        <v>0</v>
      </c>
      <c r="BX9" s="66">
        <v>0</v>
      </c>
      <c r="BY9" s="66">
        <v>0</v>
      </c>
      <c r="BZ9" s="66">
        <v>0</v>
      </c>
      <c r="CA9" s="66">
        <v>0</v>
      </c>
      <c r="CB9" s="66">
        <v>0</v>
      </c>
      <c r="CC9" s="66">
        <v>0</v>
      </c>
      <c r="CD9" s="66">
        <v>0</v>
      </c>
      <c r="CE9" s="66">
        <v>0</v>
      </c>
      <c r="CF9" s="66">
        <v>0</v>
      </c>
      <c r="CG9" s="66">
        <v>0</v>
      </c>
      <c r="CH9" s="66">
        <v>0</v>
      </c>
      <c r="CI9" s="66">
        <v>0</v>
      </c>
      <c r="CJ9" s="66">
        <v>0</v>
      </c>
      <c r="CK9" s="66">
        <v>0</v>
      </c>
      <c r="CL9" s="66">
        <v>0</v>
      </c>
      <c r="CM9" s="66">
        <v>3.65548162088319E-6</v>
      </c>
      <c r="CN9" s="66">
        <v>6.8511652804435977E-5</v>
      </c>
      <c r="CO9" s="66">
        <v>0</v>
      </c>
      <c r="CP9" s="66">
        <v>1.0123462019626702E-5</v>
      </c>
      <c r="CQ9" s="66">
        <v>0</v>
      </c>
      <c r="CR9" s="66">
        <v>1.5571124185117795E-4</v>
      </c>
      <c r="CS9" s="66">
        <v>2.3565620020864111E-4</v>
      </c>
      <c r="CT9" s="66">
        <v>0</v>
      </c>
      <c r="CU9" s="66">
        <v>0</v>
      </c>
      <c r="CV9" s="66">
        <v>0</v>
      </c>
      <c r="CW9" s="66">
        <v>0</v>
      </c>
      <c r="CX9" s="66">
        <v>0</v>
      </c>
      <c r="CY9" s="66">
        <v>1.0356761587924229E-3</v>
      </c>
      <c r="CZ9" s="66">
        <v>1.8679534079990439E-3</v>
      </c>
      <c r="DA9" s="66">
        <v>0</v>
      </c>
      <c r="DB9" s="66">
        <v>0</v>
      </c>
      <c r="DC9" s="66">
        <v>1.0969709997965219E-4</v>
      </c>
      <c r="DD9" s="66">
        <v>0</v>
      </c>
      <c r="DE9" s="67">
        <v>0</v>
      </c>
      <c r="DF9" s="67">
        <v>1.217682068578285E-4</v>
      </c>
      <c r="DG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row>
    <row r="10" spans="1:170" s="34" customFormat="1" ht="19.95" customHeight="1" x14ac:dyDescent="0.2">
      <c r="A10" s="71" t="s">
        <v>170</v>
      </c>
      <c r="B10" s="69" t="s">
        <v>171</v>
      </c>
      <c r="C10" s="70">
        <v>0</v>
      </c>
      <c r="D10" s="66">
        <v>0</v>
      </c>
      <c r="E10" s="66">
        <v>0</v>
      </c>
      <c r="F10" s="66">
        <v>0</v>
      </c>
      <c r="G10" s="66">
        <v>6.2268143345939131E-3</v>
      </c>
      <c r="H10" s="66">
        <v>0</v>
      </c>
      <c r="I10" s="66">
        <v>0</v>
      </c>
      <c r="J10" s="66">
        <v>1.351321696073704E-2</v>
      </c>
      <c r="K10" s="66">
        <v>0</v>
      </c>
      <c r="L10" s="66">
        <v>1.806509239100095E-3</v>
      </c>
      <c r="M10" s="66">
        <v>0</v>
      </c>
      <c r="N10" s="66">
        <v>1.1492931846914148E-6</v>
      </c>
      <c r="O10" s="66">
        <v>0</v>
      </c>
      <c r="P10" s="66">
        <v>0</v>
      </c>
      <c r="Q10" s="66">
        <v>0</v>
      </c>
      <c r="R10" s="66">
        <v>0</v>
      </c>
      <c r="S10" s="66">
        <v>0</v>
      </c>
      <c r="T10" s="66">
        <v>0</v>
      </c>
      <c r="U10" s="66">
        <v>5.1496307811892738E-5</v>
      </c>
      <c r="V10" s="66">
        <v>0</v>
      </c>
      <c r="W10" s="66">
        <v>0</v>
      </c>
      <c r="X10" s="66">
        <v>0</v>
      </c>
      <c r="Y10" s="66">
        <v>0</v>
      </c>
      <c r="Z10" s="66">
        <v>0</v>
      </c>
      <c r="AA10" s="66">
        <v>1.4228974226011042E-4</v>
      </c>
      <c r="AB10" s="66">
        <v>0</v>
      </c>
      <c r="AC10" s="66">
        <v>0</v>
      </c>
      <c r="AD10" s="66">
        <v>0</v>
      </c>
      <c r="AE10" s="66">
        <v>0</v>
      </c>
      <c r="AF10" s="66">
        <v>0</v>
      </c>
      <c r="AG10" s="66">
        <v>0</v>
      </c>
      <c r="AH10" s="66">
        <v>0</v>
      </c>
      <c r="AI10" s="66">
        <v>0</v>
      </c>
      <c r="AJ10" s="66">
        <v>0</v>
      </c>
      <c r="AK10" s="66">
        <v>0</v>
      </c>
      <c r="AL10" s="66">
        <v>0</v>
      </c>
      <c r="AM10" s="66">
        <v>0</v>
      </c>
      <c r="AN10" s="66">
        <v>0</v>
      </c>
      <c r="AO10" s="66">
        <v>0</v>
      </c>
      <c r="AP10" s="66">
        <v>0</v>
      </c>
      <c r="AQ10" s="66">
        <v>0</v>
      </c>
      <c r="AR10" s="66">
        <v>0</v>
      </c>
      <c r="AS10" s="66">
        <v>0</v>
      </c>
      <c r="AT10" s="66">
        <v>0</v>
      </c>
      <c r="AU10" s="66">
        <v>0</v>
      </c>
      <c r="AV10" s="66">
        <v>0</v>
      </c>
      <c r="AW10" s="66">
        <v>0</v>
      </c>
      <c r="AX10" s="66">
        <v>0</v>
      </c>
      <c r="AY10" s="66">
        <v>0</v>
      </c>
      <c r="AZ10" s="66">
        <v>0</v>
      </c>
      <c r="BA10" s="66">
        <v>0</v>
      </c>
      <c r="BB10" s="66">
        <v>0</v>
      </c>
      <c r="BC10" s="66">
        <v>0</v>
      </c>
      <c r="BD10" s="66">
        <v>0</v>
      </c>
      <c r="BE10" s="66">
        <v>0</v>
      </c>
      <c r="BF10" s="66">
        <v>0</v>
      </c>
      <c r="BG10" s="66">
        <v>0</v>
      </c>
      <c r="BH10" s="66">
        <v>0</v>
      </c>
      <c r="BI10" s="66">
        <v>0</v>
      </c>
      <c r="BJ10" s="66">
        <v>8.5688027404127332E-3</v>
      </c>
      <c r="BK10" s="66">
        <v>0</v>
      </c>
      <c r="BL10" s="66">
        <v>0</v>
      </c>
      <c r="BM10" s="66">
        <v>0</v>
      </c>
      <c r="BN10" s="66">
        <v>0</v>
      </c>
      <c r="BO10" s="66">
        <v>0</v>
      </c>
      <c r="BP10" s="66">
        <v>0</v>
      </c>
      <c r="BQ10" s="66">
        <v>0</v>
      </c>
      <c r="BR10" s="66">
        <v>0</v>
      </c>
      <c r="BS10" s="66">
        <v>0</v>
      </c>
      <c r="BT10" s="66">
        <v>0</v>
      </c>
      <c r="BU10" s="66">
        <v>0</v>
      </c>
      <c r="BV10" s="66">
        <v>0</v>
      </c>
      <c r="BW10" s="66">
        <v>0</v>
      </c>
      <c r="BX10" s="66">
        <v>0</v>
      </c>
      <c r="BY10" s="66">
        <v>0</v>
      </c>
      <c r="BZ10" s="66">
        <v>0</v>
      </c>
      <c r="CA10" s="66">
        <v>0</v>
      </c>
      <c r="CB10" s="66">
        <v>0</v>
      </c>
      <c r="CC10" s="66">
        <v>0</v>
      </c>
      <c r="CD10" s="66">
        <v>0</v>
      </c>
      <c r="CE10" s="66">
        <v>0</v>
      </c>
      <c r="CF10" s="66">
        <v>0</v>
      </c>
      <c r="CG10" s="66">
        <v>0</v>
      </c>
      <c r="CH10" s="66">
        <v>0</v>
      </c>
      <c r="CI10" s="66">
        <v>0</v>
      </c>
      <c r="CJ10" s="66">
        <v>0</v>
      </c>
      <c r="CK10" s="66">
        <v>0</v>
      </c>
      <c r="CL10" s="66">
        <v>0</v>
      </c>
      <c r="CM10" s="66">
        <v>5.7562135907790776E-6</v>
      </c>
      <c r="CN10" s="66">
        <v>7.4341367075752903E-5</v>
      </c>
      <c r="CO10" s="66">
        <v>0</v>
      </c>
      <c r="CP10" s="66">
        <v>2.3307010807357723E-4</v>
      </c>
      <c r="CQ10" s="66">
        <v>0</v>
      </c>
      <c r="CR10" s="66">
        <v>9.3181960240669361E-4</v>
      </c>
      <c r="CS10" s="66">
        <v>1.6866631102788756E-3</v>
      </c>
      <c r="CT10" s="66">
        <v>0</v>
      </c>
      <c r="CU10" s="66">
        <v>0</v>
      </c>
      <c r="CV10" s="66">
        <v>0</v>
      </c>
      <c r="CW10" s="66">
        <v>0</v>
      </c>
      <c r="CX10" s="66">
        <v>0</v>
      </c>
      <c r="CY10" s="66">
        <v>3.8749720698130546E-3</v>
      </c>
      <c r="CZ10" s="66">
        <v>6.606288202245094E-3</v>
      </c>
      <c r="DA10" s="66">
        <v>0</v>
      </c>
      <c r="DB10" s="66">
        <v>4.3444488942319066E-5</v>
      </c>
      <c r="DC10" s="66">
        <v>3.875698266917457E-4</v>
      </c>
      <c r="DD10" s="66">
        <v>0</v>
      </c>
      <c r="DE10" s="67">
        <v>0</v>
      </c>
      <c r="DF10" s="67">
        <v>5.6164676880279265E-4</v>
      </c>
      <c r="DG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row>
    <row r="11" spans="1:170" s="34" customFormat="1" ht="19.95" customHeight="1" x14ac:dyDescent="0.2">
      <c r="A11" s="71" t="s">
        <v>176</v>
      </c>
      <c r="B11" s="69" t="s">
        <v>175</v>
      </c>
      <c r="C11" s="70">
        <v>0</v>
      </c>
      <c r="D11" s="66">
        <v>2.727737682559527E-5</v>
      </c>
      <c r="E11" s="66">
        <v>0</v>
      </c>
      <c r="F11" s="66">
        <v>9.8092910334905543E-5</v>
      </c>
      <c r="G11" s="66">
        <v>0</v>
      </c>
      <c r="H11" s="66">
        <v>0</v>
      </c>
      <c r="I11" s="66">
        <v>0</v>
      </c>
      <c r="J11" s="66">
        <v>3.0756303599032732E-4</v>
      </c>
      <c r="K11" s="66">
        <v>1.4449058180903288E-4</v>
      </c>
      <c r="L11" s="66">
        <v>5.2085077876402614E-4</v>
      </c>
      <c r="M11" s="66">
        <v>0</v>
      </c>
      <c r="N11" s="66">
        <v>7.3669693138719687E-4</v>
      </c>
      <c r="O11" s="66">
        <v>1.277192450541954E-4</v>
      </c>
      <c r="P11" s="66">
        <v>6.7509788919393308E-6</v>
      </c>
      <c r="Q11" s="66">
        <v>0</v>
      </c>
      <c r="R11" s="66">
        <v>4.1549147547884661E-3</v>
      </c>
      <c r="S11" s="66">
        <v>1.406023222060958E-4</v>
      </c>
      <c r="T11" s="66">
        <v>0</v>
      </c>
      <c r="U11" s="66">
        <v>8.616498251068791E-2</v>
      </c>
      <c r="V11" s="66">
        <v>1.2383482765668181E-3</v>
      </c>
      <c r="W11" s="66">
        <v>4.2055115322011912E-4</v>
      </c>
      <c r="X11" s="66">
        <v>6.7974121552706844E-3</v>
      </c>
      <c r="Y11" s="66">
        <v>7.2356229479204317E-4</v>
      </c>
      <c r="Z11" s="66">
        <v>1.4416940630438989E-2</v>
      </c>
      <c r="AA11" s="66">
        <v>1.8497096651033979E-4</v>
      </c>
      <c r="AB11" s="66">
        <v>4.9321184960622133E-4</v>
      </c>
      <c r="AC11" s="66">
        <v>0.58970257974808027</v>
      </c>
      <c r="AD11" s="66">
        <v>0.50028218074131614</v>
      </c>
      <c r="AE11" s="66">
        <v>2.9935795596286911E-5</v>
      </c>
      <c r="AF11" s="66">
        <v>1.3653691977944665E-4</v>
      </c>
      <c r="AG11" s="66">
        <v>3.4572169403630081E-5</v>
      </c>
      <c r="AH11" s="66">
        <v>5.7635306571673416E-3</v>
      </c>
      <c r="AI11" s="66">
        <v>1.1970243925190058E-2</v>
      </c>
      <c r="AJ11" s="66">
        <v>1.3101577909270218E-2</v>
      </c>
      <c r="AK11" s="66">
        <v>4.6045896359348934E-3</v>
      </c>
      <c r="AL11" s="66">
        <v>6.2186281488852812E-3</v>
      </c>
      <c r="AM11" s="66">
        <v>3.3781366488299723E-3</v>
      </c>
      <c r="AN11" s="66">
        <v>4.2525075279998262E-4</v>
      </c>
      <c r="AO11" s="66">
        <v>7.9306071871127637E-6</v>
      </c>
      <c r="AP11" s="66">
        <v>9.9191447613248087E-4</v>
      </c>
      <c r="AQ11" s="66">
        <v>1.1775682768004665E-4</v>
      </c>
      <c r="AR11" s="66">
        <v>8.498846983560218E-5</v>
      </c>
      <c r="AS11" s="66">
        <v>2.5365175162611018E-4</v>
      </c>
      <c r="AT11" s="66">
        <v>6.5104260129921407E-5</v>
      </c>
      <c r="AU11" s="66">
        <v>6.8400350059873732E-6</v>
      </c>
      <c r="AV11" s="66">
        <v>3.6490607089668828E-7</v>
      </c>
      <c r="AW11" s="66">
        <v>7.50298235700383E-5</v>
      </c>
      <c r="AX11" s="66">
        <v>2.6843394965471153E-4</v>
      </c>
      <c r="AY11" s="66">
        <v>9.0646071058091281E-5</v>
      </c>
      <c r="AZ11" s="66">
        <v>0</v>
      </c>
      <c r="BA11" s="66">
        <v>0</v>
      </c>
      <c r="BB11" s="66">
        <v>3.830226593984879E-5</v>
      </c>
      <c r="BC11" s="66">
        <v>0</v>
      </c>
      <c r="BD11" s="66">
        <v>1.0189049235574957E-4</v>
      </c>
      <c r="BE11" s="66">
        <v>4.4462929851647078E-5</v>
      </c>
      <c r="BF11" s="66">
        <v>2.8273289376520289E-6</v>
      </c>
      <c r="BG11" s="66">
        <v>1.8772671372322067E-4</v>
      </c>
      <c r="BH11" s="66">
        <v>0</v>
      </c>
      <c r="BI11" s="66">
        <v>2.5982306329630115E-5</v>
      </c>
      <c r="BJ11" s="66">
        <v>4.4930886271014936E-5</v>
      </c>
      <c r="BK11" s="66">
        <v>2.4416446918644398E-4</v>
      </c>
      <c r="BL11" s="66">
        <v>6.8527170765587613E-7</v>
      </c>
      <c r="BM11" s="66">
        <v>7.0982099984550957E-7</v>
      </c>
      <c r="BN11" s="66">
        <v>1.1921759984473987E-5</v>
      </c>
      <c r="BO11" s="66">
        <v>5.9578251672806664E-6</v>
      </c>
      <c r="BP11" s="66">
        <v>0.31540058074755395</v>
      </c>
      <c r="BQ11" s="66">
        <v>0.43246193700068086</v>
      </c>
      <c r="BR11" s="66">
        <v>0</v>
      </c>
      <c r="BS11" s="66">
        <v>1.9596986571374918E-6</v>
      </c>
      <c r="BT11" s="66">
        <v>3.0916531939974312E-6</v>
      </c>
      <c r="BU11" s="66">
        <v>1.0933953298898671E-6</v>
      </c>
      <c r="BV11" s="66">
        <v>5.1135713468360229E-6</v>
      </c>
      <c r="BW11" s="66">
        <v>0</v>
      </c>
      <c r="BX11" s="66">
        <v>0</v>
      </c>
      <c r="BY11" s="66">
        <v>2.1013101208835695E-5</v>
      </c>
      <c r="BZ11" s="66">
        <v>5.2794001081009973E-8</v>
      </c>
      <c r="CA11" s="66">
        <v>0</v>
      </c>
      <c r="CB11" s="66">
        <v>2.0358084109526289E-7</v>
      </c>
      <c r="CC11" s="66">
        <v>0</v>
      </c>
      <c r="CD11" s="66">
        <v>1.4234749326655011E-4</v>
      </c>
      <c r="CE11" s="66">
        <v>8.2695630572376162E-6</v>
      </c>
      <c r="CF11" s="66">
        <v>2.1338635125711234E-5</v>
      </c>
      <c r="CG11" s="66">
        <v>0</v>
      </c>
      <c r="CH11" s="66">
        <v>0</v>
      </c>
      <c r="CI11" s="66">
        <v>3.9409621352358049E-7</v>
      </c>
      <c r="CJ11" s="66">
        <v>0</v>
      </c>
      <c r="CK11" s="66">
        <v>0</v>
      </c>
      <c r="CL11" s="66">
        <v>2.2436616558223023E-6</v>
      </c>
      <c r="CM11" s="66">
        <v>7.2797642521144617E-8</v>
      </c>
      <c r="CN11" s="66">
        <v>5.4293905445312172E-6</v>
      </c>
      <c r="CO11" s="66">
        <v>1.0088307909986848E-4</v>
      </c>
      <c r="CP11" s="66">
        <v>8.4249897578399456E-6</v>
      </c>
      <c r="CQ11" s="66">
        <v>0</v>
      </c>
      <c r="CR11" s="66">
        <v>6.7354817742774476E-6</v>
      </c>
      <c r="CS11" s="66">
        <v>1.4603218625425469E-5</v>
      </c>
      <c r="CT11" s="66">
        <v>5.1248598385935923E-5</v>
      </c>
      <c r="CU11" s="66">
        <v>5.8883814592398152E-5</v>
      </c>
      <c r="CV11" s="66">
        <v>0</v>
      </c>
      <c r="CW11" s="66">
        <v>1.0889854704207813E-6</v>
      </c>
      <c r="CX11" s="66">
        <v>3.0742872864151934E-7</v>
      </c>
      <c r="CY11" s="66">
        <v>8.8482832245090495E-5</v>
      </c>
      <c r="CZ11" s="66">
        <v>8.2159668245661675E-7</v>
      </c>
      <c r="DA11" s="66">
        <v>1.1451169472354548E-4</v>
      </c>
      <c r="DB11" s="66">
        <v>1.3088572727961379E-5</v>
      </c>
      <c r="DC11" s="66">
        <v>1.1368608543345771E-6</v>
      </c>
      <c r="DD11" s="66">
        <v>0</v>
      </c>
      <c r="DE11" s="67">
        <v>0</v>
      </c>
      <c r="DF11" s="67">
        <v>4.0203097671237739E-2</v>
      </c>
      <c r="DG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row>
    <row r="12" spans="1:170" s="34" customFormat="1" ht="19.95" customHeight="1" x14ac:dyDescent="0.2">
      <c r="A12" s="71" t="s">
        <v>179</v>
      </c>
      <c r="B12" s="69" t="s">
        <v>180</v>
      </c>
      <c r="C12" s="70">
        <v>0</v>
      </c>
      <c r="D12" s="66">
        <v>0</v>
      </c>
      <c r="E12" s="66">
        <v>0</v>
      </c>
      <c r="F12" s="66">
        <v>3.1062754939386759E-4</v>
      </c>
      <c r="G12" s="66">
        <v>0</v>
      </c>
      <c r="H12" s="66">
        <v>0</v>
      </c>
      <c r="I12" s="66">
        <v>2.2805017103762826E-5</v>
      </c>
      <c r="J12" s="66">
        <v>3.4118323163571017E-8</v>
      </c>
      <c r="K12" s="66">
        <v>0</v>
      </c>
      <c r="L12" s="66">
        <v>4.2427287444872442E-5</v>
      </c>
      <c r="M12" s="66">
        <v>0</v>
      </c>
      <c r="N12" s="66">
        <v>1.1492931846914148E-6</v>
      </c>
      <c r="O12" s="66">
        <v>0</v>
      </c>
      <c r="P12" s="66">
        <v>1.3501957783878663E-6</v>
      </c>
      <c r="Q12" s="66">
        <v>0</v>
      </c>
      <c r="R12" s="66">
        <v>9.1331649477303023E-4</v>
      </c>
      <c r="S12" s="66">
        <v>7.2568940493468793E-6</v>
      </c>
      <c r="T12" s="66">
        <v>0</v>
      </c>
      <c r="U12" s="66">
        <v>4.1080450835600472E-3</v>
      </c>
      <c r="V12" s="66">
        <v>1.9520868692074603E-2</v>
      </c>
      <c r="W12" s="66">
        <v>-2.6364418152764839E-5</v>
      </c>
      <c r="X12" s="66">
        <v>4.9617022978621287E-5</v>
      </c>
      <c r="Y12" s="66">
        <v>1.0780386156200259E-4</v>
      </c>
      <c r="Z12" s="66">
        <v>0</v>
      </c>
      <c r="AA12" s="66">
        <v>8.0233863477066693E-5</v>
      </c>
      <c r="AB12" s="66">
        <v>5.8607817200099789E-5</v>
      </c>
      <c r="AC12" s="66">
        <v>-1.202659266359974E-3</v>
      </c>
      <c r="AD12" s="66">
        <v>2.1013908779765517E-2</v>
      </c>
      <c r="AE12" s="66">
        <v>0</v>
      </c>
      <c r="AF12" s="66">
        <v>1.5756147842733027E-4</v>
      </c>
      <c r="AG12" s="66">
        <v>6.0501296456352633E-5</v>
      </c>
      <c r="AH12" s="66">
        <v>5.0792347890376899E-2</v>
      </c>
      <c r="AI12" s="66">
        <v>6.4157082225642467E-2</v>
      </c>
      <c r="AJ12" s="66">
        <v>4.1247534516765286E-2</v>
      </c>
      <c r="AK12" s="66">
        <v>3.366998332087192E-2</v>
      </c>
      <c r="AL12" s="66">
        <v>0.14585870628139033</v>
      </c>
      <c r="AM12" s="66">
        <v>0</v>
      </c>
      <c r="AN12" s="66">
        <v>2.7079136067242909E-4</v>
      </c>
      <c r="AO12" s="66">
        <v>0</v>
      </c>
      <c r="AP12" s="66">
        <v>0.32646808078757744</v>
      </c>
      <c r="AQ12" s="66">
        <v>1.3567888035766354E-5</v>
      </c>
      <c r="AR12" s="66">
        <v>7.4946068585881126E-5</v>
      </c>
      <c r="AS12" s="66">
        <v>2.7222906301281125E-5</v>
      </c>
      <c r="AT12" s="66">
        <v>6.3453325198291639E-6</v>
      </c>
      <c r="AU12" s="66">
        <v>3.40971060092987E-5</v>
      </c>
      <c r="AV12" s="66">
        <v>1.2429613039918445E-5</v>
      </c>
      <c r="AW12" s="66">
        <v>0</v>
      </c>
      <c r="AX12" s="66">
        <v>0</v>
      </c>
      <c r="AY12" s="66">
        <v>0</v>
      </c>
      <c r="AZ12" s="66">
        <v>0</v>
      </c>
      <c r="BA12" s="66">
        <v>0</v>
      </c>
      <c r="BB12" s="66">
        <v>0</v>
      </c>
      <c r="BC12" s="66">
        <v>0</v>
      </c>
      <c r="BD12" s="66">
        <v>0</v>
      </c>
      <c r="BE12" s="66">
        <v>0</v>
      </c>
      <c r="BF12" s="66">
        <v>0</v>
      </c>
      <c r="BG12" s="66">
        <v>0</v>
      </c>
      <c r="BH12" s="66">
        <v>0</v>
      </c>
      <c r="BI12" s="66">
        <v>0</v>
      </c>
      <c r="BJ12" s="66">
        <v>1.0569898162846613E-3</v>
      </c>
      <c r="BK12" s="66">
        <v>0</v>
      </c>
      <c r="BL12" s="66">
        <v>2.1149030623916704E-3</v>
      </c>
      <c r="BM12" s="66">
        <v>2.6351060764853002E-4</v>
      </c>
      <c r="BN12" s="66">
        <v>1.4089533341650841E-2</v>
      </c>
      <c r="BO12" s="66">
        <v>1.462256441332129E-2</v>
      </c>
      <c r="BP12" s="66">
        <v>-1.1598566325202245E-5</v>
      </c>
      <c r="BQ12" s="66">
        <v>0</v>
      </c>
      <c r="BR12" s="66">
        <v>0</v>
      </c>
      <c r="BS12" s="66">
        <v>0</v>
      </c>
      <c r="BT12" s="66">
        <v>0</v>
      </c>
      <c r="BU12" s="66">
        <v>0</v>
      </c>
      <c r="BV12" s="66">
        <v>0</v>
      </c>
      <c r="BW12" s="66">
        <v>0</v>
      </c>
      <c r="BX12" s="66">
        <v>0</v>
      </c>
      <c r="BY12" s="66">
        <v>0</v>
      </c>
      <c r="BZ12" s="66">
        <v>0</v>
      </c>
      <c r="CA12" s="66">
        <v>0</v>
      </c>
      <c r="CB12" s="66">
        <v>0</v>
      </c>
      <c r="CC12" s="66">
        <v>0</v>
      </c>
      <c r="CD12" s="66">
        <v>0</v>
      </c>
      <c r="CE12" s="66">
        <v>0</v>
      </c>
      <c r="CF12" s="66">
        <v>0</v>
      </c>
      <c r="CG12" s="66">
        <v>0</v>
      </c>
      <c r="CH12" s="66">
        <v>0</v>
      </c>
      <c r="CI12" s="66">
        <v>0</v>
      </c>
      <c r="CJ12" s="66">
        <v>0</v>
      </c>
      <c r="CK12" s="66">
        <v>0</v>
      </c>
      <c r="CL12" s="66">
        <v>0</v>
      </c>
      <c r="CM12" s="66">
        <v>1.0176070458134285E-5</v>
      </c>
      <c r="CN12" s="66">
        <v>0</v>
      </c>
      <c r="CO12" s="66">
        <v>0</v>
      </c>
      <c r="CP12" s="66">
        <v>0</v>
      </c>
      <c r="CQ12" s="66">
        <v>0</v>
      </c>
      <c r="CR12" s="66">
        <v>0</v>
      </c>
      <c r="CS12" s="66">
        <v>0</v>
      </c>
      <c r="CT12" s="66">
        <v>0</v>
      </c>
      <c r="CU12" s="66">
        <v>0</v>
      </c>
      <c r="CV12" s="66">
        <v>0</v>
      </c>
      <c r="CW12" s="66">
        <v>0</v>
      </c>
      <c r="CX12" s="66">
        <v>0</v>
      </c>
      <c r="CY12" s="66">
        <v>-4.9057821693686544E-5</v>
      </c>
      <c r="CZ12" s="66">
        <v>-2.8409106065464183E-5</v>
      </c>
      <c r="DA12" s="66">
        <v>0</v>
      </c>
      <c r="DB12" s="66">
        <v>4.9022319514150712E-5</v>
      </c>
      <c r="DC12" s="66">
        <v>7.4434468568011268E-5</v>
      </c>
      <c r="DD12" s="66">
        <v>0</v>
      </c>
      <c r="DE12" s="67">
        <v>2.2054583413401362E-4</v>
      </c>
      <c r="DF12" s="67">
        <v>1.5449968492523168E-3</v>
      </c>
      <c r="DG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row>
    <row r="13" spans="1:170" s="34" customFormat="1" ht="19.95" customHeight="1" x14ac:dyDescent="0.2">
      <c r="A13" s="71" t="s">
        <v>185</v>
      </c>
      <c r="B13" s="69" t="s">
        <v>186</v>
      </c>
      <c r="C13" s="70">
        <v>0</v>
      </c>
      <c r="D13" s="66">
        <v>1.6135704949707338E-2</v>
      </c>
      <c r="E13" s="66">
        <v>0</v>
      </c>
      <c r="F13" s="66">
        <v>1.8956454922220495E-2</v>
      </c>
      <c r="G13" s="66">
        <v>1.5701872861516298E-2</v>
      </c>
      <c r="H13" s="66">
        <v>0</v>
      </c>
      <c r="I13" s="66">
        <v>0</v>
      </c>
      <c r="J13" s="66">
        <v>0.20972822572027525</v>
      </c>
      <c r="K13" s="66">
        <v>6.3842796575808172E-2</v>
      </c>
      <c r="L13" s="66">
        <v>0.26581142187238321</v>
      </c>
      <c r="M13" s="66">
        <v>0</v>
      </c>
      <c r="N13" s="66">
        <v>6.5509711527410652E-5</v>
      </c>
      <c r="O13" s="66">
        <v>6.6239672553626925E-3</v>
      </c>
      <c r="P13" s="66">
        <v>1.1535172600027005E-3</v>
      </c>
      <c r="Q13" s="66">
        <v>0</v>
      </c>
      <c r="R13" s="66">
        <v>6.4663579597277763E-3</v>
      </c>
      <c r="S13" s="66">
        <v>4.7472181906144175E-5</v>
      </c>
      <c r="T13" s="66">
        <v>0</v>
      </c>
      <c r="U13" s="66">
        <v>1.4185775359502526E-4</v>
      </c>
      <c r="V13" s="66">
        <v>2.5360548086407139E-4</v>
      </c>
      <c r="W13" s="66">
        <v>0</v>
      </c>
      <c r="X13" s="66">
        <v>1.2512649241045537E-3</v>
      </c>
      <c r="Y13" s="66">
        <v>2.26834088165412E-5</v>
      </c>
      <c r="Z13" s="66">
        <v>0</v>
      </c>
      <c r="AA13" s="66">
        <v>1.0173146728817518E-2</v>
      </c>
      <c r="AB13" s="66">
        <v>1.8320109307109669E-2</v>
      </c>
      <c r="AC13" s="66">
        <v>4.5485915051132449E-6</v>
      </c>
      <c r="AD13" s="66">
        <v>0</v>
      </c>
      <c r="AE13" s="66">
        <v>2.0324829641689537E-5</v>
      </c>
      <c r="AF13" s="66">
        <v>3.1904972267216417E-6</v>
      </c>
      <c r="AG13" s="66">
        <v>7.9016421780466722E-2</v>
      </c>
      <c r="AH13" s="66">
        <v>2.4314015425201218E-4</v>
      </c>
      <c r="AI13" s="66">
        <v>0</v>
      </c>
      <c r="AJ13" s="66">
        <v>8.4812623274161736E-4</v>
      </c>
      <c r="AK13" s="66">
        <v>7.988727209984472E-4</v>
      </c>
      <c r="AL13" s="66">
        <v>0</v>
      </c>
      <c r="AM13" s="66">
        <v>0</v>
      </c>
      <c r="AN13" s="66">
        <v>1.4947683109118089E-5</v>
      </c>
      <c r="AO13" s="66">
        <v>0</v>
      </c>
      <c r="AP13" s="66">
        <v>0</v>
      </c>
      <c r="AQ13" s="66">
        <v>0</v>
      </c>
      <c r="AR13" s="66">
        <v>0</v>
      </c>
      <c r="AS13" s="66">
        <v>0</v>
      </c>
      <c r="AT13" s="66">
        <v>0</v>
      </c>
      <c r="AU13" s="66">
        <v>0</v>
      </c>
      <c r="AV13" s="66">
        <v>0</v>
      </c>
      <c r="AW13" s="66">
        <v>0</v>
      </c>
      <c r="AX13" s="66">
        <v>0</v>
      </c>
      <c r="AY13" s="66">
        <v>0</v>
      </c>
      <c r="AZ13" s="66">
        <v>0</v>
      </c>
      <c r="BA13" s="66">
        <v>0</v>
      </c>
      <c r="BB13" s="66">
        <v>0</v>
      </c>
      <c r="BC13" s="66">
        <v>0</v>
      </c>
      <c r="BD13" s="66">
        <v>0</v>
      </c>
      <c r="BE13" s="66">
        <v>0</v>
      </c>
      <c r="BF13" s="66">
        <v>0</v>
      </c>
      <c r="BG13" s="66">
        <v>0</v>
      </c>
      <c r="BH13" s="66">
        <v>0</v>
      </c>
      <c r="BI13" s="66">
        <v>0</v>
      </c>
      <c r="BJ13" s="66">
        <v>3.5071156041997379E-3</v>
      </c>
      <c r="BK13" s="66">
        <v>0</v>
      </c>
      <c r="BL13" s="66">
        <v>0</v>
      </c>
      <c r="BM13" s="66">
        <v>0</v>
      </c>
      <c r="BN13" s="66">
        <v>0</v>
      </c>
      <c r="BO13" s="66">
        <v>0</v>
      </c>
      <c r="BP13" s="66">
        <v>0</v>
      </c>
      <c r="BQ13" s="66">
        <v>0</v>
      </c>
      <c r="BR13" s="66">
        <v>0</v>
      </c>
      <c r="BS13" s="66">
        <v>0</v>
      </c>
      <c r="BT13" s="66">
        <v>0</v>
      </c>
      <c r="BU13" s="66">
        <v>0</v>
      </c>
      <c r="BV13" s="66">
        <v>0</v>
      </c>
      <c r="BW13" s="66">
        <v>0</v>
      </c>
      <c r="BX13" s="66">
        <v>0</v>
      </c>
      <c r="BY13" s="66">
        <v>0</v>
      </c>
      <c r="BZ13" s="66">
        <v>0</v>
      </c>
      <c r="CA13" s="66">
        <v>0</v>
      </c>
      <c r="CB13" s="66">
        <v>0</v>
      </c>
      <c r="CC13" s="66">
        <v>0</v>
      </c>
      <c r="CD13" s="66">
        <v>0</v>
      </c>
      <c r="CE13" s="66">
        <v>0</v>
      </c>
      <c r="CF13" s="66">
        <v>0</v>
      </c>
      <c r="CG13" s="66">
        <v>0</v>
      </c>
      <c r="CH13" s="66">
        <v>0</v>
      </c>
      <c r="CI13" s="66">
        <v>0</v>
      </c>
      <c r="CJ13" s="66">
        <v>0</v>
      </c>
      <c r="CK13" s="66">
        <v>0</v>
      </c>
      <c r="CL13" s="66">
        <v>1.9847776186120363E-6</v>
      </c>
      <c r="CM13" s="66">
        <v>2.43669309013097E-4</v>
      </c>
      <c r="CN13" s="66">
        <v>5.6600145415091731E-3</v>
      </c>
      <c r="CO13" s="66">
        <v>0</v>
      </c>
      <c r="CP13" s="66">
        <v>3.5704794557067992E-3</v>
      </c>
      <c r="CQ13" s="66">
        <v>0</v>
      </c>
      <c r="CR13" s="66">
        <v>1.3802171509969192E-2</v>
      </c>
      <c r="CS13" s="66">
        <v>2.1746750256757416E-2</v>
      </c>
      <c r="CT13" s="66">
        <v>2.0881814741418292E-3</v>
      </c>
      <c r="CU13" s="66">
        <v>0</v>
      </c>
      <c r="CV13" s="66">
        <v>0</v>
      </c>
      <c r="CW13" s="66">
        <v>0</v>
      </c>
      <c r="CX13" s="66">
        <v>0</v>
      </c>
      <c r="CY13" s="66">
        <v>4.8697683656495946E-2</v>
      </c>
      <c r="CZ13" s="66">
        <v>0.1687453525103246</v>
      </c>
      <c r="DA13" s="66">
        <v>0</v>
      </c>
      <c r="DB13" s="66">
        <v>3.9376170274415462E-5</v>
      </c>
      <c r="DC13" s="66">
        <v>5.1915050087097516E-3</v>
      </c>
      <c r="DD13" s="66">
        <v>0</v>
      </c>
      <c r="DE13" s="67">
        <v>0</v>
      </c>
      <c r="DF13" s="67">
        <v>1.1250816864833644E-2</v>
      </c>
      <c r="DG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row>
    <row r="14" spans="1:170" s="34" customFormat="1" ht="19.95" customHeight="1" x14ac:dyDescent="0.2">
      <c r="A14" s="71" t="s">
        <v>201</v>
      </c>
      <c r="B14" s="69" t="s">
        <v>202</v>
      </c>
      <c r="C14" s="70">
        <v>0</v>
      </c>
      <c r="D14" s="66">
        <v>1.5684491674717281E-4</v>
      </c>
      <c r="E14" s="66">
        <v>7.2543023593223363E-5</v>
      </c>
      <c r="F14" s="66">
        <v>0</v>
      </c>
      <c r="G14" s="66">
        <v>1.9270214298577344E-2</v>
      </c>
      <c r="H14" s="66">
        <v>0</v>
      </c>
      <c r="I14" s="66">
        <v>0</v>
      </c>
      <c r="J14" s="66">
        <v>1.9864370112294316E-3</v>
      </c>
      <c r="K14" s="66">
        <v>5.3757420503149092E-2</v>
      </c>
      <c r="L14" s="66">
        <v>0</v>
      </c>
      <c r="M14" s="66">
        <v>0</v>
      </c>
      <c r="N14" s="66">
        <v>0</v>
      </c>
      <c r="O14" s="66">
        <v>0</v>
      </c>
      <c r="P14" s="66">
        <v>0</v>
      </c>
      <c r="Q14" s="66">
        <v>0</v>
      </c>
      <c r="R14" s="66">
        <v>0</v>
      </c>
      <c r="S14" s="66">
        <v>0</v>
      </c>
      <c r="T14" s="66">
        <v>0</v>
      </c>
      <c r="U14" s="66">
        <v>0</v>
      </c>
      <c r="V14" s="66">
        <v>0</v>
      </c>
      <c r="W14" s="66">
        <v>0</v>
      </c>
      <c r="X14" s="66">
        <v>3.5797852128872269E-6</v>
      </c>
      <c r="Y14" s="66">
        <v>0</v>
      </c>
      <c r="Z14" s="66">
        <v>0</v>
      </c>
      <c r="AA14" s="66">
        <v>5.0602038897468181E-5</v>
      </c>
      <c r="AB14" s="66">
        <v>2.2478098564696908E-6</v>
      </c>
      <c r="AC14" s="66">
        <v>0</v>
      </c>
      <c r="AD14" s="66">
        <v>0</v>
      </c>
      <c r="AE14" s="66">
        <v>0</v>
      </c>
      <c r="AF14" s="66">
        <v>0</v>
      </c>
      <c r="AG14" s="66">
        <v>0</v>
      </c>
      <c r="AH14" s="66">
        <v>0</v>
      </c>
      <c r="AI14" s="66">
        <v>0</v>
      </c>
      <c r="AJ14" s="66">
        <v>0</v>
      </c>
      <c r="AK14" s="66">
        <v>0</v>
      </c>
      <c r="AL14" s="66">
        <v>0</v>
      </c>
      <c r="AM14" s="66">
        <v>0</v>
      </c>
      <c r="AN14" s="66">
        <v>0</v>
      </c>
      <c r="AO14" s="66">
        <v>0</v>
      </c>
      <c r="AP14" s="66">
        <v>0</v>
      </c>
      <c r="AQ14" s="66">
        <v>0</v>
      </c>
      <c r="AR14" s="66">
        <v>0</v>
      </c>
      <c r="AS14" s="66">
        <v>0</v>
      </c>
      <c r="AT14" s="66">
        <v>0</v>
      </c>
      <c r="AU14" s="66">
        <v>0</v>
      </c>
      <c r="AV14" s="66">
        <v>0</v>
      </c>
      <c r="AW14" s="66">
        <v>0</v>
      </c>
      <c r="AX14" s="66">
        <v>0</v>
      </c>
      <c r="AY14" s="66">
        <v>0</v>
      </c>
      <c r="AZ14" s="66">
        <v>0</v>
      </c>
      <c r="BA14" s="66">
        <v>0</v>
      </c>
      <c r="BB14" s="66">
        <v>0</v>
      </c>
      <c r="BC14" s="66">
        <v>0</v>
      </c>
      <c r="BD14" s="66">
        <v>0</v>
      </c>
      <c r="BE14" s="66">
        <v>0</v>
      </c>
      <c r="BF14" s="66">
        <v>0</v>
      </c>
      <c r="BG14" s="66">
        <v>0</v>
      </c>
      <c r="BH14" s="66">
        <v>0</v>
      </c>
      <c r="BI14" s="66">
        <v>0</v>
      </c>
      <c r="BJ14" s="66">
        <v>0</v>
      </c>
      <c r="BK14" s="66">
        <v>0</v>
      </c>
      <c r="BL14" s="66">
        <v>0</v>
      </c>
      <c r="BM14" s="66">
        <v>0</v>
      </c>
      <c r="BN14" s="66">
        <v>0</v>
      </c>
      <c r="BO14" s="66">
        <v>0</v>
      </c>
      <c r="BP14" s="66">
        <v>0</v>
      </c>
      <c r="BQ14" s="66">
        <v>0</v>
      </c>
      <c r="BR14" s="66">
        <v>0</v>
      </c>
      <c r="BS14" s="66">
        <v>0</v>
      </c>
      <c r="BT14" s="66">
        <v>8.8336350182278346E-5</v>
      </c>
      <c r="BU14" s="66">
        <v>0</v>
      </c>
      <c r="BV14" s="66">
        <v>0</v>
      </c>
      <c r="BW14" s="66">
        <v>0</v>
      </c>
      <c r="BX14" s="66">
        <v>0</v>
      </c>
      <c r="BY14" s="66">
        <v>0</v>
      </c>
      <c r="BZ14" s="66">
        <v>0</v>
      </c>
      <c r="CA14" s="66">
        <v>0</v>
      </c>
      <c r="CB14" s="66">
        <v>0</v>
      </c>
      <c r="CC14" s="66">
        <v>0</v>
      </c>
      <c r="CD14" s="66">
        <v>0</v>
      </c>
      <c r="CE14" s="66">
        <v>0</v>
      </c>
      <c r="CF14" s="66">
        <v>0</v>
      </c>
      <c r="CG14" s="66">
        <v>0</v>
      </c>
      <c r="CH14" s="66">
        <v>0</v>
      </c>
      <c r="CI14" s="66">
        <v>0</v>
      </c>
      <c r="CJ14" s="66">
        <v>0</v>
      </c>
      <c r="CK14" s="66">
        <v>0</v>
      </c>
      <c r="CL14" s="66">
        <v>1.0355361488410623E-6</v>
      </c>
      <c r="CM14" s="66">
        <v>1.9624164491057125E-5</v>
      </c>
      <c r="CN14" s="66">
        <v>8.5469115668749472E-5</v>
      </c>
      <c r="CO14" s="66">
        <v>0</v>
      </c>
      <c r="CP14" s="66">
        <v>4.5105962631546544E-4</v>
      </c>
      <c r="CQ14" s="66">
        <v>0</v>
      </c>
      <c r="CR14" s="66">
        <v>1.5250565145119772E-3</v>
      </c>
      <c r="CS14" s="66">
        <v>2.4374240848655418E-3</v>
      </c>
      <c r="CT14" s="66">
        <v>0</v>
      </c>
      <c r="CU14" s="66">
        <v>0</v>
      </c>
      <c r="CV14" s="66">
        <v>0</v>
      </c>
      <c r="CW14" s="66">
        <v>0</v>
      </c>
      <c r="CX14" s="66">
        <v>4.358714093366626E-6</v>
      </c>
      <c r="CY14" s="66">
        <v>2.356111124903796E-2</v>
      </c>
      <c r="CZ14" s="66">
        <v>7.6738479907426327E-2</v>
      </c>
      <c r="DA14" s="66">
        <v>0</v>
      </c>
      <c r="DB14" s="66">
        <v>7.7316463371923759E-7</v>
      </c>
      <c r="DC14" s="66">
        <v>1.3192372692825661E-3</v>
      </c>
      <c r="DD14" s="66">
        <v>0</v>
      </c>
      <c r="DE14" s="67">
        <v>3.0530348621343717E-3</v>
      </c>
      <c r="DF14" s="67">
        <v>2.8090036859557623E-3</v>
      </c>
      <c r="DG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row>
    <row r="15" spans="1:170" s="34" customFormat="1" ht="19.95" customHeight="1" x14ac:dyDescent="0.2">
      <c r="A15" s="71" t="s">
        <v>207</v>
      </c>
      <c r="B15" s="69" t="s">
        <v>206</v>
      </c>
      <c r="C15" s="70">
        <v>5.7666880265070403E-3</v>
      </c>
      <c r="D15" s="66">
        <v>0.35581803716542593</v>
      </c>
      <c r="E15" s="66">
        <v>1.177183545010156E-2</v>
      </c>
      <c r="F15" s="66">
        <v>1.0536813451807771E-2</v>
      </c>
      <c r="G15" s="66">
        <v>2.8975328651179542E-3</v>
      </c>
      <c r="H15" s="66">
        <v>0</v>
      </c>
      <c r="I15" s="66">
        <v>0</v>
      </c>
      <c r="J15" s="66">
        <v>-1.9242734264254052E-6</v>
      </c>
      <c r="K15" s="66">
        <v>0</v>
      </c>
      <c r="L15" s="66">
        <v>4.7286328364874668E-2</v>
      </c>
      <c r="M15" s="66">
        <v>0</v>
      </c>
      <c r="N15" s="66">
        <v>-4.5971727387656591E-6</v>
      </c>
      <c r="O15" s="66">
        <v>0</v>
      </c>
      <c r="P15" s="66">
        <v>0</v>
      </c>
      <c r="Q15" s="66">
        <v>0</v>
      </c>
      <c r="R15" s="66">
        <v>0</v>
      </c>
      <c r="S15" s="66">
        <v>0</v>
      </c>
      <c r="T15" s="66">
        <v>0</v>
      </c>
      <c r="U15" s="66">
        <v>3.7504858142246405E-4</v>
      </c>
      <c r="V15" s="66">
        <v>0</v>
      </c>
      <c r="W15" s="66">
        <v>0</v>
      </c>
      <c r="X15" s="66">
        <v>0</v>
      </c>
      <c r="Y15" s="66">
        <v>0</v>
      </c>
      <c r="Z15" s="66">
        <v>0</v>
      </c>
      <c r="AA15" s="66">
        <v>0</v>
      </c>
      <c r="AB15" s="66">
        <v>0</v>
      </c>
      <c r="AC15" s="66">
        <v>0</v>
      </c>
      <c r="AD15" s="66">
        <v>0</v>
      </c>
      <c r="AE15" s="66">
        <v>0</v>
      </c>
      <c r="AF15" s="66">
        <v>0</v>
      </c>
      <c r="AG15" s="66">
        <v>0</v>
      </c>
      <c r="AH15" s="66">
        <v>0</v>
      </c>
      <c r="AI15" s="66">
        <v>0</v>
      </c>
      <c r="AJ15" s="66">
        <v>0</v>
      </c>
      <c r="AK15" s="66">
        <v>0</v>
      </c>
      <c r="AL15" s="66">
        <v>0</v>
      </c>
      <c r="AM15" s="66">
        <v>0</v>
      </c>
      <c r="AN15" s="66">
        <v>0</v>
      </c>
      <c r="AO15" s="66">
        <v>0</v>
      </c>
      <c r="AP15" s="66">
        <v>0</v>
      </c>
      <c r="AQ15" s="66">
        <v>0</v>
      </c>
      <c r="AR15" s="66">
        <v>0</v>
      </c>
      <c r="AS15" s="66">
        <v>0</v>
      </c>
      <c r="AT15" s="66">
        <v>0</v>
      </c>
      <c r="AU15" s="66">
        <v>0</v>
      </c>
      <c r="AV15" s="66">
        <v>0</v>
      </c>
      <c r="AW15" s="66">
        <v>0</v>
      </c>
      <c r="AX15" s="66">
        <v>0</v>
      </c>
      <c r="AY15" s="66">
        <v>0</v>
      </c>
      <c r="AZ15" s="66">
        <v>0</v>
      </c>
      <c r="BA15" s="66">
        <v>0</v>
      </c>
      <c r="BB15" s="66">
        <v>0</v>
      </c>
      <c r="BC15" s="66">
        <v>0</v>
      </c>
      <c r="BD15" s="66">
        <v>0</v>
      </c>
      <c r="BE15" s="66">
        <v>0</v>
      </c>
      <c r="BF15" s="66">
        <v>0</v>
      </c>
      <c r="BG15" s="66">
        <v>0</v>
      </c>
      <c r="BH15" s="66">
        <v>0</v>
      </c>
      <c r="BI15" s="66">
        <v>0</v>
      </c>
      <c r="BJ15" s="66">
        <v>0</v>
      </c>
      <c r="BK15" s="66">
        <v>0</v>
      </c>
      <c r="BL15" s="66">
        <v>0</v>
      </c>
      <c r="BM15" s="66">
        <v>0</v>
      </c>
      <c r="BN15" s="66">
        <v>4.6439413893009133E-6</v>
      </c>
      <c r="BO15" s="66">
        <v>0</v>
      </c>
      <c r="BP15" s="66">
        <v>0</v>
      </c>
      <c r="BQ15" s="66">
        <v>0</v>
      </c>
      <c r="BR15" s="66">
        <v>0</v>
      </c>
      <c r="BS15" s="66">
        <v>0</v>
      </c>
      <c r="BT15" s="66">
        <v>5.3701103168137675E-5</v>
      </c>
      <c r="BU15" s="66">
        <v>0</v>
      </c>
      <c r="BV15" s="66">
        <v>0</v>
      </c>
      <c r="BW15" s="66">
        <v>0</v>
      </c>
      <c r="BX15" s="66">
        <v>0</v>
      </c>
      <c r="BY15" s="66">
        <v>0</v>
      </c>
      <c r="BZ15" s="66">
        <v>0</v>
      </c>
      <c r="CA15" s="66">
        <v>0</v>
      </c>
      <c r="CB15" s="66">
        <v>0</v>
      </c>
      <c r="CC15" s="66">
        <v>0</v>
      </c>
      <c r="CD15" s="66">
        <v>0</v>
      </c>
      <c r="CE15" s="66">
        <v>0</v>
      </c>
      <c r="CF15" s="66">
        <v>0</v>
      </c>
      <c r="CG15" s="66">
        <v>0</v>
      </c>
      <c r="CH15" s="66">
        <v>0</v>
      </c>
      <c r="CI15" s="66">
        <v>0</v>
      </c>
      <c r="CJ15" s="66">
        <v>0</v>
      </c>
      <c r="CK15" s="66">
        <v>0</v>
      </c>
      <c r="CL15" s="66">
        <v>0</v>
      </c>
      <c r="CM15" s="66">
        <v>1.4039545343363604E-7</v>
      </c>
      <c r="CN15" s="66">
        <v>2.6704094599899395E-4</v>
      </c>
      <c r="CO15" s="66">
        <v>4.3335054062220713E-3</v>
      </c>
      <c r="CP15" s="66">
        <v>3.5597000075317849E-5</v>
      </c>
      <c r="CQ15" s="66">
        <v>0</v>
      </c>
      <c r="CR15" s="66">
        <v>6.5172022723332702E-5</v>
      </c>
      <c r="CS15" s="66">
        <v>2.0496351822194802E-5</v>
      </c>
      <c r="CT15" s="66">
        <v>0</v>
      </c>
      <c r="CU15" s="66">
        <v>0</v>
      </c>
      <c r="CV15" s="66">
        <v>0</v>
      </c>
      <c r="CW15" s="66">
        <v>0</v>
      </c>
      <c r="CX15" s="66">
        <v>0</v>
      </c>
      <c r="CY15" s="66">
        <v>0</v>
      </c>
      <c r="CZ15" s="66">
        <v>0</v>
      </c>
      <c r="DA15" s="66">
        <v>0</v>
      </c>
      <c r="DB15" s="66">
        <v>9.3996569910328564E-4</v>
      </c>
      <c r="DC15" s="66">
        <v>0</v>
      </c>
      <c r="DD15" s="66">
        <v>0</v>
      </c>
      <c r="DE15" s="67">
        <v>0</v>
      </c>
      <c r="DF15" s="67">
        <v>3.0530562871893647E-4</v>
      </c>
      <c r="DG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row>
    <row r="16" spans="1:170" s="34" customFormat="1" ht="19.95" customHeight="1" x14ac:dyDescent="0.2">
      <c r="A16" s="71" t="s">
        <v>210</v>
      </c>
      <c r="B16" s="69" t="s">
        <v>209</v>
      </c>
      <c r="C16" s="70">
        <v>0</v>
      </c>
      <c r="D16" s="66">
        <v>0</v>
      </c>
      <c r="E16" s="66">
        <v>0</v>
      </c>
      <c r="F16" s="66">
        <v>0</v>
      </c>
      <c r="G16" s="66">
        <v>0</v>
      </c>
      <c r="H16" s="66">
        <v>0</v>
      </c>
      <c r="I16" s="66">
        <v>0</v>
      </c>
      <c r="J16" s="66">
        <v>0</v>
      </c>
      <c r="K16" s="66">
        <v>0</v>
      </c>
      <c r="L16" s="66">
        <v>0</v>
      </c>
      <c r="M16" s="66">
        <v>0</v>
      </c>
      <c r="N16" s="66">
        <v>0</v>
      </c>
      <c r="O16" s="66">
        <v>0</v>
      </c>
      <c r="P16" s="66">
        <v>0</v>
      </c>
      <c r="Q16" s="66">
        <v>0</v>
      </c>
      <c r="R16" s="66">
        <v>0</v>
      </c>
      <c r="S16" s="66">
        <v>0</v>
      </c>
      <c r="T16" s="66">
        <v>0</v>
      </c>
      <c r="U16" s="66">
        <v>0</v>
      </c>
      <c r="V16" s="66">
        <v>0</v>
      </c>
      <c r="W16" s="66">
        <v>0</v>
      </c>
      <c r="X16" s="66">
        <v>0</v>
      </c>
      <c r="Y16" s="66">
        <v>0</v>
      </c>
      <c r="Z16" s="66">
        <v>0</v>
      </c>
      <c r="AA16" s="66">
        <v>0</v>
      </c>
      <c r="AB16" s="66">
        <v>0</v>
      </c>
      <c r="AC16" s="66">
        <v>0</v>
      </c>
      <c r="AD16" s="66">
        <v>0</v>
      </c>
      <c r="AE16" s="66">
        <v>0</v>
      </c>
      <c r="AF16" s="66">
        <v>0</v>
      </c>
      <c r="AG16" s="66">
        <v>0</v>
      </c>
      <c r="AH16" s="66">
        <v>0</v>
      </c>
      <c r="AI16" s="66">
        <v>0</v>
      </c>
      <c r="AJ16" s="66">
        <v>0</v>
      </c>
      <c r="AK16" s="66">
        <v>0</v>
      </c>
      <c r="AL16" s="66">
        <v>0</v>
      </c>
      <c r="AM16" s="66">
        <v>0</v>
      </c>
      <c r="AN16" s="66">
        <v>0</v>
      </c>
      <c r="AO16" s="66">
        <v>0</v>
      </c>
      <c r="AP16" s="66">
        <v>0</v>
      </c>
      <c r="AQ16" s="66">
        <v>0</v>
      </c>
      <c r="AR16" s="66">
        <v>0</v>
      </c>
      <c r="AS16" s="66">
        <v>0</v>
      </c>
      <c r="AT16" s="66">
        <v>0</v>
      </c>
      <c r="AU16" s="66">
        <v>0</v>
      </c>
      <c r="AV16" s="66">
        <v>0</v>
      </c>
      <c r="AW16" s="66">
        <v>0</v>
      </c>
      <c r="AX16" s="66">
        <v>0</v>
      </c>
      <c r="AY16" s="66">
        <v>0</v>
      </c>
      <c r="AZ16" s="66">
        <v>0</v>
      </c>
      <c r="BA16" s="66">
        <v>0</v>
      </c>
      <c r="BB16" s="66">
        <v>0</v>
      </c>
      <c r="BC16" s="66">
        <v>0</v>
      </c>
      <c r="BD16" s="66">
        <v>0</v>
      </c>
      <c r="BE16" s="66">
        <v>0</v>
      </c>
      <c r="BF16" s="66">
        <v>0</v>
      </c>
      <c r="BG16" s="66">
        <v>0</v>
      </c>
      <c r="BH16" s="66">
        <v>0</v>
      </c>
      <c r="BI16" s="66">
        <v>0</v>
      </c>
      <c r="BJ16" s="66">
        <v>0</v>
      </c>
      <c r="BK16" s="66">
        <v>0</v>
      </c>
      <c r="BL16" s="66">
        <v>0</v>
      </c>
      <c r="BM16" s="66">
        <v>0</v>
      </c>
      <c r="BN16" s="66">
        <v>0</v>
      </c>
      <c r="BO16" s="66">
        <v>0</v>
      </c>
      <c r="BP16" s="66">
        <v>0</v>
      </c>
      <c r="BQ16" s="66">
        <v>0</v>
      </c>
      <c r="BR16" s="66">
        <v>0</v>
      </c>
      <c r="BS16" s="66">
        <v>0</v>
      </c>
      <c r="BT16" s="66">
        <v>0</v>
      </c>
      <c r="BU16" s="66">
        <v>0</v>
      </c>
      <c r="BV16" s="66">
        <v>0</v>
      </c>
      <c r="BW16" s="66">
        <v>0</v>
      </c>
      <c r="BX16" s="66">
        <v>0</v>
      </c>
      <c r="BY16" s="66">
        <v>0</v>
      </c>
      <c r="BZ16" s="66">
        <v>0</v>
      </c>
      <c r="CA16" s="66">
        <v>0</v>
      </c>
      <c r="CB16" s="66">
        <v>0</v>
      </c>
      <c r="CC16" s="66">
        <v>0</v>
      </c>
      <c r="CD16" s="66">
        <v>0</v>
      </c>
      <c r="CE16" s="66">
        <v>0</v>
      </c>
      <c r="CF16" s="66">
        <v>0</v>
      </c>
      <c r="CG16" s="66">
        <v>0</v>
      </c>
      <c r="CH16" s="66">
        <v>0</v>
      </c>
      <c r="CI16" s="66">
        <v>0</v>
      </c>
      <c r="CJ16" s="66">
        <v>0</v>
      </c>
      <c r="CK16" s="66">
        <v>0</v>
      </c>
      <c r="CL16" s="66">
        <v>0</v>
      </c>
      <c r="CM16" s="66">
        <v>0</v>
      </c>
      <c r="CN16" s="66">
        <v>0</v>
      </c>
      <c r="CO16" s="66">
        <v>0</v>
      </c>
      <c r="CP16" s="66">
        <v>0</v>
      </c>
      <c r="CQ16" s="66">
        <v>0</v>
      </c>
      <c r="CR16" s="66">
        <v>0</v>
      </c>
      <c r="CS16" s="66">
        <v>0</v>
      </c>
      <c r="CT16" s="66">
        <v>0</v>
      </c>
      <c r="CU16" s="66">
        <v>0</v>
      </c>
      <c r="CV16" s="66">
        <v>0</v>
      </c>
      <c r="CW16" s="66">
        <v>0</v>
      </c>
      <c r="CX16" s="66">
        <v>0</v>
      </c>
      <c r="CY16" s="66">
        <v>0</v>
      </c>
      <c r="CZ16" s="66">
        <v>0</v>
      </c>
      <c r="DA16" s="66">
        <v>0</v>
      </c>
      <c r="DB16" s="66">
        <v>0</v>
      </c>
      <c r="DC16" s="66">
        <v>0</v>
      </c>
      <c r="DD16" s="66">
        <v>0</v>
      </c>
      <c r="DE16" s="67">
        <v>0</v>
      </c>
      <c r="DF16" s="67">
        <v>0</v>
      </c>
      <c r="DG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row>
    <row r="17" spans="1:170" s="34" customFormat="1" ht="19.95" customHeight="1" x14ac:dyDescent="0.2">
      <c r="A17" s="71" t="s">
        <v>213</v>
      </c>
      <c r="B17" s="69" t="s">
        <v>214</v>
      </c>
      <c r="C17" s="70">
        <v>3.5947048434740478E-5</v>
      </c>
      <c r="D17" s="66">
        <v>2.2162868670796155E-5</v>
      </c>
      <c r="E17" s="66">
        <v>1.0937255864824444E-5</v>
      </c>
      <c r="F17" s="66">
        <v>1.9536837975035358E-3</v>
      </c>
      <c r="G17" s="66">
        <v>1.8754727174500271E-2</v>
      </c>
      <c r="H17" s="66">
        <v>0</v>
      </c>
      <c r="I17" s="66">
        <v>1.3936399341188395E-5</v>
      </c>
      <c r="J17" s="66">
        <v>7.1648478643499135E-7</v>
      </c>
      <c r="K17" s="66">
        <v>2.497863518883166E-4</v>
      </c>
      <c r="L17" s="66">
        <v>0</v>
      </c>
      <c r="M17" s="66">
        <v>0</v>
      </c>
      <c r="N17" s="66">
        <v>0.18205033904148946</v>
      </c>
      <c r="O17" s="66">
        <v>0.22457780641249148</v>
      </c>
      <c r="P17" s="66">
        <v>3.2764750888878883E-4</v>
      </c>
      <c r="Q17" s="66">
        <v>8.6794410921384874E-3</v>
      </c>
      <c r="R17" s="66">
        <v>2.043429453448397E-4</v>
      </c>
      <c r="S17" s="66">
        <v>3.681059506531205E-3</v>
      </c>
      <c r="T17" s="66">
        <v>4.6696631001153486E-4</v>
      </c>
      <c r="U17" s="66">
        <v>9.9008938981733378E-4</v>
      </c>
      <c r="V17" s="66">
        <v>0</v>
      </c>
      <c r="W17" s="66">
        <v>0</v>
      </c>
      <c r="X17" s="66">
        <v>0</v>
      </c>
      <c r="Y17" s="66">
        <v>0</v>
      </c>
      <c r="Z17" s="66">
        <v>1.004834654805647E-2</v>
      </c>
      <c r="AA17" s="66">
        <v>2.8492139018844704E-7</v>
      </c>
      <c r="AB17" s="66">
        <v>4.6391970964416349E-5</v>
      </c>
      <c r="AC17" s="66">
        <v>6.9304922692182545E-8</v>
      </c>
      <c r="AD17" s="66">
        <v>0</v>
      </c>
      <c r="AE17" s="66">
        <v>6.7731050510090184E-4</v>
      </c>
      <c r="AF17" s="66">
        <v>1.6329373844467351E-2</v>
      </c>
      <c r="AG17" s="66">
        <v>3.0710458081244597E-2</v>
      </c>
      <c r="AH17" s="66">
        <v>1.2933308688857896E-3</v>
      </c>
      <c r="AI17" s="66">
        <v>6.3429877337810732E-6</v>
      </c>
      <c r="AJ17" s="66">
        <v>0</v>
      </c>
      <c r="AK17" s="66">
        <v>4.2784839247713797E-3</v>
      </c>
      <c r="AL17" s="66">
        <v>0</v>
      </c>
      <c r="AM17" s="66">
        <v>0</v>
      </c>
      <c r="AN17" s="66">
        <v>3.1628430926539721E-5</v>
      </c>
      <c r="AO17" s="66">
        <v>0</v>
      </c>
      <c r="AP17" s="66">
        <v>0</v>
      </c>
      <c r="AQ17" s="66">
        <v>1.5089513072213043E-3</v>
      </c>
      <c r="AR17" s="66">
        <v>1.5993453842148329E-4</v>
      </c>
      <c r="AS17" s="66">
        <v>2.5896295731743627E-4</v>
      </c>
      <c r="AT17" s="66">
        <v>2.3759107059541327E-5</v>
      </c>
      <c r="AU17" s="66">
        <v>1.0750473648999388E-3</v>
      </c>
      <c r="AV17" s="66">
        <v>9.5536970686639196E-5</v>
      </c>
      <c r="AW17" s="66">
        <v>2.1331700885289127E-3</v>
      </c>
      <c r="AX17" s="66">
        <v>7.6292773639912066E-4</v>
      </c>
      <c r="AY17" s="66">
        <v>0</v>
      </c>
      <c r="AZ17" s="66">
        <v>2.5987746220797066E-3</v>
      </c>
      <c r="BA17" s="66">
        <v>0</v>
      </c>
      <c r="BB17" s="66">
        <v>3.6692460559768184E-4</v>
      </c>
      <c r="BC17" s="66">
        <v>4.5665859184521432E-5</v>
      </c>
      <c r="BD17" s="66">
        <v>0</v>
      </c>
      <c r="BE17" s="66">
        <v>7.5492042107547404E-4</v>
      </c>
      <c r="BF17" s="66">
        <v>5.4721341084429764E-5</v>
      </c>
      <c r="BG17" s="66">
        <v>6.2431461979843073E-4</v>
      </c>
      <c r="BH17" s="66">
        <v>2.7477921323663785E-3</v>
      </c>
      <c r="BI17" s="66">
        <v>5.5743857216297341E-4</v>
      </c>
      <c r="BJ17" s="66">
        <v>2.5824119716675487E-3</v>
      </c>
      <c r="BK17" s="66">
        <v>3.2090187378789777E-5</v>
      </c>
      <c r="BL17" s="66">
        <v>4.3639441972428375E-4</v>
      </c>
      <c r="BM17" s="66">
        <v>2.7862144410994712E-3</v>
      </c>
      <c r="BN17" s="66">
        <v>9.5027517085545548E-5</v>
      </c>
      <c r="BO17" s="66">
        <v>4.2678869259151239E-5</v>
      </c>
      <c r="BP17" s="66">
        <v>0</v>
      </c>
      <c r="BQ17" s="66">
        <v>0</v>
      </c>
      <c r="BR17" s="66">
        <v>1.2155184461912119E-4</v>
      </c>
      <c r="BS17" s="66">
        <v>4.6239556410077486E-5</v>
      </c>
      <c r="BT17" s="66">
        <v>3.0136871773144024E-4</v>
      </c>
      <c r="BU17" s="66">
        <v>6.7744229169366901E-6</v>
      </c>
      <c r="BV17" s="66">
        <v>8.4034214441011547E-7</v>
      </c>
      <c r="BW17" s="66">
        <v>0</v>
      </c>
      <c r="BX17" s="66">
        <v>0</v>
      </c>
      <c r="BY17" s="66">
        <v>4.727947771988031E-4</v>
      </c>
      <c r="BZ17" s="66">
        <v>7.8267106602597275E-5</v>
      </c>
      <c r="CA17" s="66">
        <v>1.5568087888425786E-5</v>
      </c>
      <c r="CB17" s="66">
        <v>1.6551631333147614E-3</v>
      </c>
      <c r="CC17" s="66">
        <v>0</v>
      </c>
      <c r="CD17" s="66">
        <v>5.7801351415205779E-4</v>
      </c>
      <c r="CE17" s="66">
        <v>2.7796757956394708E-4</v>
      </c>
      <c r="CF17" s="66">
        <v>1.1029458128866184E-3</v>
      </c>
      <c r="CG17" s="66">
        <v>3.4211094323332614E-5</v>
      </c>
      <c r="CH17" s="66">
        <v>4.3854067109515775E-6</v>
      </c>
      <c r="CI17" s="66">
        <v>6.9248334662000567E-6</v>
      </c>
      <c r="CJ17" s="66">
        <v>3.9706986812428633E-4</v>
      </c>
      <c r="CK17" s="66">
        <v>2.1891418563922941E-6</v>
      </c>
      <c r="CL17" s="66">
        <v>7.3523066567715432E-5</v>
      </c>
      <c r="CM17" s="66">
        <v>6.5164289719641725E-5</v>
      </c>
      <c r="CN17" s="66">
        <v>5.7984389801617949E-6</v>
      </c>
      <c r="CO17" s="66">
        <v>3.6743305123131009E-7</v>
      </c>
      <c r="CP17" s="66">
        <v>5.6514093754399434E-5</v>
      </c>
      <c r="CQ17" s="66">
        <v>2.303202468263048E-3</v>
      </c>
      <c r="CR17" s="66">
        <v>9.4094056730936095E-5</v>
      </c>
      <c r="CS17" s="66">
        <v>7.655888581140217E-5</v>
      </c>
      <c r="CT17" s="66">
        <v>9.9829461513425874E-5</v>
      </c>
      <c r="CU17" s="66">
        <v>1.5597468445467297E-4</v>
      </c>
      <c r="CV17" s="66">
        <v>0</v>
      </c>
      <c r="CW17" s="66">
        <v>1.0834009295468285E-5</v>
      </c>
      <c r="CX17" s="66">
        <v>2.6310949048117285E-4</v>
      </c>
      <c r="CY17" s="66">
        <v>6.0701606296084806E-4</v>
      </c>
      <c r="CZ17" s="66">
        <v>5.761846863981469E-7</v>
      </c>
      <c r="DA17" s="66">
        <v>1.8587166213958811E-4</v>
      </c>
      <c r="DB17" s="66">
        <v>2.1635723666909995E-3</v>
      </c>
      <c r="DC17" s="66">
        <v>4.4588879402638259E-4</v>
      </c>
      <c r="DD17" s="66">
        <v>1.6691210433486169E-2</v>
      </c>
      <c r="DE17" s="67">
        <v>1.4046051712956464E-4</v>
      </c>
      <c r="DF17" s="67">
        <v>4.384513922445479E-4</v>
      </c>
      <c r="DG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row>
    <row r="18" spans="1:170" s="34" customFormat="1" ht="19.95" customHeight="1" x14ac:dyDescent="0.2">
      <c r="A18" s="71" t="s">
        <v>225</v>
      </c>
      <c r="B18" s="69" t="s">
        <v>226</v>
      </c>
      <c r="C18" s="70">
        <v>5.2001312848725433E-3</v>
      </c>
      <c r="D18" s="66">
        <v>5.8532704438256518E-4</v>
      </c>
      <c r="E18" s="66">
        <v>4.8302493247918575E-3</v>
      </c>
      <c r="F18" s="66">
        <v>1.7166259308608472E-4</v>
      </c>
      <c r="G18" s="66">
        <v>7.5130560057626522E-3</v>
      </c>
      <c r="H18" s="66">
        <v>0</v>
      </c>
      <c r="I18" s="66">
        <v>3.6209299379196757E-3</v>
      </c>
      <c r="J18" s="66">
        <v>1.240003160721458E-3</v>
      </c>
      <c r="K18" s="66">
        <v>5.5427909616972081E-4</v>
      </c>
      <c r="L18" s="66">
        <v>3.0145704237146209E-5</v>
      </c>
      <c r="M18" s="66">
        <v>0</v>
      </c>
      <c r="N18" s="66">
        <v>1.8871394092633033E-3</v>
      </c>
      <c r="O18" s="66">
        <v>1.4514136284393239E-2</v>
      </c>
      <c r="P18" s="66">
        <v>1.8821729150726853E-3</v>
      </c>
      <c r="Q18" s="66">
        <v>1.8208370779304144E-3</v>
      </c>
      <c r="R18" s="66">
        <v>1.3377885357468602E-3</v>
      </c>
      <c r="S18" s="66">
        <v>1.4994557329462992E-3</v>
      </c>
      <c r="T18" s="66">
        <v>3.2596157670737049E-4</v>
      </c>
      <c r="U18" s="66">
        <v>4.7444617178390982E-3</v>
      </c>
      <c r="V18" s="66">
        <v>7.0519029297031182E-4</v>
      </c>
      <c r="W18" s="66">
        <v>3.9487113869885943E-5</v>
      </c>
      <c r="X18" s="66">
        <v>4.4723316601003933E-4</v>
      </c>
      <c r="Y18" s="66">
        <v>3.1149318344341831E-4</v>
      </c>
      <c r="Z18" s="66">
        <v>7.8708180235931139E-4</v>
      </c>
      <c r="AA18" s="66">
        <v>9.8591348646908305E-4</v>
      </c>
      <c r="AB18" s="66">
        <v>8.7477463058245359E-4</v>
      </c>
      <c r="AC18" s="66">
        <v>9.9507278475933679E-6</v>
      </c>
      <c r="AD18" s="66">
        <v>2.018350850790106E-4</v>
      </c>
      <c r="AE18" s="66">
        <v>3.6873547523075506E-4</v>
      </c>
      <c r="AF18" s="66">
        <v>2.3664490583942804E-3</v>
      </c>
      <c r="AG18" s="66">
        <v>1.6404494382022468E-3</v>
      </c>
      <c r="AH18" s="66">
        <v>3.5829986725589361E-3</v>
      </c>
      <c r="AI18" s="66">
        <v>7.5005829951961208E-4</v>
      </c>
      <c r="AJ18" s="66">
        <v>4.6646942800788955E-3</v>
      </c>
      <c r="AK18" s="66">
        <v>1.9810778167596486E-3</v>
      </c>
      <c r="AL18" s="66">
        <v>5.8476219096155688E-5</v>
      </c>
      <c r="AM18" s="66">
        <v>3.3975633869460023E-4</v>
      </c>
      <c r="AN18" s="66">
        <v>1.2497562877753947E-3</v>
      </c>
      <c r="AO18" s="66">
        <v>5.0983890954151186E-4</v>
      </c>
      <c r="AP18" s="66">
        <v>1.4783991339355185E-4</v>
      </c>
      <c r="AQ18" s="66">
        <v>5.5865487413742836E-4</v>
      </c>
      <c r="AR18" s="66">
        <v>1.0170720821245257E-3</v>
      </c>
      <c r="AS18" s="66">
        <v>9.3763024957903339E-4</v>
      </c>
      <c r="AT18" s="66">
        <v>8.7852707892186778E-4</v>
      </c>
      <c r="AU18" s="66">
        <v>6.4856649732114254E-4</v>
      </c>
      <c r="AV18" s="66">
        <v>1.3421017221285881E-3</v>
      </c>
      <c r="AW18" s="66">
        <v>3.2080743391724744E-3</v>
      </c>
      <c r="AX18" s="66">
        <v>3.3985975379429915E-3</v>
      </c>
      <c r="AY18" s="66">
        <v>2.1152100622406638E-3</v>
      </c>
      <c r="AZ18" s="66">
        <v>5.4257329363261563E-3</v>
      </c>
      <c r="BA18" s="66">
        <v>8.6698969101810176E-4</v>
      </c>
      <c r="BB18" s="66">
        <v>9.7892820268004831E-4</v>
      </c>
      <c r="BC18" s="66">
        <v>2.4791661766896365E-3</v>
      </c>
      <c r="BD18" s="66">
        <v>1.2121421145726071E-3</v>
      </c>
      <c r="BE18" s="66">
        <v>2.1507444771706476E-3</v>
      </c>
      <c r="BF18" s="66">
        <v>7.8566341424425026E-4</v>
      </c>
      <c r="BG18" s="66">
        <v>3.9214943269178876E-4</v>
      </c>
      <c r="BH18" s="66">
        <v>1.0342592920375947E-3</v>
      </c>
      <c r="BI18" s="66">
        <v>5.9102740885104681E-4</v>
      </c>
      <c r="BJ18" s="66">
        <v>3.2830181673025689E-3</v>
      </c>
      <c r="BK18" s="66">
        <v>1.5563740878713043E-3</v>
      </c>
      <c r="BL18" s="66">
        <v>3.2836416884270492E-3</v>
      </c>
      <c r="BM18" s="66">
        <v>1.7473287765608755E-3</v>
      </c>
      <c r="BN18" s="66">
        <v>1.2696212299744467E-3</v>
      </c>
      <c r="BO18" s="66">
        <v>1.4145643906679618E-3</v>
      </c>
      <c r="BP18" s="66">
        <v>8.191282110121588E-5</v>
      </c>
      <c r="BQ18" s="66">
        <v>3.3701016285353269E-4</v>
      </c>
      <c r="BR18" s="66">
        <v>8.1078630974190061E-4</v>
      </c>
      <c r="BS18" s="66">
        <v>2.0685319218463776E-3</v>
      </c>
      <c r="BT18" s="66">
        <v>4.0428663787529231E-3</v>
      </c>
      <c r="BU18" s="66">
        <v>1.4523471819199016E-3</v>
      </c>
      <c r="BV18" s="66">
        <v>1.2195688866002977E-4</v>
      </c>
      <c r="BW18" s="66">
        <v>1.7818038467202884E-5</v>
      </c>
      <c r="BX18" s="66">
        <v>0</v>
      </c>
      <c r="BY18" s="66">
        <v>1.2144261308437109E-3</v>
      </c>
      <c r="BZ18" s="66">
        <v>1.2096161527681004E-3</v>
      </c>
      <c r="CA18" s="66">
        <v>5.1539926770262801E-4</v>
      </c>
      <c r="CB18" s="66">
        <v>1.2019921810367063E-3</v>
      </c>
      <c r="CC18" s="66">
        <v>7.2357591215788428E-5</v>
      </c>
      <c r="CD18" s="66">
        <v>3.1883475877711096E-4</v>
      </c>
      <c r="CE18" s="66">
        <v>9.3782358111112727E-4</v>
      </c>
      <c r="CF18" s="66">
        <v>1.7263446360036611E-3</v>
      </c>
      <c r="CG18" s="66">
        <v>1.7197280379883445E-3</v>
      </c>
      <c r="CH18" s="66">
        <v>4.2536582927775549E-4</v>
      </c>
      <c r="CI18" s="66">
        <v>5.8168601116080458E-4</v>
      </c>
      <c r="CJ18" s="66">
        <v>9.9819833655910789E-4</v>
      </c>
      <c r="CK18" s="66">
        <v>8.7228883200862197E-4</v>
      </c>
      <c r="CL18" s="66">
        <v>2.2838749762689636E-3</v>
      </c>
      <c r="CM18" s="66">
        <v>1.9663215226438115E-3</v>
      </c>
      <c r="CN18" s="66">
        <v>1.1559973116760535E-4</v>
      </c>
      <c r="CO18" s="66">
        <v>1.060011325112331E-3</v>
      </c>
      <c r="CP18" s="66">
        <v>1.9754544376890748E-3</v>
      </c>
      <c r="CQ18" s="66">
        <v>4.0721799474681989E-3</v>
      </c>
      <c r="CR18" s="66">
        <v>7.0117456667737957E-3</v>
      </c>
      <c r="CS18" s="66">
        <v>2.8166757212382777E-3</v>
      </c>
      <c r="CT18" s="66">
        <v>2.471633315763723E-2</v>
      </c>
      <c r="CU18" s="66">
        <v>3.3991094010332383E-3</v>
      </c>
      <c r="CV18" s="66">
        <v>3.8050787121272044E-4</v>
      </c>
      <c r="CW18" s="66">
        <v>8.3963572039879219E-4</v>
      </c>
      <c r="CX18" s="66">
        <v>1.9241651486287638E-3</v>
      </c>
      <c r="CY18" s="66">
        <v>9.3493880185704717E-3</v>
      </c>
      <c r="CZ18" s="66">
        <v>6.7418409847636485E-4</v>
      </c>
      <c r="DA18" s="66">
        <v>5.7687639837190295E-3</v>
      </c>
      <c r="DB18" s="66">
        <v>3.8431068553102473E-3</v>
      </c>
      <c r="DC18" s="66">
        <v>4.4200751117982979E-3</v>
      </c>
      <c r="DD18" s="66">
        <v>2.811944365678496E-3</v>
      </c>
      <c r="DE18" s="67">
        <v>3.6801900337433052E-4</v>
      </c>
      <c r="DF18" s="67">
        <v>1.523177517143678E-3</v>
      </c>
      <c r="DG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row>
    <row r="19" spans="1:170" s="34" customFormat="1" ht="19.95" customHeight="1" x14ac:dyDescent="0.2">
      <c r="A19" s="71" t="s">
        <v>233</v>
      </c>
      <c r="B19" s="69" t="s">
        <v>234</v>
      </c>
      <c r="C19" s="70">
        <v>9.4087491990059853E-5</v>
      </c>
      <c r="D19" s="66">
        <v>3.0272205489572089E-3</v>
      </c>
      <c r="E19" s="66">
        <v>1.0490837258096917E-5</v>
      </c>
      <c r="F19" s="66">
        <v>6.1144580775424461E-3</v>
      </c>
      <c r="G19" s="66">
        <v>1.5698721411849452E-3</v>
      </c>
      <c r="H19" s="66">
        <v>0</v>
      </c>
      <c r="I19" s="66">
        <v>7.4876472824021278E-4</v>
      </c>
      <c r="J19" s="66">
        <v>2.8662120923252739E-4</v>
      </c>
      <c r="K19" s="66">
        <v>1.1251094231812879E-4</v>
      </c>
      <c r="L19" s="66">
        <v>6.9725897392954842E-4</v>
      </c>
      <c r="M19" s="66">
        <v>0</v>
      </c>
      <c r="N19" s="66">
        <v>1.6779680496494656E-4</v>
      </c>
      <c r="O19" s="66">
        <v>3.1986659592207989E-4</v>
      </c>
      <c r="P19" s="66">
        <v>0.20561636437283407</v>
      </c>
      <c r="Q19" s="66">
        <v>8.3567638122138049E-2</v>
      </c>
      <c r="R19" s="66">
        <v>7.4282607170420261E-4</v>
      </c>
      <c r="S19" s="66">
        <v>1.9697024673439767E-3</v>
      </c>
      <c r="T19" s="66">
        <v>4.2062765999761347E-5</v>
      </c>
      <c r="U19" s="66">
        <v>2.2153128643606683E-4</v>
      </c>
      <c r="V19" s="66">
        <v>5.3315798359650599E-7</v>
      </c>
      <c r="W19" s="66">
        <v>0</v>
      </c>
      <c r="X19" s="66">
        <v>6.2796232226066434E-5</v>
      </c>
      <c r="Y19" s="66">
        <v>2.3836802485178891E-5</v>
      </c>
      <c r="Z19" s="66">
        <v>0</v>
      </c>
      <c r="AA19" s="66">
        <v>8.2342281764461191E-6</v>
      </c>
      <c r="AB19" s="66">
        <v>2.5679168098517621E-4</v>
      </c>
      <c r="AC19" s="66">
        <v>0</v>
      </c>
      <c r="AD19" s="66">
        <v>0</v>
      </c>
      <c r="AE19" s="66">
        <v>1.6414794585297324E-4</v>
      </c>
      <c r="AF19" s="66">
        <v>5.3093146157496033E-5</v>
      </c>
      <c r="AG19" s="66">
        <v>8.2454624027657728E-4</v>
      </c>
      <c r="AH19" s="66">
        <v>5.0017643204005851E-3</v>
      </c>
      <c r="AI19" s="66">
        <v>4.8971596474045051E-5</v>
      </c>
      <c r="AJ19" s="66">
        <v>2.3777120315581855E-2</v>
      </c>
      <c r="AK19" s="66">
        <v>1.6112612871685742E-3</v>
      </c>
      <c r="AL19" s="66">
        <v>0</v>
      </c>
      <c r="AM19" s="66">
        <v>3.1275124927390164E-5</v>
      </c>
      <c r="AN19" s="66">
        <v>1.9020385173631419E-4</v>
      </c>
      <c r="AO19" s="66">
        <v>5.452292441140025E-6</v>
      </c>
      <c r="AP19" s="66">
        <v>0</v>
      </c>
      <c r="AQ19" s="66">
        <v>1.4034405675964622E-3</v>
      </c>
      <c r="AR19" s="66">
        <v>1.1926281336011306E-3</v>
      </c>
      <c r="AS19" s="66">
        <v>5.7794492065344513E-4</v>
      </c>
      <c r="AT19" s="66">
        <v>1.0438215554678248E-4</v>
      </c>
      <c r="AU19" s="66">
        <v>1.2976389698345086E-4</v>
      </c>
      <c r="AV19" s="66">
        <v>1.3755134342450664E-3</v>
      </c>
      <c r="AW19" s="66">
        <v>5.4833511228312513E-5</v>
      </c>
      <c r="AX19" s="66">
        <v>1.8421842765407227E-4</v>
      </c>
      <c r="AY19" s="66">
        <v>2.0021557313278009E-4</v>
      </c>
      <c r="AZ19" s="66">
        <v>4.3661245991754465E-4</v>
      </c>
      <c r="BA19" s="66">
        <v>1.1710830901065405E-4</v>
      </c>
      <c r="BB19" s="66">
        <v>5.9185327456618526E-4</v>
      </c>
      <c r="BC19" s="66">
        <v>7.8925499972561284E-5</v>
      </c>
      <c r="BD19" s="66">
        <v>4.8481742977784126E-5</v>
      </c>
      <c r="BE19" s="66">
        <v>4.6361702656699622E-5</v>
      </c>
      <c r="BF19" s="66">
        <v>5.1299915180131868E-4</v>
      </c>
      <c r="BG19" s="66">
        <v>2.4642683670411208E-4</v>
      </c>
      <c r="BH19" s="66">
        <v>2.9387071882947579E-3</v>
      </c>
      <c r="BI19" s="66">
        <v>1.8256873891373223E-3</v>
      </c>
      <c r="BJ19" s="66">
        <v>2.9076039026745017E-2</v>
      </c>
      <c r="BK19" s="66">
        <v>0</v>
      </c>
      <c r="BL19" s="66">
        <v>6.7419390407020482E-2</v>
      </c>
      <c r="BM19" s="66">
        <v>1.5438982534227987E-2</v>
      </c>
      <c r="BN19" s="66">
        <v>1.8573686180462178E-3</v>
      </c>
      <c r="BO19" s="66">
        <v>5.1578229019479029E-3</v>
      </c>
      <c r="BP19" s="66">
        <v>2.2529530563197031E-3</v>
      </c>
      <c r="BQ19" s="66">
        <v>7.6162424145594059E-6</v>
      </c>
      <c r="BR19" s="66">
        <v>0</v>
      </c>
      <c r="BS19" s="66">
        <v>5.6457985122294408E-6</v>
      </c>
      <c r="BT19" s="66">
        <v>6.8389233961879388E-4</v>
      </c>
      <c r="BU19" s="66">
        <v>7.881702631968016E-5</v>
      </c>
      <c r="BV19" s="66">
        <v>1.609165808444902E-7</v>
      </c>
      <c r="BW19" s="66">
        <v>1.0601732887985716E-6</v>
      </c>
      <c r="BX19" s="66">
        <v>2.1107061278837352E-6</v>
      </c>
      <c r="BY19" s="66">
        <v>3.218376117074511E-6</v>
      </c>
      <c r="BZ19" s="66">
        <v>4.4874900918858479E-7</v>
      </c>
      <c r="CA19" s="66">
        <v>0</v>
      </c>
      <c r="CB19" s="66">
        <v>1.4327001692079127E-4</v>
      </c>
      <c r="CC19" s="66">
        <v>0</v>
      </c>
      <c r="CD19" s="66">
        <v>2.1263525965127815E-6</v>
      </c>
      <c r="CE19" s="66">
        <v>5.0477412901378407E-4</v>
      </c>
      <c r="CF19" s="66">
        <v>1.7128056399238995E-2</v>
      </c>
      <c r="CG19" s="66">
        <v>3.9175480250377725E-5</v>
      </c>
      <c r="CH19" s="66">
        <v>4.0725624105524843E-5</v>
      </c>
      <c r="CI19" s="66">
        <v>1.0522368901079597E-4</v>
      </c>
      <c r="CJ19" s="66">
        <v>1.5840909104130562E-5</v>
      </c>
      <c r="CK19" s="66">
        <v>3.182675468139566E-5</v>
      </c>
      <c r="CL19" s="66">
        <v>2.0874682867054418E-4</v>
      </c>
      <c r="CM19" s="66">
        <v>3.1282186957657563E-5</v>
      </c>
      <c r="CN19" s="66">
        <v>2.3250051444726425E-5</v>
      </c>
      <c r="CO19" s="66">
        <v>1.1545654731162716E-4</v>
      </c>
      <c r="CP19" s="66">
        <v>9.8220629752595322E-7</v>
      </c>
      <c r="CQ19" s="66">
        <v>4.5893283658624212E-4</v>
      </c>
      <c r="CR19" s="66">
        <v>4.0334933680684624E-5</v>
      </c>
      <c r="CS19" s="66">
        <v>2.815224040333502E-5</v>
      </c>
      <c r="CT19" s="66">
        <v>1.9511909285019807E-4</v>
      </c>
      <c r="CU19" s="66">
        <v>4.0064966977117716E-5</v>
      </c>
      <c r="CV19" s="66">
        <v>5.2738443688526748E-7</v>
      </c>
      <c r="CW19" s="66">
        <v>2.7629515973881099E-5</v>
      </c>
      <c r="CX19" s="66">
        <v>1.9155675655396364E-4</v>
      </c>
      <c r="CY19" s="66">
        <v>2.2398768589091089E-4</v>
      </c>
      <c r="CZ19" s="66">
        <v>8.9073884482439433E-4</v>
      </c>
      <c r="DA19" s="66">
        <v>3.4160866777298011E-4</v>
      </c>
      <c r="DB19" s="66">
        <v>6.0787308023911785E-4</v>
      </c>
      <c r="DC19" s="66">
        <v>6.9382418490766557E-4</v>
      </c>
      <c r="DD19" s="66">
        <v>0</v>
      </c>
      <c r="DE19" s="67">
        <v>2.2822240597122763E-5</v>
      </c>
      <c r="DF19" s="67">
        <v>2.8022666122117616E-3</v>
      </c>
      <c r="DG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row>
    <row r="20" spans="1:170" s="34" customFormat="1" ht="19.95" customHeight="1" x14ac:dyDescent="0.2">
      <c r="A20" s="71" t="s">
        <v>239</v>
      </c>
      <c r="B20" s="69" t="s">
        <v>238</v>
      </c>
      <c r="C20" s="70">
        <v>0</v>
      </c>
      <c r="D20" s="66">
        <v>0</v>
      </c>
      <c r="E20" s="66">
        <v>7.1873395683132074E-5</v>
      </c>
      <c r="F20" s="66">
        <v>1.1444172872405649E-4</v>
      </c>
      <c r="G20" s="66">
        <v>4.2544570502431117E-4</v>
      </c>
      <c r="H20" s="66">
        <v>0</v>
      </c>
      <c r="I20" s="66">
        <v>8.1591283415684778E-4</v>
      </c>
      <c r="J20" s="66">
        <v>3.9014302537543447E-4</v>
      </c>
      <c r="K20" s="66">
        <v>5.3905861755636458E-4</v>
      </c>
      <c r="L20" s="66">
        <v>1.5072852118573104E-5</v>
      </c>
      <c r="M20" s="66">
        <v>0</v>
      </c>
      <c r="N20" s="66">
        <v>8.8610504539708094E-4</v>
      </c>
      <c r="O20" s="66">
        <v>6.3670128098233933E-4</v>
      </c>
      <c r="P20" s="66">
        <v>2.8129078716413879E-4</v>
      </c>
      <c r="Q20" s="66">
        <v>1.9166238712714518E-2</v>
      </c>
      <c r="R20" s="66">
        <v>8.8770785097874142E-4</v>
      </c>
      <c r="S20" s="66">
        <v>9.2386308659893552E-4</v>
      </c>
      <c r="T20" s="66">
        <v>4.1669981305437337E-4</v>
      </c>
      <c r="U20" s="66">
        <v>1.0260396424407305E-3</v>
      </c>
      <c r="V20" s="66">
        <v>8.6700374099185152E-4</v>
      </c>
      <c r="W20" s="66">
        <v>5.4722533840783911E-5</v>
      </c>
      <c r="X20" s="66">
        <v>6.755194688318701E-4</v>
      </c>
      <c r="Y20" s="66">
        <v>2.4005966889912417E-4</v>
      </c>
      <c r="Z20" s="66">
        <v>6.4784374395668147E-4</v>
      </c>
      <c r="AA20" s="66">
        <v>1.6023124220027692E-3</v>
      </c>
      <c r="AB20" s="66">
        <v>5.6924901967245515E-4</v>
      </c>
      <c r="AC20" s="66">
        <v>4.9498305312258803E-6</v>
      </c>
      <c r="AD20" s="66">
        <v>1.0874578245988785E-4</v>
      </c>
      <c r="AE20" s="66">
        <v>8.6829562911124828E-4</v>
      </c>
      <c r="AF20" s="66">
        <v>1.396783324334495E-3</v>
      </c>
      <c r="AG20" s="66">
        <v>8.8159031979256693E-5</v>
      </c>
      <c r="AH20" s="66">
        <v>2.4103977282274462E-4</v>
      </c>
      <c r="AI20" s="66">
        <v>5.1956531878177316E-4</v>
      </c>
      <c r="AJ20" s="66">
        <v>4.9112426035502962E-3</v>
      </c>
      <c r="AK20" s="66">
        <v>1.0786794731696095E-3</v>
      </c>
      <c r="AL20" s="66">
        <v>9.00789946228481E-5</v>
      </c>
      <c r="AM20" s="66">
        <v>1.6174202061157677E-4</v>
      </c>
      <c r="AN20" s="66">
        <v>1.0515370117631768E-3</v>
      </c>
      <c r="AO20" s="66">
        <v>5.5514250309789349E-6</v>
      </c>
      <c r="AP20" s="66">
        <v>1.5223789708718157E-5</v>
      </c>
      <c r="AQ20" s="66">
        <v>1.4256001555058799E-4</v>
      </c>
      <c r="AR20" s="66">
        <v>3.2321654392620695E-4</v>
      </c>
      <c r="AS20" s="66">
        <v>2.5746248216697195E-4</v>
      </c>
      <c r="AT20" s="66">
        <v>2.3894053045257156E-4</v>
      </c>
      <c r="AU20" s="66">
        <v>3.5008798346398116E-4</v>
      </c>
      <c r="AV20" s="66">
        <v>3.6704989406320627E-4</v>
      </c>
      <c r="AW20" s="66">
        <v>1.1524455327431406E-3</v>
      </c>
      <c r="AX20" s="66">
        <v>1.405416137999167E-3</v>
      </c>
      <c r="AY20" s="66">
        <v>7.3841902230290456E-4</v>
      </c>
      <c r="AZ20" s="66">
        <v>1.3043976179569399E-3</v>
      </c>
      <c r="BA20" s="66">
        <v>8.521804143721874E-4</v>
      </c>
      <c r="BB20" s="66">
        <v>6.1050481276298115E-4</v>
      </c>
      <c r="BC20" s="66">
        <v>1.5897010748136128E-3</v>
      </c>
      <c r="BD20" s="66">
        <v>2.4261564915772824E-3</v>
      </c>
      <c r="BE20" s="66">
        <v>2.5529452452694563E-4</v>
      </c>
      <c r="BF20" s="66">
        <v>3.4791654488474158E-4</v>
      </c>
      <c r="BG20" s="66">
        <v>2.7919303406834798E-4</v>
      </c>
      <c r="BH20" s="66">
        <v>5.043606096062081E-3</v>
      </c>
      <c r="BI20" s="66">
        <v>8.7827401580805155E-4</v>
      </c>
      <c r="BJ20" s="66">
        <v>3.7248076048309983E-3</v>
      </c>
      <c r="BK20" s="66">
        <v>1.2752361419223417E-4</v>
      </c>
      <c r="BL20" s="66">
        <v>1.1217362002765819E-2</v>
      </c>
      <c r="BM20" s="66">
        <v>2.445796815826503E-2</v>
      </c>
      <c r="BN20" s="66">
        <v>5.8268757133417436E-5</v>
      </c>
      <c r="BO20" s="66">
        <v>1.3596527244873975E-4</v>
      </c>
      <c r="BP20" s="66">
        <v>6.0036545012491624E-4</v>
      </c>
      <c r="BQ20" s="66">
        <v>3.5806616137294429E-4</v>
      </c>
      <c r="BR20" s="66">
        <v>2.680561903430875E-3</v>
      </c>
      <c r="BS20" s="66">
        <v>3.0886950513619523E-3</v>
      </c>
      <c r="BT20" s="66">
        <v>1.186008171417985E-3</v>
      </c>
      <c r="BU20" s="66">
        <v>2.4612039617797131E-3</v>
      </c>
      <c r="BV20" s="66">
        <v>4.9966386314223587E-4</v>
      </c>
      <c r="BW20" s="66">
        <v>1.1132621344116028E-3</v>
      </c>
      <c r="BX20" s="66">
        <v>1.4919989464873561E-4</v>
      </c>
      <c r="BY20" s="66">
        <v>3.1953025740129445E-4</v>
      </c>
      <c r="BZ20" s="66">
        <v>4.0268624324540356E-4</v>
      </c>
      <c r="CA20" s="66">
        <v>0</v>
      </c>
      <c r="CB20" s="66">
        <v>5.2584931254906421E-4</v>
      </c>
      <c r="CC20" s="66">
        <v>2.3516217145131243E-4</v>
      </c>
      <c r="CD20" s="66">
        <v>3.3998015404243254E-4</v>
      </c>
      <c r="CE20" s="66">
        <v>2.2853213160778057E-3</v>
      </c>
      <c r="CF20" s="66">
        <v>1.6827884756081726E-3</v>
      </c>
      <c r="CG20" s="66">
        <v>3.3336930714439886E-4</v>
      </c>
      <c r="CH20" s="66">
        <v>2.7637093796000502E-3</v>
      </c>
      <c r="CI20" s="66">
        <v>7.1900039184423514E-4</v>
      </c>
      <c r="CJ20" s="66">
        <v>3.7452900491981521E-3</v>
      </c>
      <c r="CK20" s="66">
        <v>3.0024922538057393E-3</v>
      </c>
      <c r="CL20" s="66">
        <v>2.2891389516922389E-3</v>
      </c>
      <c r="CM20" s="66">
        <v>5.7620374021807679E-4</v>
      </c>
      <c r="CN20" s="66">
        <v>2.1331499984105894E-3</v>
      </c>
      <c r="CO20" s="66">
        <v>4.1535457803437243E-3</v>
      </c>
      <c r="CP20" s="66">
        <v>1.6690450774431902E-3</v>
      </c>
      <c r="CQ20" s="66">
        <v>7.4186056417302492E-4</v>
      </c>
      <c r="CR20" s="66">
        <v>9.8992716496353311E-3</v>
      </c>
      <c r="CS20" s="66">
        <v>3.6239312777024777E-3</v>
      </c>
      <c r="CT20" s="66">
        <v>1.8684443331171998E-2</v>
      </c>
      <c r="CU20" s="66">
        <v>1.4779687631102641E-3</v>
      </c>
      <c r="CV20" s="66">
        <v>5.6944334572686759E-4</v>
      </c>
      <c r="CW20" s="66">
        <v>2.0376593513835001E-4</v>
      </c>
      <c r="CX20" s="66">
        <v>2.0444166774353564E-3</v>
      </c>
      <c r="CY20" s="66">
        <v>3.0085652573301224E-3</v>
      </c>
      <c r="CZ20" s="66">
        <v>2.5868451701051907E-3</v>
      </c>
      <c r="DA20" s="66">
        <v>9.4991592568435942E-4</v>
      </c>
      <c r="DB20" s="66">
        <v>4.8149195738500638E-3</v>
      </c>
      <c r="DC20" s="66">
        <v>3.7087592256756941E-3</v>
      </c>
      <c r="DD20" s="66">
        <v>0</v>
      </c>
      <c r="DE20" s="67">
        <v>3.0872267280471525E-4</v>
      </c>
      <c r="DF20" s="67">
        <v>1.8930287822813668E-3</v>
      </c>
      <c r="DG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row>
    <row r="21" spans="1:170" s="34" customFormat="1" ht="19.95" customHeight="1" x14ac:dyDescent="0.2">
      <c r="A21" s="71" t="s">
        <v>242</v>
      </c>
      <c r="B21" s="69" t="s">
        <v>243</v>
      </c>
      <c r="C21" s="70">
        <v>7.4863635653220386E-5</v>
      </c>
      <c r="D21" s="66">
        <v>0</v>
      </c>
      <c r="E21" s="66">
        <v>1.5624651235463493E-5</v>
      </c>
      <c r="F21" s="66">
        <v>0</v>
      </c>
      <c r="G21" s="66">
        <v>2.4761390239510176E-5</v>
      </c>
      <c r="H21" s="66">
        <v>0</v>
      </c>
      <c r="I21" s="66">
        <v>0</v>
      </c>
      <c r="J21" s="66">
        <v>2.0092962877490242E-4</v>
      </c>
      <c r="K21" s="66">
        <v>8.3770852783455422E-4</v>
      </c>
      <c r="L21" s="66">
        <v>1.1779154803773798E-4</v>
      </c>
      <c r="M21" s="66">
        <v>0</v>
      </c>
      <c r="N21" s="66">
        <v>8.1484886794621291E-4</v>
      </c>
      <c r="O21" s="66">
        <v>4.1423482149624807E-3</v>
      </c>
      <c r="P21" s="66">
        <v>1.0225032629731311E-2</v>
      </c>
      <c r="Q21" s="66">
        <v>1.2584627894038601E-2</v>
      </c>
      <c r="R21" s="66">
        <v>0.48021942748894969</v>
      </c>
      <c r="S21" s="66">
        <v>0.30076396952104495</v>
      </c>
      <c r="T21" s="66">
        <v>0.13155284197128195</v>
      </c>
      <c r="U21" s="66">
        <v>0</v>
      </c>
      <c r="V21" s="66">
        <v>8.1404338128793197E-4</v>
      </c>
      <c r="W21" s="66">
        <v>0</v>
      </c>
      <c r="X21" s="66">
        <v>1.2599244045357278E-6</v>
      </c>
      <c r="Y21" s="66">
        <v>1.4030649514421266E-3</v>
      </c>
      <c r="Z21" s="66">
        <v>2.4097853413266292E-2</v>
      </c>
      <c r="AA21" s="66">
        <v>1.9767846051274456E-3</v>
      </c>
      <c r="AB21" s="66">
        <v>4.651707158627119E-3</v>
      </c>
      <c r="AC21" s="66">
        <v>0</v>
      </c>
      <c r="AD21" s="66">
        <v>0</v>
      </c>
      <c r="AE21" s="66">
        <v>3.7242755668763041E-3</v>
      </c>
      <c r="AF21" s="66">
        <v>4.4599878924720636E-3</v>
      </c>
      <c r="AG21" s="66">
        <v>8.0380293863439921E-4</v>
      </c>
      <c r="AH21" s="66">
        <v>1.3458656091946297E-2</v>
      </c>
      <c r="AI21" s="66">
        <v>0</v>
      </c>
      <c r="AJ21" s="66">
        <v>1.5118343195266273E-2</v>
      </c>
      <c r="AK21" s="66">
        <v>8.4836372002070511E-3</v>
      </c>
      <c r="AL21" s="66">
        <v>0</v>
      </c>
      <c r="AM21" s="66">
        <v>5.9164996480105867E-5</v>
      </c>
      <c r="AN21" s="66">
        <v>0</v>
      </c>
      <c r="AO21" s="66">
        <v>2.4148698884758363E-4</v>
      </c>
      <c r="AP21" s="66">
        <v>0</v>
      </c>
      <c r="AQ21" s="66">
        <v>2.0964913985810087E-3</v>
      </c>
      <c r="AR21" s="66">
        <v>1.6700141337499071E-4</v>
      </c>
      <c r="AS21" s="66">
        <v>3.4318010227048088E-4</v>
      </c>
      <c r="AT21" s="66">
        <v>3.936259555683163E-4</v>
      </c>
      <c r="AU21" s="66">
        <v>1.5569044062943314E-4</v>
      </c>
      <c r="AV21" s="66">
        <v>2.9427393954874795E-4</v>
      </c>
      <c r="AW21" s="66">
        <v>9.798874029425923E-4</v>
      </c>
      <c r="AX21" s="66">
        <v>8.3815026102453324E-3</v>
      </c>
      <c r="AY21" s="66">
        <v>5.5783600233402482E-3</v>
      </c>
      <c r="AZ21" s="66">
        <v>1.8930371049015117E-3</v>
      </c>
      <c r="BA21" s="66">
        <v>1.9704964702161001E-4</v>
      </c>
      <c r="BB21" s="66">
        <v>2.31639892087529E-3</v>
      </c>
      <c r="BC21" s="66">
        <v>1.6655299199573518E-3</v>
      </c>
      <c r="BD21" s="66">
        <v>1.7060252361267817E-3</v>
      </c>
      <c r="BE21" s="66">
        <v>2.4864881970926171E-7</v>
      </c>
      <c r="BF21" s="66">
        <v>4.2469582354604314E-6</v>
      </c>
      <c r="BG21" s="66">
        <v>4.3179383304224405E-4</v>
      </c>
      <c r="BH21" s="66">
        <v>9.8625294030740011E-6</v>
      </c>
      <c r="BI21" s="66">
        <v>4.4037807338356127E-7</v>
      </c>
      <c r="BJ21" s="66">
        <v>1.1203943520761967E-2</v>
      </c>
      <c r="BK21" s="66">
        <v>1.2459364056199686E-4</v>
      </c>
      <c r="BL21" s="66">
        <v>4.2440474104973322E-3</v>
      </c>
      <c r="BM21" s="66">
        <v>2.7192407420552241E-3</v>
      </c>
      <c r="BN21" s="66">
        <v>4.8518790634487158E-7</v>
      </c>
      <c r="BO21" s="66">
        <v>9.2878643292208104E-7</v>
      </c>
      <c r="BP21" s="66">
        <v>0</v>
      </c>
      <c r="BQ21" s="66">
        <v>0</v>
      </c>
      <c r="BR21" s="66">
        <v>2.2663488741911966E-7</v>
      </c>
      <c r="BS21" s="66">
        <v>1.9202713865355592E-4</v>
      </c>
      <c r="BT21" s="66">
        <v>-5.9463127160057014E-4</v>
      </c>
      <c r="BU21" s="66">
        <v>4.594516598122929E-4</v>
      </c>
      <c r="BV21" s="66">
        <v>0</v>
      </c>
      <c r="BW21" s="66">
        <v>0</v>
      </c>
      <c r="BX21" s="66">
        <v>7.9251547485964961E-5</v>
      </c>
      <c r="BY21" s="66">
        <v>0</v>
      </c>
      <c r="BZ21" s="66">
        <v>1.8924009687488021E-4</v>
      </c>
      <c r="CA21" s="66">
        <v>0</v>
      </c>
      <c r="CB21" s="66">
        <v>6.7945105715543986E-5</v>
      </c>
      <c r="CC21" s="66">
        <v>0</v>
      </c>
      <c r="CD21" s="66">
        <v>1.4311534281529084E-3</v>
      </c>
      <c r="CE21" s="66">
        <v>4.0599144177406159E-3</v>
      </c>
      <c r="CF21" s="66">
        <v>1.6373825580490078E-2</v>
      </c>
      <c r="CG21" s="66">
        <v>0</v>
      </c>
      <c r="CH21" s="66">
        <v>1.2418801424771156E-4</v>
      </c>
      <c r="CI21" s="66">
        <v>1.576384854094322E-6</v>
      </c>
      <c r="CJ21" s="66">
        <v>6.0756198344703539E-3</v>
      </c>
      <c r="CK21" s="66">
        <v>2.6589653778795631E-4</v>
      </c>
      <c r="CL21" s="66">
        <v>4.5084741374846832E-2</v>
      </c>
      <c r="CM21" s="66">
        <v>1.1609664032639969E-4</v>
      </c>
      <c r="CN21" s="66">
        <v>1.8879454606961106E-3</v>
      </c>
      <c r="CO21" s="66">
        <v>4.2847524073233003E-3</v>
      </c>
      <c r="CP21" s="66">
        <v>2.5530271993454387E-7</v>
      </c>
      <c r="CQ21" s="66">
        <v>2.6137825972086209E-3</v>
      </c>
      <c r="CR21" s="66">
        <v>1.4513248170338337E-3</v>
      </c>
      <c r="CS21" s="66">
        <v>8.9293929367705179E-4</v>
      </c>
      <c r="CT21" s="66">
        <v>2.161754804427392E-3</v>
      </c>
      <c r="CU21" s="66">
        <v>0</v>
      </c>
      <c r="CV21" s="66">
        <v>2.9006144028689713E-6</v>
      </c>
      <c r="CW21" s="66">
        <v>2.4345805939996899E-4</v>
      </c>
      <c r="CX21" s="66">
        <v>1.1022935225287944E-3</v>
      </c>
      <c r="CY21" s="66">
        <v>1.0022095881228432E-3</v>
      </c>
      <c r="CZ21" s="66">
        <v>6.9355564103480635E-8</v>
      </c>
      <c r="DA21" s="66">
        <v>5.4385486929264739E-4</v>
      </c>
      <c r="DB21" s="66">
        <v>6.3432635592136882E-4</v>
      </c>
      <c r="DC21" s="66">
        <v>6.7493633878389637E-5</v>
      </c>
      <c r="DD21" s="66">
        <v>0.12191118589417779</v>
      </c>
      <c r="DE21" s="67">
        <v>4.8520083509482991E-4</v>
      </c>
      <c r="DF21" s="67">
        <v>2.8725772610640305E-3</v>
      </c>
      <c r="DG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row>
    <row r="22" spans="1:170" s="34" customFormat="1" ht="19.95" customHeight="1" x14ac:dyDescent="0.2">
      <c r="A22" s="71" t="s">
        <v>249</v>
      </c>
      <c r="B22" s="69" t="s">
        <v>250</v>
      </c>
      <c r="C22" s="70">
        <v>5.1876748511323317E-2</v>
      </c>
      <c r="D22" s="66">
        <v>1.1747456952889698E-2</v>
      </c>
      <c r="E22" s="66">
        <v>3.3767103412870249E-3</v>
      </c>
      <c r="F22" s="66">
        <v>4.479576238627353E-3</v>
      </c>
      <c r="G22" s="66">
        <v>6.4379614622726467E-5</v>
      </c>
      <c r="H22" s="66">
        <v>0</v>
      </c>
      <c r="I22" s="66">
        <v>0</v>
      </c>
      <c r="J22" s="66">
        <v>1.3040862423866666E-2</v>
      </c>
      <c r="K22" s="66">
        <v>2.4894860177447492E-2</v>
      </c>
      <c r="L22" s="66">
        <v>1.3755373192653382E-3</v>
      </c>
      <c r="M22" s="66">
        <v>0</v>
      </c>
      <c r="N22" s="66">
        <v>2.0894150097689919E-3</v>
      </c>
      <c r="O22" s="66">
        <v>4.3651936633062986E-3</v>
      </c>
      <c r="P22" s="66">
        <v>1.2993384040685899E-3</v>
      </c>
      <c r="Q22" s="66">
        <v>1.0476312748748233E-2</v>
      </c>
      <c r="R22" s="66">
        <v>6.210973128464184E-4</v>
      </c>
      <c r="S22" s="66">
        <v>5.8155539429124341E-3</v>
      </c>
      <c r="T22" s="66">
        <v>1.0697167972634342E-3</v>
      </c>
      <c r="U22" s="66">
        <v>3.8767975126311706E-3</v>
      </c>
      <c r="V22" s="66">
        <v>6.6511458453664127E-4</v>
      </c>
      <c r="W22" s="66">
        <v>0</v>
      </c>
      <c r="X22" s="66">
        <v>1.6252024878507291E-3</v>
      </c>
      <c r="Y22" s="66">
        <v>2.5323142459496659E-3</v>
      </c>
      <c r="Z22" s="66">
        <v>7.8920905047379607E-3</v>
      </c>
      <c r="AA22" s="66">
        <v>2.0865762136226613E-2</v>
      </c>
      <c r="AB22" s="66">
        <v>2.2724286702851305E-2</v>
      </c>
      <c r="AC22" s="66">
        <v>0</v>
      </c>
      <c r="AD22" s="66">
        <v>2.1118042575915721E-5</v>
      </c>
      <c r="AE22" s="66">
        <v>2.1866260520200095E-3</v>
      </c>
      <c r="AF22" s="66">
        <v>1.388929792699488E-3</v>
      </c>
      <c r="AG22" s="66">
        <v>6.8418323249783922E-3</v>
      </c>
      <c r="AH22" s="66">
        <v>1.5281283081007511E-2</v>
      </c>
      <c r="AI22" s="66">
        <v>1.7646564992304468E-3</v>
      </c>
      <c r="AJ22" s="66">
        <v>2.4817554240631163E-2</v>
      </c>
      <c r="AK22" s="66">
        <v>4.1355610513602106E-3</v>
      </c>
      <c r="AL22" s="66">
        <v>0</v>
      </c>
      <c r="AM22" s="66">
        <v>0</v>
      </c>
      <c r="AN22" s="66">
        <v>7.1488919217521289E-6</v>
      </c>
      <c r="AO22" s="66">
        <v>3.1890954151177203E-4</v>
      </c>
      <c r="AP22" s="66">
        <v>0</v>
      </c>
      <c r="AQ22" s="66">
        <v>4.1473418213626195E-4</v>
      </c>
      <c r="AR22" s="66">
        <v>7.7921594882094758E-5</v>
      </c>
      <c r="AS22" s="66">
        <v>3.7334917962116572E-3</v>
      </c>
      <c r="AT22" s="66">
        <v>4.3975164196245899E-4</v>
      </c>
      <c r="AU22" s="66">
        <v>2.4600701244136778E-4</v>
      </c>
      <c r="AV22" s="66">
        <v>1.4316861625337254E-3</v>
      </c>
      <c r="AW22" s="66">
        <v>8.0471317050710527E-4</v>
      </c>
      <c r="AX22" s="66">
        <v>8.3519618003428681E-3</v>
      </c>
      <c r="AY22" s="66">
        <v>2.0208360347510374E-3</v>
      </c>
      <c r="AZ22" s="66">
        <v>6.2179340357306464E-3</v>
      </c>
      <c r="BA22" s="66">
        <v>9.2514845221492142E-4</v>
      </c>
      <c r="BB22" s="66">
        <v>5.8308816182429815E-3</v>
      </c>
      <c r="BC22" s="66">
        <v>1.6141999263074545E-3</v>
      </c>
      <c r="BD22" s="66">
        <v>8.4103999251095019E-4</v>
      </c>
      <c r="BE22" s="66">
        <v>5.5606917862253077E-5</v>
      </c>
      <c r="BF22" s="66">
        <v>5.377293327623004E-5</v>
      </c>
      <c r="BG22" s="66">
        <v>3.1883169301397346E-4</v>
      </c>
      <c r="BH22" s="66">
        <v>4.7157259794830657E-5</v>
      </c>
      <c r="BI22" s="66">
        <v>1.3215345638537598E-4</v>
      </c>
      <c r="BJ22" s="66">
        <v>8.5067906907659585E-3</v>
      </c>
      <c r="BK22" s="66">
        <v>1.1595719448048776E-3</v>
      </c>
      <c r="BL22" s="66">
        <v>1.8595079646090654E-5</v>
      </c>
      <c r="BM22" s="66">
        <v>2.26556073771279E-3</v>
      </c>
      <c r="BN22" s="66">
        <v>0</v>
      </c>
      <c r="BO22" s="66">
        <v>0</v>
      </c>
      <c r="BP22" s="66">
        <v>0</v>
      </c>
      <c r="BQ22" s="66">
        <v>0</v>
      </c>
      <c r="BR22" s="66">
        <v>4.7328918989359496E-5</v>
      </c>
      <c r="BS22" s="66">
        <v>6.0463702496467116E-4</v>
      </c>
      <c r="BT22" s="66">
        <v>6.5914462814363334E-3</v>
      </c>
      <c r="BU22" s="66">
        <v>1.3997947841594811E-3</v>
      </c>
      <c r="BV22" s="66">
        <v>4.6084720791852611E-5</v>
      </c>
      <c r="BW22" s="66">
        <v>0</v>
      </c>
      <c r="BX22" s="66">
        <v>0</v>
      </c>
      <c r="BY22" s="66">
        <v>2.7221672279128644E-4</v>
      </c>
      <c r="BZ22" s="66">
        <v>3.4735813011250511E-4</v>
      </c>
      <c r="CA22" s="66">
        <v>0</v>
      </c>
      <c r="CB22" s="66">
        <v>3.3531461035398932E-4</v>
      </c>
      <c r="CC22" s="66">
        <v>0</v>
      </c>
      <c r="CD22" s="66">
        <v>2.2527524453054855E-4</v>
      </c>
      <c r="CE22" s="66">
        <v>1.6756339970778673E-3</v>
      </c>
      <c r="CF22" s="66">
        <v>1.3091109574484111E-2</v>
      </c>
      <c r="CG22" s="66">
        <v>3.5657241528167492E-4</v>
      </c>
      <c r="CH22" s="66">
        <v>2.5247279909588745E-4</v>
      </c>
      <c r="CI22" s="66">
        <v>3.5299760839897852E-4</v>
      </c>
      <c r="CJ22" s="66">
        <v>1.0461922771059595E-3</v>
      </c>
      <c r="CK22" s="66">
        <v>4.0044456419237507E-4</v>
      </c>
      <c r="CL22" s="66">
        <v>3.8789458242004802E-4</v>
      </c>
      <c r="CM22" s="66">
        <v>1.0830209274502854E-4</v>
      </c>
      <c r="CN22" s="66">
        <v>6.4878089478032531E-4</v>
      </c>
      <c r="CO22" s="66">
        <v>1.5664620520078199E-3</v>
      </c>
      <c r="CP22" s="66">
        <v>8.9257022173115717E-4</v>
      </c>
      <c r="CQ22" s="66">
        <v>2.8225824839599096E-3</v>
      </c>
      <c r="CR22" s="66">
        <v>7.1412789597846667E-3</v>
      </c>
      <c r="CS22" s="66">
        <v>4.0660199589533765E-3</v>
      </c>
      <c r="CT22" s="66">
        <v>2.0726898886936603E-3</v>
      </c>
      <c r="CU22" s="66">
        <v>1.0638042839848011E-5</v>
      </c>
      <c r="CV22" s="66">
        <v>5.8447380217809767E-4</v>
      </c>
      <c r="CW22" s="66">
        <v>2.7085023238670713E-6</v>
      </c>
      <c r="CX22" s="66">
        <v>5.2917863380757255E-4</v>
      </c>
      <c r="CY22" s="66">
        <v>6.7320439931477943E-4</v>
      </c>
      <c r="CZ22" s="66">
        <v>2.9400143726068997E-3</v>
      </c>
      <c r="DA22" s="66">
        <v>4.9726311270361539E-4</v>
      </c>
      <c r="DB22" s="66">
        <v>5.0971798912028505E-4</v>
      </c>
      <c r="DC22" s="66">
        <v>1.5343831997335679E-3</v>
      </c>
      <c r="DD22" s="66">
        <v>0.31002466860341732</v>
      </c>
      <c r="DE22" s="67">
        <v>3.9590363188572416E-4</v>
      </c>
      <c r="DF22" s="67">
        <v>2.7025129151272745E-3</v>
      </c>
      <c r="DG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row>
    <row r="23" spans="1:170" s="34" customFormat="1" ht="19.95" customHeight="1" x14ac:dyDescent="0.2">
      <c r="A23" s="71" t="s">
        <v>255</v>
      </c>
      <c r="B23" s="69" t="s">
        <v>254</v>
      </c>
      <c r="C23" s="70">
        <v>1.2737758467092823E-4</v>
      </c>
      <c r="D23" s="66">
        <v>0</v>
      </c>
      <c r="E23" s="66">
        <v>7.3882279413405955E-5</v>
      </c>
      <c r="F23" s="66">
        <v>2.4523227583726386E-5</v>
      </c>
      <c r="G23" s="66">
        <v>3.340536646857555E-4</v>
      </c>
      <c r="H23" s="66">
        <v>0</v>
      </c>
      <c r="I23" s="66">
        <v>3.547447105029773E-4</v>
      </c>
      <c r="J23" s="66">
        <v>9.4258691403997646E-3</v>
      </c>
      <c r="K23" s="66">
        <v>1.4576103432716958E-3</v>
      </c>
      <c r="L23" s="66">
        <v>1.7417518003684474E-4</v>
      </c>
      <c r="M23" s="66">
        <v>0</v>
      </c>
      <c r="N23" s="66">
        <v>2.1261923916791173E-4</v>
      </c>
      <c r="O23" s="66">
        <v>2.896990828469643E-3</v>
      </c>
      <c r="P23" s="66">
        <v>1.0482019892884469E-3</v>
      </c>
      <c r="Q23" s="66">
        <v>2.6802756023451874E-3</v>
      </c>
      <c r="R23" s="66">
        <v>3.9325054374517643E-4</v>
      </c>
      <c r="S23" s="66">
        <v>1.2002721335268505E-2</v>
      </c>
      <c r="T23" s="66">
        <v>4.9639980509924027E-2</v>
      </c>
      <c r="U23" s="66">
        <v>3.1092110376991841E-4</v>
      </c>
      <c r="V23" s="66">
        <v>1.9264775140620419E-4</v>
      </c>
      <c r="W23" s="66">
        <v>7.945033461386245E-5</v>
      </c>
      <c r="X23" s="66">
        <v>2.6438413695178292E-4</v>
      </c>
      <c r="Y23" s="66">
        <v>1.4963360527792943E-4</v>
      </c>
      <c r="Z23" s="66">
        <v>4.33378456778186E-3</v>
      </c>
      <c r="AA23" s="66">
        <v>2.2721626103358082E-3</v>
      </c>
      <c r="AB23" s="66">
        <v>7.4565854944475575E-3</v>
      </c>
      <c r="AC23" s="66">
        <v>1.3000144446049401E-5</v>
      </c>
      <c r="AD23" s="66">
        <v>1.0182780299536375E-4</v>
      </c>
      <c r="AE23" s="66">
        <v>3.5949214185365598E-4</v>
      </c>
      <c r="AF23" s="66">
        <v>1.1609319524206875E-3</v>
      </c>
      <c r="AG23" s="66">
        <v>9.7493517718236819E-4</v>
      </c>
      <c r="AH23" s="66">
        <v>5.3335405709676884E-3</v>
      </c>
      <c r="AI23" s="66">
        <v>8.693624364535237E-5</v>
      </c>
      <c r="AJ23" s="66">
        <v>1.7702169625246548E-3</v>
      </c>
      <c r="AK23" s="66">
        <v>5.2999367343417494E-4</v>
      </c>
      <c r="AL23" s="66">
        <v>1.2586919948667043E-5</v>
      </c>
      <c r="AM23" s="66">
        <v>5.2644536855022676E-5</v>
      </c>
      <c r="AN23" s="66">
        <v>1.7787742899850526E-3</v>
      </c>
      <c r="AO23" s="66">
        <v>3.0433705080545227E-5</v>
      </c>
      <c r="AP23" s="66">
        <v>6.4954836090530809E-5</v>
      </c>
      <c r="AQ23" s="66">
        <v>5.0329478083390019E-4</v>
      </c>
      <c r="AR23" s="66">
        <v>3.3418879714349473E-4</v>
      </c>
      <c r="AS23" s="66">
        <v>5.1709469903564705E-3</v>
      </c>
      <c r="AT23" s="66">
        <v>1.0475253920970463E-3</v>
      </c>
      <c r="AU23" s="66">
        <v>1.1691025311877485E-3</v>
      </c>
      <c r="AV23" s="66">
        <v>3.884790030766143E-3</v>
      </c>
      <c r="AW23" s="66">
        <v>5.0617400221845505E-3</v>
      </c>
      <c r="AX23" s="66">
        <v>6.1601305606942573E-3</v>
      </c>
      <c r="AY23" s="66">
        <v>8.9361546939834024E-4</v>
      </c>
      <c r="AZ23" s="66">
        <v>1.2401225377920292E-2</v>
      </c>
      <c r="BA23" s="66">
        <v>1.8835099423444666E-3</v>
      </c>
      <c r="BB23" s="66">
        <v>5.660963884848956E-4</v>
      </c>
      <c r="BC23" s="66">
        <v>4.6557421388085324E-3</v>
      </c>
      <c r="BD23" s="66">
        <v>3.9588496425456855E-3</v>
      </c>
      <c r="BE23" s="66">
        <v>1.3264736398344453E-3</v>
      </c>
      <c r="BF23" s="66">
        <v>8.4613485046770224E-4</v>
      </c>
      <c r="BG23" s="66">
        <v>3.7913366794240676E-4</v>
      </c>
      <c r="BH23" s="66">
        <v>9.9722582070287309E-4</v>
      </c>
      <c r="BI23" s="66">
        <v>2.7827490457107236E-3</v>
      </c>
      <c r="BJ23" s="66">
        <v>7.8655044048978381E-3</v>
      </c>
      <c r="BK23" s="66">
        <v>2.708969904985141E-3</v>
      </c>
      <c r="BL23" s="66">
        <v>6.3108887098137082E-4</v>
      </c>
      <c r="BM23" s="66">
        <v>9.137275205952476E-4</v>
      </c>
      <c r="BN23" s="66">
        <v>4.8209194541867095E-4</v>
      </c>
      <c r="BO23" s="66">
        <v>3.4670917941152319E-4</v>
      </c>
      <c r="BP23" s="66">
        <v>1.1591118709431576E-3</v>
      </c>
      <c r="BQ23" s="66">
        <v>3.5666509249098559E-3</v>
      </c>
      <c r="BR23" s="66">
        <v>2.8624364005847176E-3</v>
      </c>
      <c r="BS23" s="66">
        <v>3.5083505209403949E-3</v>
      </c>
      <c r="BT23" s="66">
        <v>6.2238709416480688E-3</v>
      </c>
      <c r="BU23" s="66">
        <v>1.5699675936136734E-2</v>
      </c>
      <c r="BV23" s="66">
        <v>3.5886185490330703E-4</v>
      </c>
      <c r="BW23" s="66">
        <v>3.1867561798592359E-5</v>
      </c>
      <c r="BX23" s="66">
        <v>0</v>
      </c>
      <c r="BY23" s="66">
        <v>1.5579579815625537E-3</v>
      </c>
      <c r="BZ23" s="66">
        <v>1.2870121583528609E-3</v>
      </c>
      <c r="CA23" s="66">
        <v>0</v>
      </c>
      <c r="CB23" s="66">
        <v>4.8292768521814613E-4</v>
      </c>
      <c r="CC23" s="66">
        <v>3.7987735388288928E-4</v>
      </c>
      <c r="CD23" s="66">
        <v>1.8413032178802627E-3</v>
      </c>
      <c r="CE23" s="66">
        <v>1.0490216390207823E-3</v>
      </c>
      <c r="CF23" s="66">
        <v>4.3664693108628515E-3</v>
      </c>
      <c r="CG23" s="66">
        <v>7.1570256853011006E-3</v>
      </c>
      <c r="CH23" s="66">
        <v>7.2852778479634249E-3</v>
      </c>
      <c r="CI23" s="66">
        <v>2.2864336319456642E-3</v>
      </c>
      <c r="CJ23" s="66">
        <v>7.1237725913295604E-3</v>
      </c>
      <c r="CK23" s="66">
        <v>8.5480937626296639E-3</v>
      </c>
      <c r="CL23" s="66">
        <v>5.2006092404342348E-2</v>
      </c>
      <c r="CM23" s="66">
        <v>5.1294882866513266E-3</v>
      </c>
      <c r="CN23" s="66">
        <v>5.1683356892593168E-3</v>
      </c>
      <c r="CO23" s="66">
        <v>2.1436234118052122E-2</v>
      </c>
      <c r="CP23" s="66">
        <v>2.231207483254615E-3</v>
      </c>
      <c r="CQ23" s="66">
        <v>5.8128258435268011E-3</v>
      </c>
      <c r="CR23" s="66">
        <v>1.0378457521974783E-2</v>
      </c>
      <c r="CS23" s="66">
        <v>1.8356505040892813E-3</v>
      </c>
      <c r="CT23" s="66">
        <v>5.8502966193990778E-2</v>
      </c>
      <c r="CU23" s="66">
        <v>1.1337756361849279E-3</v>
      </c>
      <c r="CV23" s="66">
        <v>4.3026922975502993E-2</v>
      </c>
      <c r="CW23" s="66">
        <v>1.1685372551702377E-3</v>
      </c>
      <c r="CX23" s="66">
        <v>2.0739532833388219E-3</v>
      </c>
      <c r="CY23" s="66">
        <v>4.8308051341890319E-4</v>
      </c>
      <c r="CZ23" s="66">
        <v>4.9469189857655703E-4</v>
      </c>
      <c r="DA23" s="66">
        <v>2.0540552441182382E-3</v>
      </c>
      <c r="DB23" s="66">
        <v>6.1851882089816144E-3</v>
      </c>
      <c r="DC23" s="66">
        <v>3.5341812772898959E-3</v>
      </c>
      <c r="DD23" s="66">
        <v>0</v>
      </c>
      <c r="DE23" s="67">
        <v>5.5810752005691119E-5</v>
      </c>
      <c r="DF23" s="67">
        <v>4.1345537908129958E-3</v>
      </c>
      <c r="DG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row>
    <row r="24" spans="1:170" s="34" customFormat="1" ht="19.95" customHeight="1" x14ac:dyDescent="0.2">
      <c r="A24" s="71" t="s">
        <v>258</v>
      </c>
      <c r="B24" s="69" t="s">
        <v>257</v>
      </c>
      <c r="C24" s="70">
        <v>4.258224840973384E-2</v>
      </c>
      <c r="D24" s="66">
        <v>0</v>
      </c>
      <c r="E24" s="66">
        <v>5.7811209571214928E-5</v>
      </c>
      <c r="F24" s="66">
        <v>9.8092910334905543E-5</v>
      </c>
      <c r="G24" s="66">
        <v>0</v>
      </c>
      <c r="H24" s="66">
        <v>0</v>
      </c>
      <c r="I24" s="66">
        <v>0</v>
      </c>
      <c r="J24" s="66">
        <v>1.1804939814595571E-6</v>
      </c>
      <c r="K24" s="66">
        <v>0</v>
      </c>
      <c r="L24" s="66">
        <v>5.5825378216937416E-7</v>
      </c>
      <c r="M24" s="66">
        <v>0</v>
      </c>
      <c r="N24" s="66">
        <v>9.1943454775313183E-6</v>
      </c>
      <c r="O24" s="66">
        <v>1.8949442886379141E-6</v>
      </c>
      <c r="P24" s="66">
        <v>9.9014357081776865E-6</v>
      </c>
      <c r="Q24" s="66">
        <v>0</v>
      </c>
      <c r="R24" s="66">
        <v>0</v>
      </c>
      <c r="S24" s="66">
        <v>2.4189646831156267E-6</v>
      </c>
      <c r="T24" s="66">
        <v>2.8340161489200904E-6</v>
      </c>
      <c r="U24" s="66">
        <v>0.18386513797123979</v>
      </c>
      <c r="V24" s="66">
        <v>6.1136337382372017E-3</v>
      </c>
      <c r="W24" s="66">
        <v>0</v>
      </c>
      <c r="X24" s="66">
        <v>6.6759394436333823E-3</v>
      </c>
      <c r="Y24" s="66">
        <v>8.0160859970319334E-4</v>
      </c>
      <c r="Z24" s="66">
        <v>3.5583059369561016E-4</v>
      </c>
      <c r="AA24" s="66">
        <v>1.1060933288505701E-3</v>
      </c>
      <c r="AB24" s="66">
        <v>2.7128358180851012E-3</v>
      </c>
      <c r="AC24" s="66">
        <v>2.6007584147119031E-6</v>
      </c>
      <c r="AD24" s="66">
        <v>-2.8713255819598515E-3</v>
      </c>
      <c r="AE24" s="66">
        <v>0</v>
      </c>
      <c r="AF24" s="66">
        <v>6.1028485413701143E-5</v>
      </c>
      <c r="AG24" s="66">
        <v>1.9014693171996542E-5</v>
      </c>
      <c r="AH24" s="66">
        <v>1.0821165123586444E-4</v>
      </c>
      <c r="AI24" s="66">
        <v>0</v>
      </c>
      <c r="AJ24" s="66">
        <v>0</v>
      </c>
      <c r="AK24" s="66">
        <v>5.8376948294702947E-5</v>
      </c>
      <c r="AL24" s="66">
        <v>-1.7399507853893201E-3</v>
      </c>
      <c r="AM24" s="66">
        <v>2.1567526187627668E-4</v>
      </c>
      <c r="AN24" s="66">
        <v>0</v>
      </c>
      <c r="AO24" s="66">
        <v>0</v>
      </c>
      <c r="AP24" s="66">
        <v>2.6726208599749654E-5</v>
      </c>
      <c r="AQ24" s="66">
        <v>8.4750704636019055E-6</v>
      </c>
      <c r="AR24" s="66">
        <v>0</v>
      </c>
      <c r="AS24" s="66">
        <v>0</v>
      </c>
      <c r="AT24" s="66">
        <v>0</v>
      </c>
      <c r="AU24" s="66">
        <v>7.1023925130663407E-6</v>
      </c>
      <c r="AV24" s="66">
        <v>0</v>
      </c>
      <c r="AW24" s="66">
        <v>0</v>
      </c>
      <c r="AX24" s="66">
        <v>2.7603707613780545E-6</v>
      </c>
      <c r="AY24" s="66">
        <v>0</v>
      </c>
      <c r="AZ24" s="66">
        <v>0</v>
      </c>
      <c r="BA24" s="66">
        <v>0</v>
      </c>
      <c r="BB24" s="66">
        <v>1.6825241748359663E-4</v>
      </c>
      <c r="BC24" s="66">
        <v>0</v>
      </c>
      <c r="BD24" s="66">
        <v>0</v>
      </c>
      <c r="BE24" s="66">
        <v>0</v>
      </c>
      <c r="BF24" s="66">
        <v>0</v>
      </c>
      <c r="BG24" s="66">
        <v>0</v>
      </c>
      <c r="BH24" s="66">
        <v>0</v>
      </c>
      <c r="BI24" s="66">
        <v>0</v>
      </c>
      <c r="BJ24" s="66">
        <v>1.921630879772746E-5</v>
      </c>
      <c r="BK24" s="66">
        <v>0</v>
      </c>
      <c r="BL24" s="66">
        <v>0</v>
      </c>
      <c r="BM24" s="66">
        <v>0</v>
      </c>
      <c r="BN24" s="66">
        <v>2.8085448521563138E-4</v>
      </c>
      <c r="BO24" s="66">
        <v>3.0611441629453857E-4</v>
      </c>
      <c r="BP24" s="66">
        <v>1.2999375232655849E-4</v>
      </c>
      <c r="BQ24" s="66">
        <v>9.8771359649083755E-5</v>
      </c>
      <c r="BR24" s="66">
        <v>0</v>
      </c>
      <c r="BS24" s="66">
        <v>0</v>
      </c>
      <c r="BT24" s="66">
        <v>0</v>
      </c>
      <c r="BU24" s="66">
        <v>0</v>
      </c>
      <c r="BV24" s="66">
        <v>6.2221077926536219E-6</v>
      </c>
      <c r="BW24" s="66">
        <v>0</v>
      </c>
      <c r="BX24" s="66">
        <v>0</v>
      </c>
      <c r="BY24" s="66">
        <v>0</v>
      </c>
      <c r="BZ24" s="66">
        <v>0</v>
      </c>
      <c r="CA24" s="66">
        <v>0</v>
      </c>
      <c r="CB24" s="66">
        <v>0</v>
      </c>
      <c r="CC24" s="66">
        <v>0</v>
      </c>
      <c r="CD24" s="66">
        <v>0</v>
      </c>
      <c r="CE24" s="66">
        <v>9.7580844075403855E-6</v>
      </c>
      <c r="CF24" s="66">
        <v>0</v>
      </c>
      <c r="CG24" s="66">
        <v>0</v>
      </c>
      <c r="CH24" s="66">
        <v>0</v>
      </c>
      <c r="CI24" s="66">
        <v>0</v>
      </c>
      <c r="CJ24" s="66">
        <v>0</v>
      </c>
      <c r="CK24" s="66">
        <v>0</v>
      </c>
      <c r="CL24" s="66">
        <v>0</v>
      </c>
      <c r="CM24" s="66">
        <v>1.9343373584189853E-6</v>
      </c>
      <c r="CN24" s="66">
        <v>0</v>
      </c>
      <c r="CO24" s="66">
        <v>0</v>
      </c>
      <c r="CP24" s="66">
        <v>0</v>
      </c>
      <c r="CQ24" s="66">
        <v>0</v>
      </c>
      <c r="CR24" s="66">
        <v>0</v>
      </c>
      <c r="CS24" s="66">
        <v>0</v>
      </c>
      <c r="CT24" s="66">
        <v>0</v>
      </c>
      <c r="CU24" s="66">
        <v>0</v>
      </c>
      <c r="CV24" s="66">
        <v>0</v>
      </c>
      <c r="CW24" s="66">
        <v>0</v>
      </c>
      <c r="CX24" s="66">
        <v>0</v>
      </c>
      <c r="CY24" s="66">
        <v>0</v>
      </c>
      <c r="CZ24" s="66">
        <v>0</v>
      </c>
      <c r="DA24" s="66">
        <v>0</v>
      </c>
      <c r="DB24" s="66">
        <v>1.5757831582468272E-4</v>
      </c>
      <c r="DC24" s="66">
        <v>5.1112865112337203E-4</v>
      </c>
      <c r="DD24" s="66">
        <v>0</v>
      </c>
      <c r="DE24" s="67">
        <v>1.2889586539425897E-3</v>
      </c>
      <c r="DF24" s="67">
        <v>1.8271798183039592E-4</v>
      </c>
      <c r="DG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row>
    <row r="25" spans="1:170" s="34" customFormat="1" ht="19.95" customHeight="1" x14ac:dyDescent="0.2">
      <c r="A25" s="71" t="s">
        <v>261</v>
      </c>
      <c r="B25" s="69" t="s">
        <v>262</v>
      </c>
      <c r="C25" s="70">
        <v>4.3058312364221746E-4</v>
      </c>
      <c r="D25" s="66">
        <v>5.4270614309257263E-4</v>
      </c>
      <c r="E25" s="66">
        <v>3.5758130398875023E-3</v>
      </c>
      <c r="F25" s="66">
        <v>4.0872045972877317E-5</v>
      </c>
      <c r="G25" s="66">
        <v>2.9668647577885826E-4</v>
      </c>
      <c r="H25" s="66">
        <v>0</v>
      </c>
      <c r="I25" s="66">
        <v>5.3211706575446606E-5</v>
      </c>
      <c r="J25" s="66">
        <v>3.9981761709169681E-3</v>
      </c>
      <c r="K25" s="66">
        <v>5.1580788096421311E-3</v>
      </c>
      <c r="L25" s="66">
        <v>2.3184279573494112E-3</v>
      </c>
      <c r="M25" s="66">
        <v>0</v>
      </c>
      <c r="N25" s="66">
        <v>9.5862544535110887E-3</v>
      </c>
      <c r="O25" s="66">
        <v>3.8618964602440687E-4</v>
      </c>
      <c r="P25" s="66">
        <v>3.542013591970836E-4</v>
      </c>
      <c r="Q25" s="66">
        <v>5.9357213163863576E-4</v>
      </c>
      <c r="R25" s="66">
        <v>4.0282747491756123E-3</v>
      </c>
      <c r="S25" s="66">
        <v>9.2356071601354601E-4</v>
      </c>
      <c r="T25" s="66">
        <v>6.0160693687601923E-6</v>
      </c>
      <c r="U25" s="66">
        <v>8.7387291099883413E-2</v>
      </c>
      <c r="V25" s="66">
        <v>0.16665416707394015</v>
      </c>
      <c r="W25" s="66">
        <v>4.653290047283363E-3</v>
      </c>
      <c r="X25" s="66">
        <v>2.3119652820830748E-2</v>
      </c>
      <c r="Y25" s="66">
        <v>1.455567431238514E-2</v>
      </c>
      <c r="Z25" s="66">
        <v>1.2332237478244055E-2</v>
      </c>
      <c r="AA25" s="66">
        <v>2.7396217383623859E-2</v>
      </c>
      <c r="AB25" s="66">
        <v>4.2569140748202929E-2</v>
      </c>
      <c r="AC25" s="66">
        <v>3.7975450007805929E-5</v>
      </c>
      <c r="AD25" s="66">
        <v>2.4164380901521955E-4</v>
      </c>
      <c r="AE25" s="66">
        <v>3.9626590339141054E-3</v>
      </c>
      <c r="AF25" s="66">
        <v>1.5124102161357353E-2</v>
      </c>
      <c r="AG25" s="66">
        <v>1.5592048401037164E-3</v>
      </c>
      <c r="AH25" s="66">
        <v>3.4980088384050541E-2</v>
      </c>
      <c r="AI25" s="66">
        <v>9.7420829252366963E-4</v>
      </c>
      <c r="AJ25" s="66">
        <v>1.7361932938856017E-2</v>
      </c>
      <c r="AK25" s="66">
        <v>2.951342957381952E-3</v>
      </c>
      <c r="AL25" s="66">
        <v>5.4224500402732167E-3</v>
      </c>
      <c r="AM25" s="66">
        <v>2.0417309416005322E-3</v>
      </c>
      <c r="AN25" s="66">
        <v>1.4685557071987174E-3</v>
      </c>
      <c r="AO25" s="66">
        <v>1.9271375464684017E-4</v>
      </c>
      <c r="AP25" s="66">
        <v>1.0913765688961062E-3</v>
      </c>
      <c r="AQ25" s="66">
        <v>5.5032753425988921E-3</v>
      </c>
      <c r="AR25" s="66">
        <v>4.7705125344045234E-3</v>
      </c>
      <c r="AS25" s="66">
        <v>7.4471201594790719E-4</v>
      </c>
      <c r="AT25" s="66">
        <v>8.0466568567634479E-4</v>
      </c>
      <c r="AU25" s="66">
        <v>7.0356787469805443E-4</v>
      </c>
      <c r="AV25" s="66">
        <v>3.4846249107690626E-4</v>
      </c>
      <c r="AW25" s="66">
        <v>7.5828258094221574E-3</v>
      </c>
      <c r="AX25" s="66">
        <v>3.7643708776041911E-3</v>
      </c>
      <c r="AY25" s="66">
        <v>8.7404369813278012E-4</v>
      </c>
      <c r="AZ25" s="66">
        <v>8.7437013284470916E-4</v>
      </c>
      <c r="BA25" s="66">
        <v>1.0819398714612299E-3</v>
      </c>
      <c r="BB25" s="66">
        <v>9.7463168763114345E-3</v>
      </c>
      <c r="BC25" s="66">
        <v>3.1452801492666033E-3</v>
      </c>
      <c r="BD25" s="66">
        <v>1.5315599394963616E-3</v>
      </c>
      <c r="BE25" s="66">
        <v>1.2014258879588418E-4</v>
      </c>
      <c r="BF25" s="66">
        <v>1.792431109207668E-5</v>
      </c>
      <c r="BG25" s="66">
        <v>1.5409356422966996E-4</v>
      </c>
      <c r="BH25" s="66">
        <v>2.3636106889963044E-3</v>
      </c>
      <c r="BI25" s="66">
        <v>1.1793725148914844E-3</v>
      </c>
      <c r="BJ25" s="66">
        <v>3.2524763045274369E-3</v>
      </c>
      <c r="BK25" s="66">
        <v>5.4260321180918901E-4</v>
      </c>
      <c r="BL25" s="66">
        <v>1.6517624363933891E-4</v>
      </c>
      <c r="BM25" s="66">
        <v>3.34409199280158E-4</v>
      </c>
      <c r="BN25" s="66">
        <v>6.4063286986336193E-4</v>
      </c>
      <c r="BO25" s="66">
        <v>1.1656722799724762E-3</v>
      </c>
      <c r="BP25" s="66">
        <v>4.4138075817341881E-6</v>
      </c>
      <c r="BQ25" s="66">
        <v>1.2845986081528233E-5</v>
      </c>
      <c r="BR25" s="66">
        <v>7.5348545570609994E-3</v>
      </c>
      <c r="BS25" s="66">
        <v>7.5120848667100462E-3</v>
      </c>
      <c r="BT25" s="66">
        <v>0</v>
      </c>
      <c r="BU25" s="66">
        <v>0</v>
      </c>
      <c r="BV25" s="66">
        <v>0</v>
      </c>
      <c r="BW25" s="66">
        <v>0</v>
      </c>
      <c r="BX25" s="66">
        <v>0</v>
      </c>
      <c r="BY25" s="66">
        <v>2.8062877465284623E-5</v>
      </c>
      <c r="BZ25" s="66">
        <v>3.7417748266165816E-5</v>
      </c>
      <c r="CA25" s="66">
        <v>0</v>
      </c>
      <c r="CB25" s="66">
        <v>0</v>
      </c>
      <c r="CC25" s="66">
        <v>0</v>
      </c>
      <c r="CD25" s="66">
        <v>0</v>
      </c>
      <c r="CE25" s="66">
        <v>6.5886365398031162E-4</v>
      </c>
      <c r="CF25" s="66">
        <v>6.3625514638722706E-4</v>
      </c>
      <c r="CG25" s="66">
        <v>0</v>
      </c>
      <c r="CH25" s="66">
        <v>0</v>
      </c>
      <c r="CI25" s="66">
        <v>0</v>
      </c>
      <c r="CJ25" s="66">
        <v>0</v>
      </c>
      <c r="CK25" s="66">
        <v>0</v>
      </c>
      <c r="CL25" s="66">
        <v>1.1943183583300253E-4</v>
      </c>
      <c r="CM25" s="66">
        <v>9.3243380406368936E-5</v>
      </c>
      <c r="CN25" s="66">
        <v>1.459930591121643E-5</v>
      </c>
      <c r="CO25" s="66">
        <v>5.5520042302525906E-3</v>
      </c>
      <c r="CP25" s="66">
        <v>3.3732581045573646E-4</v>
      </c>
      <c r="CQ25" s="66">
        <v>1.1306339220836832E-2</v>
      </c>
      <c r="CR25" s="66">
        <v>3.7029558365529952E-4</v>
      </c>
      <c r="CS25" s="66">
        <v>2.961083407432426E-4</v>
      </c>
      <c r="CT25" s="66">
        <v>0</v>
      </c>
      <c r="CU25" s="66">
        <v>0</v>
      </c>
      <c r="CV25" s="66">
        <v>2.6421960287951904E-4</v>
      </c>
      <c r="CW25" s="66">
        <v>3.8040496298147471E-4</v>
      </c>
      <c r="CX25" s="66">
        <v>0</v>
      </c>
      <c r="CY25" s="66">
        <v>7.7012835472578761E-5</v>
      </c>
      <c r="CZ25" s="66">
        <v>3.1105970500411062E-4</v>
      </c>
      <c r="DA25" s="66">
        <v>2.041230814956697E-3</v>
      </c>
      <c r="DB25" s="66">
        <v>7.2139942062355916E-4</v>
      </c>
      <c r="DC25" s="66">
        <v>5.2913892044730414E-5</v>
      </c>
      <c r="DD25" s="66">
        <v>0</v>
      </c>
      <c r="DE25" s="67">
        <v>9.9729041911136092E-4</v>
      </c>
      <c r="DF25" s="67">
        <v>2.0945155075912155E-3</v>
      </c>
      <c r="DG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row>
    <row r="26" spans="1:170" s="34" customFormat="1" ht="19.95" customHeight="1" x14ac:dyDescent="0.2">
      <c r="A26" s="71" t="s">
        <v>266</v>
      </c>
      <c r="B26" s="69" t="s">
        <v>774</v>
      </c>
      <c r="C26" s="70">
        <v>0</v>
      </c>
      <c r="D26" s="66">
        <v>0</v>
      </c>
      <c r="E26" s="66">
        <v>0</v>
      </c>
      <c r="F26" s="66">
        <v>0</v>
      </c>
      <c r="G26" s="66">
        <v>0</v>
      </c>
      <c r="H26" s="66">
        <v>0</v>
      </c>
      <c r="I26" s="66">
        <v>0</v>
      </c>
      <c r="J26" s="66">
        <v>0</v>
      </c>
      <c r="K26" s="66">
        <v>0</v>
      </c>
      <c r="L26" s="66">
        <v>0</v>
      </c>
      <c r="M26" s="66">
        <v>0</v>
      </c>
      <c r="N26" s="66">
        <v>4.0225261464199523E-5</v>
      </c>
      <c r="O26" s="66">
        <v>0</v>
      </c>
      <c r="P26" s="66">
        <v>0</v>
      </c>
      <c r="Q26" s="66">
        <v>0</v>
      </c>
      <c r="R26" s="66">
        <v>4.7533852522276014E-5</v>
      </c>
      <c r="S26" s="66">
        <v>5.1402999516207058E-6</v>
      </c>
      <c r="T26" s="66">
        <v>1.7103536056640549E-5</v>
      </c>
      <c r="U26" s="66">
        <v>1.6457442673921491E-2</v>
      </c>
      <c r="V26" s="66">
        <v>0</v>
      </c>
      <c r="W26" s="66">
        <v>0.12561032437756467</v>
      </c>
      <c r="X26" s="66">
        <v>0.23639341639501626</v>
      </c>
      <c r="Y26" s="66">
        <v>0.28420119799155713</v>
      </c>
      <c r="Z26" s="66">
        <v>1.8565074453684009E-3</v>
      </c>
      <c r="AA26" s="66">
        <v>4.0393305487016135E-4</v>
      </c>
      <c r="AB26" s="66">
        <v>1.3081982685979788E-2</v>
      </c>
      <c r="AC26" s="66">
        <v>1.2617873082989363E-4</v>
      </c>
      <c r="AD26" s="66">
        <v>0</v>
      </c>
      <c r="AE26" s="66">
        <v>1.7908958418129536E-5</v>
      </c>
      <c r="AF26" s="66">
        <v>4.7824735352345433E-4</v>
      </c>
      <c r="AG26" s="66">
        <v>0</v>
      </c>
      <c r="AH26" s="66">
        <v>1.0593483776653841E-3</v>
      </c>
      <c r="AI26" s="66">
        <v>0</v>
      </c>
      <c r="AJ26" s="66">
        <v>0</v>
      </c>
      <c r="AK26" s="66">
        <v>2.5651348708805429E-4</v>
      </c>
      <c r="AL26" s="66">
        <v>0</v>
      </c>
      <c r="AM26" s="66">
        <v>0</v>
      </c>
      <c r="AN26" s="66">
        <v>0</v>
      </c>
      <c r="AO26" s="66">
        <v>0</v>
      </c>
      <c r="AP26" s="66">
        <v>0</v>
      </c>
      <c r="AQ26" s="66">
        <v>0</v>
      </c>
      <c r="AR26" s="66">
        <v>0</v>
      </c>
      <c r="AS26" s="66">
        <v>3.8107305408617493E-7</v>
      </c>
      <c r="AT26" s="66">
        <v>1.4528227398341887E-5</v>
      </c>
      <c r="AU26" s="66">
        <v>2.7360140023949493E-6</v>
      </c>
      <c r="AV26" s="66">
        <v>0</v>
      </c>
      <c r="AW26" s="66">
        <v>2.89864171951194E-5</v>
      </c>
      <c r="AX26" s="66">
        <v>1.3351477524770695E-4</v>
      </c>
      <c r="AY26" s="66">
        <v>0</v>
      </c>
      <c r="AZ26" s="66">
        <v>0</v>
      </c>
      <c r="BA26" s="66">
        <v>0</v>
      </c>
      <c r="BB26" s="66">
        <v>0</v>
      </c>
      <c r="BC26" s="66">
        <v>0</v>
      </c>
      <c r="BD26" s="66">
        <v>0</v>
      </c>
      <c r="BE26" s="66">
        <v>0</v>
      </c>
      <c r="BF26" s="66">
        <v>0</v>
      </c>
      <c r="BG26" s="66">
        <v>0</v>
      </c>
      <c r="BH26" s="66">
        <v>1.2017916623613353E-5</v>
      </c>
      <c r="BI26" s="66">
        <v>0</v>
      </c>
      <c r="BJ26" s="66">
        <v>3.5647645305929206E-4</v>
      </c>
      <c r="BK26" s="66">
        <v>0</v>
      </c>
      <c r="BL26" s="66">
        <v>0</v>
      </c>
      <c r="BM26" s="66">
        <v>0</v>
      </c>
      <c r="BN26" s="66">
        <v>0</v>
      </c>
      <c r="BO26" s="66">
        <v>0</v>
      </c>
      <c r="BP26" s="66">
        <v>0</v>
      </c>
      <c r="BQ26" s="66">
        <v>2.5179274585224805E-4</v>
      </c>
      <c r="BR26" s="66">
        <v>0</v>
      </c>
      <c r="BS26" s="66">
        <v>0</v>
      </c>
      <c r="BT26" s="66">
        <v>0</v>
      </c>
      <c r="BU26" s="66">
        <v>0</v>
      </c>
      <c r="BV26" s="66">
        <v>0</v>
      </c>
      <c r="BW26" s="66">
        <v>0</v>
      </c>
      <c r="BX26" s="66">
        <v>0</v>
      </c>
      <c r="BY26" s="66">
        <v>0</v>
      </c>
      <c r="BZ26" s="66">
        <v>0</v>
      </c>
      <c r="CA26" s="66">
        <v>0</v>
      </c>
      <c r="CB26" s="66">
        <v>0</v>
      </c>
      <c r="CC26" s="66">
        <v>0</v>
      </c>
      <c r="CD26" s="66">
        <v>0</v>
      </c>
      <c r="CE26" s="66">
        <v>0</v>
      </c>
      <c r="CF26" s="66">
        <v>0</v>
      </c>
      <c r="CG26" s="66">
        <v>0</v>
      </c>
      <c r="CH26" s="66">
        <v>0</v>
      </c>
      <c r="CI26" s="66">
        <v>0</v>
      </c>
      <c r="CJ26" s="66">
        <v>0</v>
      </c>
      <c r="CK26" s="66">
        <v>0</v>
      </c>
      <c r="CL26" s="66">
        <v>7.1624583628173495E-6</v>
      </c>
      <c r="CM26" s="66">
        <v>0</v>
      </c>
      <c r="CN26" s="66">
        <v>0</v>
      </c>
      <c r="CO26" s="66">
        <v>1.3786005512973758E-3</v>
      </c>
      <c r="CP26" s="66">
        <v>6.6407074151862998E-5</v>
      </c>
      <c r="CQ26" s="66">
        <v>5.5110750778221045E-5</v>
      </c>
      <c r="CR26" s="66">
        <v>0</v>
      </c>
      <c r="CS26" s="66">
        <v>0</v>
      </c>
      <c r="CT26" s="66">
        <v>0</v>
      </c>
      <c r="CU26" s="66">
        <v>0</v>
      </c>
      <c r="CV26" s="66">
        <v>0</v>
      </c>
      <c r="CW26" s="66">
        <v>0</v>
      </c>
      <c r="CX26" s="66">
        <v>0</v>
      </c>
      <c r="CY26" s="66">
        <v>0</v>
      </c>
      <c r="CZ26" s="66">
        <v>0</v>
      </c>
      <c r="DA26" s="66">
        <v>0</v>
      </c>
      <c r="DB26" s="66">
        <v>0</v>
      </c>
      <c r="DC26" s="66">
        <v>0</v>
      </c>
      <c r="DD26" s="66">
        <v>0</v>
      </c>
      <c r="DE26" s="67">
        <v>0</v>
      </c>
      <c r="DF26" s="67">
        <v>3.2637463665224609E-3</v>
      </c>
      <c r="DG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row>
    <row r="27" spans="1:170" s="34" customFormat="1" ht="19.95" customHeight="1" x14ac:dyDescent="0.2">
      <c r="A27" s="71" t="s">
        <v>268</v>
      </c>
      <c r="B27" s="69" t="s">
        <v>775</v>
      </c>
      <c r="C27" s="70">
        <v>0</v>
      </c>
      <c r="D27" s="66">
        <v>0</v>
      </c>
      <c r="E27" s="66">
        <v>9.5868395794736726E-4</v>
      </c>
      <c r="F27" s="66">
        <v>6.53952735566037E-5</v>
      </c>
      <c r="G27" s="66">
        <v>0</v>
      </c>
      <c r="H27" s="66">
        <v>0</v>
      </c>
      <c r="I27" s="66">
        <v>1.5203344735841888E-4</v>
      </c>
      <c r="J27" s="66">
        <v>3.2490060308912761E-3</v>
      </c>
      <c r="K27" s="66">
        <v>4.2491126585726437E-3</v>
      </c>
      <c r="L27" s="66">
        <v>1.5223580639758833E-3</v>
      </c>
      <c r="M27" s="66">
        <v>0</v>
      </c>
      <c r="N27" s="66">
        <v>1.3367429031145846E-2</v>
      </c>
      <c r="O27" s="66">
        <v>2.508906238156598E-4</v>
      </c>
      <c r="P27" s="66">
        <v>2.3313380440163822E-3</v>
      </c>
      <c r="Q27" s="66">
        <v>9.7883767706594777E-4</v>
      </c>
      <c r="R27" s="66">
        <v>6.4646039430295366E-3</v>
      </c>
      <c r="S27" s="66">
        <v>2.6779753265602324E-3</v>
      </c>
      <c r="T27" s="66">
        <v>5.3274531641541725E-4</v>
      </c>
      <c r="U27" s="66">
        <v>6.0950252623396817E-3</v>
      </c>
      <c r="V27" s="66">
        <v>7.3627340341398829E-3</v>
      </c>
      <c r="W27" s="66">
        <v>2.1936296900246687E-2</v>
      </c>
      <c r="X27" s="66">
        <v>0.29940719556826595</v>
      </c>
      <c r="Y27" s="66">
        <v>0.31278244688622164</v>
      </c>
      <c r="Z27" s="66">
        <v>0.2637594275768711</v>
      </c>
      <c r="AA27" s="66">
        <v>6.7518363183597649E-2</v>
      </c>
      <c r="AB27" s="66">
        <v>0.13431260562352595</v>
      </c>
      <c r="AC27" s="66">
        <v>2.3929895517357599E-4</v>
      </c>
      <c r="AD27" s="66">
        <v>1.580940359734932E-3</v>
      </c>
      <c r="AE27" s="66">
        <v>3.7055683205756078E-2</v>
      </c>
      <c r="AF27" s="66">
        <v>9.2550679821332152E-2</v>
      </c>
      <c r="AG27" s="66">
        <v>3.5038893690579084E-3</v>
      </c>
      <c r="AH27" s="66">
        <v>1.0695730344630585E-2</v>
      </c>
      <c r="AI27" s="66">
        <v>1.2042348771046127E-4</v>
      </c>
      <c r="AJ27" s="66">
        <v>7.9388560157790937E-4</v>
      </c>
      <c r="AK27" s="66">
        <v>2.5845171679990796E-2</v>
      </c>
      <c r="AL27" s="66">
        <v>5.7490941605066298E-5</v>
      </c>
      <c r="AM27" s="66">
        <v>0</v>
      </c>
      <c r="AN27" s="66">
        <v>2.296310738502199E-5</v>
      </c>
      <c r="AO27" s="66">
        <v>0</v>
      </c>
      <c r="AP27" s="66">
        <v>1.3769072025440646E-4</v>
      </c>
      <c r="AQ27" s="66">
        <v>2.6497035669161236E-3</v>
      </c>
      <c r="AR27" s="66">
        <v>9.9308190136130329E-5</v>
      </c>
      <c r="AS27" s="66">
        <v>2.4326751090226188E-4</v>
      </c>
      <c r="AT27" s="66">
        <v>2.9215805907475864E-4</v>
      </c>
      <c r="AU27" s="66">
        <v>2.6797945365923135E-5</v>
      </c>
      <c r="AV27" s="66">
        <v>5.5696069733550152E-4</v>
      </c>
      <c r="AW27" s="66">
        <v>4.5904229714740169E-3</v>
      </c>
      <c r="AX27" s="66">
        <v>7.8102511453117295E-3</v>
      </c>
      <c r="AY27" s="66">
        <v>1.3484261540456434E-3</v>
      </c>
      <c r="AZ27" s="66">
        <v>4.6375400824553376E-3</v>
      </c>
      <c r="BA27" s="66">
        <v>9.9502523328205195E-4</v>
      </c>
      <c r="BB27" s="66">
        <v>1.523653036981115E-3</v>
      </c>
      <c r="BC27" s="66">
        <v>3.0400134841678618E-4</v>
      </c>
      <c r="BD27" s="66">
        <v>2.4832112256913823E-5</v>
      </c>
      <c r="BE27" s="66">
        <v>2.9453582916469818E-5</v>
      </c>
      <c r="BF27" s="66">
        <v>7.0987429719402521E-5</v>
      </c>
      <c r="BG27" s="66">
        <v>2.7836053036801259E-4</v>
      </c>
      <c r="BH27" s="66">
        <v>7.2891276912785336E-5</v>
      </c>
      <c r="BI27" s="66">
        <v>1.6814435529190523E-6</v>
      </c>
      <c r="BJ27" s="66">
        <v>9.6684954651367902E-4</v>
      </c>
      <c r="BK27" s="66">
        <v>0</v>
      </c>
      <c r="BL27" s="66">
        <v>5.9994765142443777E-5</v>
      </c>
      <c r="BM27" s="66">
        <v>2.2023240374618471E-4</v>
      </c>
      <c r="BN27" s="66">
        <v>0</v>
      </c>
      <c r="BO27" s="66">
        <v>0</v>
      </c>
      <c r="BP27" s="66">
        <v>0</v>
      </c>
      <c r="BQ27" s="66">
        <v>3.0944553138614678E-6</v>
      </c>
      <c r="BR27" s="66">
        <v>6.9539137956433223E-5</v>
      </c>
      <c r="BS27" s="66">
        <v>0</v>
      </c>
      <c r="BT27" s="66">
        <v>0</v>
      </c>
      <c r="BU27" s="66">
        <v>0</v>
      </c>
      <c r="BV27" s="66">
        <v>0</v>
      </c>
      <c r="BW27" s="66">
        <v>0</v>
      </c>
      <c r="BX27" s="66">
        <v>0</v>
      </c>
      <c r="BY27" s="66">
        <v>0</v>
      </c>
      <c r="BZ27" s="66">
        <v>2.903670059455548E-7</v>
      </c>
      <c r="CA27" s="66">
        <v>0</v>
      </c>
      <c r="CB27" s="66">
        <v>0</v>
      </c>
      <c r="CC27" s="66">
        <v>0</v>
      </c>
      <c r="CD27" s="66">
        <v>0</v>
      </c>
      <c r="CE27" s="66">
        <v>5.3476507770136577E-6</v>
      </c>
      <c r="CF27" s="66">
        <v>1.1652856951983228E-3</v>
      </c>
      <c r="CG27" s="66">
        <v>2.8059572631124542E-6</v>
      </c>
      <c r="CH27" s="66">
        <v>0</v>
      </c>
      <c r="CI27" s="66">
        <v>0</v>
      </c>
      <c r="CJ27" s="66">
        <v>0</v>
      </c>
      <c r="CK27" s="66">
        <v>0</v>
      </c>
      <c r="CL27" s="66">
        <v>1.5256899259591655E-4</v>
      </c>
      <c r="CM27" s="66">
        <v>3.3382918927553455E-6</v>
      </c>
      <c r="CN27" s="66">
        <v>4.8582411774561647E-4</v>
      </c>
      <c r="CO27" s="66">
        <v>4.9062757346341867E-3</v>
      </c>
      <c r="CP27" s="66">
        <v>3.933683033524791E-4</v>
      </c>
      <c r="CQ27" s="66">
        <v>8.1463004143299993E-4</v>
      </c>
      <c r="CR27" s="66">
        <v>1.6121500357877039E-5</v>
      </c>
      <c r="CS27" s="66">
        <v>6.2301305496637656E-5</v>
      </c>
      <c r="CT27" s="66">
        <v>0</v>
      </c>
      <c r="CU27" s="66">
        <v>1.0488211250554376E-6</v>
      </c>
      <c r="CV27" s="66">
        <v>0</v>
      </c>
      <c r="CW27" s="66">
        <v>3.5639143722347797E-4</v>
      </c>
      <c r="CX27" s="66">
        <v>0</v>
      </c>
      <c r="CY27" s="66">
        <v>0</v>
      </c>
      <c r="CZ27" s="66">
        <v>0</v>
      </c>
      <c r="DA27" s="66">
        <v>7.0784794520170949E-4</v>
      </c>
      <c r="DB27" s="66">
        <v>0</v>
      </c>
      <c r="DC27" s="66">
        <v>8.0757010512293035E-5</v>
      </c>
      <c r="DD27" s="66">
        <v>0</v>
      </c>
      <c r="DE27" s="67">
        <v>2.7656406105422404E-4</v>
      </c>
      <c r="DF27" s="67">
        <v>6.0440101030805006E-3</v>
      </c>
      <c r="DG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row>
    <row r="28" spans="1:170" s="34" customFormat="1" ht="19.95" customHeight="1" x14ac:dyDescent="0.2">
      <c r="A28" s="71" t="s">
        <v>275</v>
      </c>
      <c r="B28" s="69" t="s">
        <v>274</v>
      </c>
      <c r="C28" s="70">
        <v>0</v>
      </c>
      <c r="D28" s="66">
        <v>0</v>
      </c>
      <c r="E28" s="66">
        <v>0</v>
      </c>
      <c r="F28" s="66">
        <v>0</v>
      </c>
      <c r="G28" s="66">
        <v>0</v>
      </c>
      <c r="H28" s="66">
        <v>0</v>
      </c>
      <c r="I28" s="66">
        <v>0</v>
      </c>
      <c r="J28" s="66">
        <v>4.6803515715786725E-5</v>
      </c>
      <c r="K28" s="66">
        <v>0</v>
      </c>
      <c r="L28" s="66">
        <v>2.7912689108468711E-6</v>
      </c>
      <c r="M28" s="66">
        <v>0</v>
      </c>
      <c r="N28" s="66">
        <v>3.2674405240776922E-3</v>
      </c>
      <c r="O28" s="66">
        <v>2.0844387175017055E-5</v>
      </c>
      <c r="P28" s="66">
        <v>3.3210315495746882E-3</v>
      </c>
      <c r="Q28" s="66">
        <v>8.7249111995549289E-4</v>
      </c>
      <c r="R28" s="66">
        <v>4.121939240861573E-4</v>
      </c>
      <c r="S28" s="66">
        <v>3.5701499758103534E-3</v>
      </c>
      <c r="T28" s="66">
        <v>5.2324887633745673E-4</v>
      </c>
      <c r="U28" s="66">
        <v>0</v>
      </c>
      <c r="V28" s="66">
        <v>0</v>
      </c>
      <c r="W28" s="66">
        <v>0</v>
      </c>
      <c r="X28" s="66">
        <v>0</v>
      </c>
      <c r="Y28" s="66">
        <v>3.9031610675811794E-3</v>
      </c>
      <c r="Z28" s="66">
        <v>6.5329723457745112E-2</v>
      </c>
      <c r="AA28" s="66">
        <v>0</v>
      </c>
      <c r="AB28" s="66">
        <v>1.3652361494899474E-2</v>
      </c>
      <c r="AC28" s="66">
        <v>0</v>
      </c>
      <c r="AD28" s="66">
        <v>6.0684030390562427E-7</v>
      </c>
      <c r="AE28" s="66">
        <v>0.15416638000078778</v>
      </c>
      <c r="AF28" s="66">
        <v>9.0397421423779839E-4</v>
      </c>
      <c r="AG28" s="66">
        <v>9.8496110630942081E-3</v>
      </c>
      <c r="AH28" s="66">
        <v>1.6193100667081142E-3</v>
      </c>
      <c r="AI28" s="66">
        <v>0</v>
      </c>
      <c r="AJ28" s="66">
        <v>0</v>
      </c>
      <c r="AK28" s="66">
        <v>4.8904353827572324E-3</v>
      </c>
      <c r="AL28" s="66">
        <v>0</v>
      </c>
      <c r="AM28" s="66">
        <v>6.9820850852660688E-6</v>
      </c>
      <c r="AN28" s="66">
        <v>0</v>
      </c>
      <c r="AO28" s="66">
        <v>0</v>
      </c>
      <c r="AP28" s="66">
        <v>0</v>
      </c>
      <c r="AQ28" s="66">
        <v>8.9484303625230813E-3</v>
      </c>
      <c r="AR28" s="66">
        <v>2.6593766272409431E-5</v>
      </c>
      <c r="AS28" s="66">
        <v>1.7524597074787968E-4</v>
      </c>
      <c r="AT28" s="66">
        <v>1.9811219179557117E-6</v>
      </c>
      <c r="AU28" s="66">
        <v>8.5669095972250081E-5</v>
      </c>
      <c r="AV28" s="66">
        <v>7.8774098054822572E-4</v>
      </c>
      <c r="AW28" s="66">
        <v>1.8795127770452687E-3</v>
      </c>
      <c r="AX28" s="66">
        <v>8.4924985713870638E-3</v>
      </c>
      <c r="AY28" s="66">
        <v>3.3002544735477178E-3</v>
      </c>
      <c r="AZ28" s="66">
        <v>5.8188273018781496E-3</v>
      </c>
      <c r="BA28" s="66">
        <v>0</v>
      </c>
      <c r="BB28" s="66">
        <v>3.7586180098364663E-3</v>
      </c>
      <c r="BC28" s="66">
        <v>9.2295993163840498E-4</v>
      </c>
      <c r="BD28" s="66">
        <v>1.1076403088247611E-3</v>
      </c>
      <c r="BE28" s="66">
        <v>0</v>
      </c>
      <c r="BF28" s="66">
        <v>0</v>
      </c>
      <c r="BG28" s="66">
        <v>2.8320283120154975E-3</v>
      </c>
      <c r="BH28" s="66">
        <v>2.9522273444963234E-4</v>
      </c>
      <c r="BI28" s="66">
        <v>5.2685231324796965E-5</v>
      </c>
      <c r="BJ28" s="66">
        <v>8.4123801301510381E-3</v>
      </c>
      <c r="BK28" s="66">
        <v>0</v>
      </c>
      <c r="BL28" s="66">
        <v>3.6066931981888218E-8</v>
      </c>
      <c r="BM28" s="66">
        <v>0</v>
      </c>
      <c r="BN28" s="66">
        <v>0</v>
      </c>
      <c r="BO28" s="66">
        <v>0</v>
      </c>
      <c r="BP28" s="66">
        <v>0</v>
      </c>
      <c r="BQ28" s="66">
        <v>0</v>
      </c>
      <c r="BR28" s="66">
        <v>0</v>
      </c>
      <c r="BS28" s="66">
        <v>0</v>
      </c>
      <c r="BT28" s="66">
        <v>0</v>
      </c>
      <c r="BU28" s="66">
        <v>0</v>
      </c>
      <c r="BV28" s="66">
        <v>0</v>
      </c>
      <c r="BW28" s="66">
        <v>0</v>
      </c>
      <c r="BX28" s="66">
        <v>0</v>
      </c>
      <c r="BY28" s="66">
        <v>0</v>
      </c>
      <c r="BZ28" s="66">
        <v>0</v>
      </c>
      <c r="CA28" s="66">
        <v>0</v>
      </c>
      <c r="CB28" s="66">
        <v>0</v>
      </c>
      <c r="CC28" s="66">
        <v>0</v>
      </c>
      <c r="CD28" s="66">
        <v>0</v>
      </c>
      <c r="CE28" s="66">
        <v>0</v>
      </c>
      <c r="CF28" s="66">
        <v>0</v>
      </c>
      <c r="CG28" s="66">
        <v>0</v>
      </c>
      <c r="CH28" s="66">
        <v>0</v>
      </c>
      <c r="CI28" s="66">
        <v>0</v>
      </c>
      <c r="CJ28" s="66">
        <v>0</v>
      </c>
      <c r="CK28" s="66">
        <v>0</v>
      </c>
      <c r="CL28" s="66">
        <v>1.4842684800055228E-5</v>
      </c>
      <c r="CM28" s="66">
        <v>0</v>
      </c>
      <c r="CN28" s="66">
        <v>0</v>
      </c>
      <c r="CO28" s="66">
        <v>0</v>
      </c>
      <c r="CP28" s="66">
        <v>1.4550127513602876E-4</v>
      </c>
      <c r="CQ28" s="66">
        <v>1.9211141996633394E-4</v>
      </c>
      <c r="CR28" s="66">
        <v>0</v>
      </c>
      <c r="CS28" s="66">
        <v>1.3289793044913832E-5</v>
      </c>
      <c r="CT28" s="66">
        <v>0</v>
      </c>
      <c r="CU28" s="66">
        <v>0</v>
      </c>
      <c r="CV28" s="66">
        <v>0</v>
      </c>
      <c r="CW28" s="66">
        <v>0</v>
      </c>
      <c r="CX28" s="66">
        <v>0</v>
      </c>
      <c r="CY28" s="66">
        <v>0</v>
      </c>
      <c r="CZ28" s="66">
        <v>0</v>
      </c>
      <c r="DA28" s="66">
        <v>0</v>
      </c>
      <c r="DB28" s="66">
        <v>0</v>
      </c>
      <c r="DC28" s="66">
        <v>0</v>
      </c>
      <c r="DD28" s="66">
        <v>0</v>
      </c>
      <c r="DE28" s="67">
        <v>1.5248161367681274E-3</v>
      </c>
      <c r="DF28" s="67">
        <v>1.3242075886851161E-3</v>
      </c>
      <c r="DG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row>
    <row r="29" spans="1:170" s="34" customFormat="1" ht="19.95" customHeight="1" x14ac:dyDescent="0.2">
      <c r="A29" s="71" t="s">
        <v>278</v>
      </c>
      <c r="B29" s="69" t="s">
        <v>277</v>
      </c>
      <c r="C29" s="70">
        <v>0</v>
      </c>
      <c r="D29" s="66">
        <v>0</v>
      </c>
      <c r="E29" s="66">
        <v>0</v>
      </c>
      <c r="F29" s="66">
        <v>0</v>
      </c>
      <c r="G29" s="66">
        <v>0</v>
      </c>
      <c r="H29" s="66">
        <v>0</v>
      </c>
      <c r="I29" s="66">
        <v>0</v>
      </c>
      <c r="J29" s="66">
        <v>0</v>
      </c>
      <c r="K29" s="66">
        <v>0</v>
      </c>
      <c r="L29" s="66">
        <v>0</v>
      </c>
      <c r="M29" s="66">
        <v>0</v>
      </c>
      <c r="N29" s="66">
        <v>0.13962647971497527</v>
      </c>
      <c r="O29" s="66">
        <v>4.6007352383839906E-2</v>
      </c>
      <c r="P29" s="66">
        <v>1.2241775057383322E-4</v>
      </c>
      <c r="Q29" s="66">
        <v>4.8968630975307055E-4</v>
      </c>
      <c r="R29" s="66">
        <v>5.9654107907107273E-4</v>
      </c>
      <c r="S29" s="66">
        <v>1.3243831640058055E-5</v>
      </c>
      <c r="T29" s="66">
        <v>0</v>
      </c>
      <c r="U29" s="66">
        <v>0</v>
      </c>
      <c r="V29" s="66">
        <v>0</v>
      </c>
      <c r="W29" s="66">
        <v>0</v>
      </c>
      <c r="X29" s="66">
        <v>0</v>
      </c>
      <c r="Y29" s="66">
        <v>0</v>
      </c>
      <c r="Z29" s="66">
        <v>7.9288338812608778E-5</v>
      </c>
      <c r="AA29" s="66">
        <v>0</v>
      </c>
      <c r="AB29" s="66">
        <v>0</v>
      </c>
      <c r="AC29" s="66">
        <v>0</v>
      </c>
      <c r="AD29" s="66">
        <v>2.6349005995582206E-4</v>
      </c>
      <c r="AE29" s="66">
        <v>3.21442170082586E-4</v>
      </c>
      <c r="AF29" s="66">
        <v>2.2079876961337717E-4</v>
      </c>
      <c r="AG29" s="66">
        <v>6.6032843560933448E-4</v>
      </c>
      <c r="AH29" s="66">
        <v>1.460269184883975E-3</v>
      </c>
      <c r="AI29" s="66">
        <v>0</v>
      </c>
      <c r="AJ29" s="66">
        <v>0</v>
      </c>
      <c r="AK29" s="66">
        <v>7.2925173980560188E-3</v>
      </c>
      <c r="AL29" s="66">
        <v>0</v>
      </c>
      <c r="AM29" s="66">
        <v>0</v>
      </c>
      <c r="AN29" s="66">
        <v>0</v>
      </c>
      <c r="AO29" s="66">
        <v>0</v>
      </c>
      <c r="AP29" s="66">
        <v>0</v>
      </c>
      <c r="AQ29" s="66">
        <v>0</v>
      </c>
      <c r="AR29" s="66">
        <v>0</v>
      </c>
      <c r="AS29" s="66">
        <v>0</v>
      </c>
      <c r="AT29" s="66">
        <v>0</v>
      </c>
      <c r="AU29" s="66">
        <v>0</v>
      </c>
      <c r="AV29" s="66">
        <v>9.9596550725364848E-5</v>
      </c>
      <c r="AW29" s="66">
        <v>0</v>
      </c>
      <c r="AX29" s="66">
        <v>0</v>
      </c>
      <c r="AY29" s="66">
        <v>0</v>
      </c>
      <c r="AZ29" s="66">
        <v>0</v>
      </c>
      <c r="BA29" s="66">
        <v>0</v>
      </c>
      <c r="BB29" s="66">
        <v>0</v>
      </c>
      <c r="BC29" s="66">
        <v>0</v>
      </c>
      <c r="BD29" s="66">
        <v>0</v>
      </c>
      <c r="BE29" s="66">
        <v>0</v>
      </c>
      <c r="BF29" s="66">
        <v>0</v>
      </c>
      <c r="BG29" s="66">
        <v>0</v>
      </c>
      <c r="BH29" s="66">
        <v>0</v>
      </c>
      <c r="BI29" s="66">
        <v>0</v>
      </c>
      <c r="BJ29" s="66">
        <v>7.3530695036251037E-3</v>
      </c>
      <c r="BK29" s="66">
        <v>0</v>
      </c>
      <c r="BL29" s="66">
        <v>0</v>
      </c>
      <c r="BM29" s="66">
        <v>0</v>
      </c>
      <c r="BN29" s="66">
        <v>0</v>
      </c>
      <c r="BO29" s="66">
        <v>0</v>
      </c>
      <c r="BP29" s="66">
        <v>0</v>
      </c>
      <c r="BQ29" s="66">
        <v>0</v>
      </c>
      <c r="BR29" s="66">
        <v>0</v>
      </c>
      <c r="BS29" s="66">
        <v>0</v>
      </c>
      <c r="BT29" s="66">
        <v>0</v>
      </c>
      <c r="BU29" s="66">
        <v>0</v>
      </c>
      <c r="BV29" s="66">
        <v>0</v>
      </c>
      <c r="BW29" s="66">
        <v>0</v>
      </c>
      <c r="BX29" s="66">
        <v>0</v>
      </c>
      <c r="BY29" s="66">
        <v>0</v>
      </c>
      <c r="BZ29" s="66">
        <v>0</v>
      </c>
      <c r="CA29" s="66">
        <v>0</v>
      </c>
      <c r="CB29" s="66">
        <v>0</v>
      </c>
      <c r="CC29" s="66">
        <v>0</v>
      </c>
      <c r="CD29" s="66">
        <v>0</v>
      </c>
      <c r="CE29" s="66">
        <v>0</v>
      </c>
      <c r="CF29" s="66">
        <v>0</v>
      </c>
      <c r="CG29" s="66">
        <v>0</v>
      </c>
      <c r="CH29" s="66">
        <v>0</v>
      </c>
      <c r="CI29" s="66">
        <v>0</v>
      </c>
      <c r="CJ29" s="66">
        <v>0</v>
      </c>
      <c r="CK29" s="66">
        <v>0</v>
      </c>
      <c r="CL29" s="66">
        <v>0</v>
      </c>
      <c r="CM29" s="66">
        <v>1.0243668269046778E-6</v>
      </c>
      <c r="CN29" s="66">
        <v>0</v>
      </c>
      <c r="CO29" s="66">
        <v>0</v>
      </c>
      <c r="CP29" s="66">
        <v>0</v>
      </c>
      <c r="CQ29" s="66">
        <v>0</v>
      </c>
      <c r="CR29" s="66">
        <v>0</v>
      </c>
      <c r="CS29" s="66">
        <v>0</v>
      </c>
      <c r="CT29" s="66">
        <v>0</v>
      </c>
      <c r="CU29" s="66">
        <v>0</v>
      </c>
      <c r="CV29" s="66">
        <v>0</v>
      </c>
      <c r="CW29" s="66">
        <v>0</v>
      </c>
      <c r="CX29" s="66">
        <v>0</v>
      </c>
      <c r="CY29" s="66">
        <v>0</v>
      </c>
      <c r="CZ29" s="66">
        <v>0</v>
      </c>
      <c r="DA29" s="66">
        <v>0</v>
      </c>
      <c r="DB29" s="66">
        <v>0</v>
      </c>
      <c r="DC29" s="66">
        <v>0</v>
      </c>
      <c r="DD29" s="66">
        <v>0</v>
      </c>
      <c r="DE29" s="67">
        <v>1.2996228645488817E-4</v>
      </c>
      <c r="DF29" s="67">
        <v>6.1007333248589796E-5</v>
      </c>
      <c r="DG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row>
    <row r="30" spans="1:170" s="34" customFormat="1" ht="19.95" customHeight="1" x14ac:dyDescent="0.2">
      <c r="A30" s="71" t="s">
        <v>281</v>
      </c>
      <c r="B30" s="69" t="s">
        <v>279</v>
      </c>
      <c r="C30" s="70">
        <v>0</v>
      </c>
      <c r="D30" s="66">
        <v>1.282491333750071E-2</v>
      </c>
      <c r="E30" s="66">
        <v>8.1776746054775556E-2</v>
      </c>
      <c r="F30" s="66">
        <v>0</v>
      </c>
      <c r="G30" s="66">
        <v>3.1469475958941114E-4</v>
      </c>
      <c r="H30" s="66">
        <v>0</v>
      </c>
      <c r="I30" s="66">
        <v>0</v>
      </c>
      <c r="J30" s="66">
        <v>1.8406835346746562E-4</v>
      </c>
      <c r="K30" s="66">
        <v>0</v>
      </c>
      <c r="L30" s="66">
        <v>2.1431362697482276E-3</v>
      </c>
      <c r="M30" s="66">
        <v>0</v>
      </c>
      <c r="N30" s="66">
        <v>0</v>
      </c>
      <c r="O30" s="66">
        <v>8.6409459561888875E-5</v>
      </c>
      <c r="P30" s="66">
        <v>0</v>
      </c>
      <c r="Q30" s="66">
        <v>0</v>
      </c>
      <c r="R30" s="66">
        <v>0</v>
      </c>
      <c r="S30" s="66">
        <v>0</v>
      </c>
      <c r="T30" s="66">
        <v>0</v>
      </c>
      <c r="U30" s="66">
        <v>0</v>
      </c>
      <c r="V30" s="66">
        <v>0</v>
      </c>
      <c r="W30" s="66">
        <v>0</v>
      </c>
      <c r="X30" s="66">
        <v>0</v>
      </c>
      <c r="Y30" s="66">
        <v>0</v>
      </c>
      <c r="Z30" s="66">
        <v>0</v>
      </c>
      <c r="AA30" s="66">
        <v>3.8145788576931627E-2</v>
      </c>
      <c r="AB30" s="66">
        <v>1.4619943604686741E-3</v>
      </c>
      <c r="AC30" s="66">
        <v>0</v>
      </c>
      <c r="AD30" s="66">
        <v>0</v>
      </c>
      <c r="AE30" s="66">
        <v>0</v>
      </c>
      <c r="AF30" s="66">
        <v>0</v>
      </c>
      <c r="AG30" s="66">
        <v>0</v>
      </c>
      <c r="AH30" s="66">
        <v>0</v>
      </c>
      <c r="AI30" s="66">
        <v>0</v>
      </c>
      <c r="AJ30" s="66">
        <v>0</v>
      </c>
      <c r="AK30" s="66">
        <v>0</v>
      </c>
      <c r="AL30" s="66">
        <v>0</v>
      </c>
      <c r="AM30" s="66">
        <v>0</v>
      </c>
      <c r="AN30" s="66">
        <v>0</v>
      </c>
      <c r="AO30" s="66">
        <v>0</v>
      </c>
      <c r="AP30" s="66">
        <v>0</v>
      </c>
      <c r="AQ30" s="66">
        <v>0</v>
      </c>
      <c r="AR30" s="66">
        <v>0</v>
      </c>
      <c r="AS30" s="66">
        <v>0</v>
      </c>
      <c r="AT30" s="66">
        <v>0</v>
      </c>
      <c r="AU30" s="66">
        <v>0</v>
      </c>
      <c r="AV30" s="66">
        <v>0</v>
      </c>
      <c r="AW30" s="66">
        <v>0</v>
      </c>
      <c r="AX30" s="66">
        <v>0</v>
      </c>
      <c r="AY30" s="66">
        <v>0</v>
      </c>
      <c r="AZ30" s="66">
        <v>0</v>
      </c>
      <c r="BA30" s="66">
        <v>0</v>
      </c>
      <c r="BB30" s="66">
        <v>0</v>
      </c>
      <c r="BC30" s="66">
        <v>0</v>
      </c>
      <c r="BD30" s="66">
        <v>0</v>
      </c>
      <c r="BE30" s="66">
        <v>0</v>
      </c>
      <c r="BF30" s="66">
        <v>0</v>
      </c>
      <c r="BG30" s="66">
        <v>0</v>
      </c>
      <c r="BH30" s="66">
        <v>0</v>
      </c>
      <c r="BI30" s="66">
        <v>0</v>
      </c>
      <c r="BJ30" s="66">
        <v>0</v>
      </c>
      <c r="BK30" s="66">
        <v>3.2090187378789777E-5</v>
      </c>
      <c r="BL30" s="66">
        <v>0</v>
      </c>
      <c r="BM30" s="66">
        <v>0</v>
      </c>
      <c r="BN30" s="66">
        <v>0</v>
      </c>
      <c r="BO30" s="66">
        <v>0</v>
      </c>
      <c r="BP30" s="66">
        <v>0</v>
      </c>
      <c r="BQ30" s="66">
        <v>0</v>
      </c>
      <c r="BR30" s="66">
        <v>3.0671254764054191E-5</v>
      </c>
      <c r="BS30" s="66">
        <v>5.4691690058819653E-3</v>
      </c>
      <c r="BT30" s="66">
        <v>0</v>
      </c>
      <c r="BU30" s="66">
        <v>0</v>
      </c>
      <c r="BV30" s="66">
        <v>0</v>
      </c>
      <c r="BW30" s="66">
        <v>0</v>
      </c>
      <c r="BX30" s="66">
        <v>0</v>
      </c>
      <c r="BY30" s="66">
        <v>0</v>
      </c>
      <c r="BZ30" s="66">
        <v>1.2670560259442391E-5</v>
      </c>
      <c r="CA30" s="66">
        <v>0</v>
      </c>
      <c r="CB30" s="66">
        <v>9.1102426390130153E-6</v>
      </c>
      <c r="CC30" s="66">
        <v>0</v>
      </c>
      <c r="CD30" s="66">
        <v>0</v>
      </c>
      <c r="CE30" s="66">
        <v>0</v>
      </c>
      <c r="CF30" s="66">
        <v>0</v>
      </c>
      <c r="CG30" s="66">
        <v>8.5074465788905677E-4</v>
      </c>
      <c r="CH30" s="66">
        <v>0</v>
      </c>
      <c r="CI30" s="66">
        <v>0</v>
      </c>
      <c r="CJ30" s="66">
        <v>0</v>
      </c>
      <c r="CK30" s="66">
        <v>0</v>
      </c>
      <c r="CL30" s="66">
        <v>5.2639754232754011E-6</v>
      </c>
      <c r="CM30" s="66">
        <v>2.6226390684564073E-4</v>
      </c>
      <c r="CN30" s="66">
        <v>5.541981592689698E-6</v>
      </c>
      <c r="CO30" s="66">
        <v>7.8054752619154664E-4</v>
      </c>
      <c r="CP30" s="66">
        <v>0.19745756999105454</v>
      </c>
      <c r="CQ30" s="66">
        <v>1.593214935129892E-2</v>
      </c>
      <c r="CR30" s="66">
        <v>9.7708921197061632E-3</v>
      </c>
      <c r="CS30" s="66">
        <v>3.3831077847494562E-3</v>
      </c>
      <c r="CT30" s="66">
        <v>0</v>
      </c>
      <c r="CU30" s="66">
        <v>0</v>
      </c>
      <c r="CV30" s="66">
        <v>0</v>
      </c>
      <c r="CW30" s="66">
        <v>0</v>
      </c>
      <c r="CX30" s="66">
        <v>0</v>
      </c>
      <c r="CY30" s="66">
        <v>1.8719431962064599E-5</v>
      </c>
      <c r="CZ30" s="66">
        <v>0</v>
      </c>
      <c r="DA30" s="66">
        <v>0</v>
      </c>
      <c r="DB30" s="66">
        <v>2.0249549930741938E-5</v>
      </c>
      <c r="DC30" s="66">
        <v>3.6898115447701191E-6</v>
      </c>
      <c r="DD30" s="66">
        <v>0</v>
      </c>
      <c r="DE30" s="67">
        <v>1.8881462070743219E-3</v>
      </c>
      <c r="DF30" s="67">
        <v>9.0454447299454354E-3</v>
      </c>
      <c r="DG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row>
    <row r="31" spans="1:170" s="34" customFormat="1" ht="19.95" customHeight="1" x14ac:dyDescent="0.2">
      <c r="A31" s="71" t="s">
        <v>284</v>
      </c>
      <c r="B31" s="69" t="s">
        <v>285</v>
      </c>
      <c r="C31" s="70">
        <v>3.6411234234093433E-2</v>
      </c>
      <c r="D31" s="66">
        <v>2.1043359663579018E-3</v>
      </c>
      <c r="E31" s="66">
        <v>7.0757349166313249E-4</v>
      </c>
      <c r="F31" s="66">
        <v>5.7220864362028244E-4</v>
      </c>
      <c r="G31" s="66">
        <v>2.054745182784081E-3</v>
      </c>
      <c r="H31" s="66">
        <v>0</v>
      </c>
      <c r="I31" s="66">
        <v>8.0603066007855061E-3</v>
      </c>
      <c r="J31" s="66">
        <v>2.5426885047590284E-3</v>
      </c>
      <c r="K31" s="66">
        <v>3.2300683466027352E-3</v>
      </c>
      <c r="L31" s="66">
        <v>7.2572991682018652E-6</v>
      </c>
      <c r="M31" s="66">
        <v>0</v>
      </c>
      <c r="N31" s="66">
        <v>1.5895874037466957E-2</v>
      </c>
      <c r="O31" s="66">
        <v>1.2627908739483062E-2</v>
      </c>
      <c r="P31" s="66">
        <v>3.1617084477249209E-2</v>
      </c>
      <c r="Q31" s="66">
        <v>2.5792356742414518E-2</v>
      </c>
      <c r="R31" s="66">
        <v>5.200659510278538E-3</v>
      </c>
      <c r="S31" s="66">
        <v>1.7658018867924528E-2</v>
      </c>
      <c r="T31" s="66">
        <v>3.0364693130742613E-2</v>
      </c>
      <c r="U31" s="66">
        <v>3.8126700349786244E-3</v>
      </c>
      <c r="V31" s="66">
        <v>1.3095426393097383E-2</v>
      </c>
      <c r="W31" s="66">
        <v>5.397117768010975E-3</v>
      </c>
      <c r="X31" s="66">
        <v>1.203699778013319E-2</v>
      </c>
      <c r="Y31" s="66">
        <v>6.9365864160982988E-3</v>
      </c>
      <c r="Z31" s="66">
        <v>1.3685940823825179E-2</v>
      </c>
      <c r="AA31" s="66">
        <v>1.5436499569768699E-2</v>
      </c>
      <c r="AB31" s="66">
        <v>0.12050691054422887</v>
      </c>
      <c r="AC31" s="66">
        <v>7.0586334236485905E-4</v>
      </c>
      <c r="AD31" s="66">
        <v>1.1558123164308081E-2</v>
      </c>
      <c r="AE31" s="66">
        <v>5.5038535771962755E-3</v>
      </c>
      <c r="AF31" s="66">
        <v>1.291161504605769E-2</v>
      </c>
      <c r="AG31" s="66">
        <v>2.079515989628349E-3</v>
      </c>
      <c r="AH31" s="66">
        <v>3.920319930099306E-3</v>
      </c>
      <c r="AI31" s="66">
        <v>6.5649923044634106E-3</v>
      </c>
      <c r="AJ31" s="66">
        <v>8.0374753451676532E-4</v>
      </c>
      <c r="AK31" s="66">
        <v>1.7960545234945651E-2</v>
      </c>
      <c r="AL31" s="66">
        <v>1.2934230264276055E-4</v>
      </c>
      <c r="AM31" s="66">
        <v>7.2573292659001108E-4</v>
      </c>
      <c r="AN31" s="66">
        <v>5.4015294296050776E-3</v>
      </c>
      <c r="AO31" s="66">
        <v>1.7179677819083021E-4</v>
      </c>
      <c r="AP31" s="66">
        <v>1.2517338204946041E-5</v>
      </c>
      <c r="AQ31" s="66">
        <v>3.1738361356788806E-3</v>
      </c>
      <c r="AR31" s="66">
        <v>7.2301569590121238E-3</v>
      </c>
      <c r="AS31" s="66">
        <v>6.4393724679481807E-3</v>
      </c>
      <c r="AT31" s="66">
        <v>1.8696622761368122E-3</v>
      </c>
      <c r="AU31" s="66">
        <v>3.2282060555860592E-3</v>
      </c>
      <c r="AV31" s="66">
        <v>2.7080067233943565E-2</v>
      </c>
      <c r="AW31" s="66">
        <v>2.0461061928381576E-3</v>
      </c>
      <c r="AX31" s="66">
        <v>7.5565876006082515E-3</v>
      </c>
      <c r="AY31" s="66">
        <v>4.2446025674273856E-3</v>
      </c>
      <c r="AZ31" s="66">
        <v>3.4533898305084748E-3</v>
      </c>
      <c r="BA31" s="66">
        <v>3.0105246509755435E-3</v>
      </c>
      <c r="BB31" s="66">
        <v>5.7094245778424174E-3</v>
      </c>
      <c r="BC31" s="66">
        <v>5.4766692537453841E-3</v>
      </c>
      <c r="BD31" s="66">
        <v>6.6675206811093648E-3</v>
      </c>
      <c r="BE31" s="66">
        <v>5.0722550865636958E-3</v>
      </c>
      <c r="BF31" s="66">
        <v>8.665274077926912E-3</v>
      </c>
      <c r="BG31" s="66">
        <v>8.2966687220895948E-3</v>
      </c>
      <c r="BH31" s="66">
        <v>2.0934818869748913E-2</v>
      </c>
      <c r="BI31" s="66">
        <v>5.6930475952214508E-3</v>
      </c>
      <c r="BJ31" s="66">
        <v>2.8780460634416687E-2</v>
      </c>
      <c r="BK31" s="66">
        <v>2.1598091331463733E-4</v>
      </c>
      <c r="BL31" s="66">
        <v>6.063479861255665E-3</v>
      </c>
      <c r="BM31" s="66">
        <v>7.23994455045366E-3</v>
      </c>
      <c r="BN31" s="66">
        <v>2.0826113275203197E-3</v>
      </c>
      <c r="BO31" s="66">
        <v>2.2476178610161719E-3</v>
      </c>
      <c r="BP31" s="66">
        <v>1.9707705614323815E-4</v>
      </c>
      <c r="BQ31" s="66">
        <v>2.5305336528638209E-3</v>
      </c>
      <c r="BR31" s="66">
        <v>1.062615442145779E-3</v>
      </c>
      <c r="BS31" s="66">
        <v>2.6675464780447377E-3</v>
      </c>
      <c r="BT31" s="66">
        <v>9.7055685313488058E-6</v>
      </c>
      <c r="BU31" s="66">
        <v>2.1029058328834216E-5</v>
      </c>
      <c r="BV31" s="66">
        <v>1.6502889346607163E-5</v>
      </c>
      <c r="BW31" s="66">
        <v>2.1506372429913881E-5</v>
      </c>
      <c r="BX31" s="66">
        <v>4.3109573642231437E-5</v>
      </c>
      <c r="BY31" s="66">
        <v>8.7985975645100509E-5</v>
      </c>
      <c r="BZ31" s="66">
        <v>3.6371107194734794E-4</v>
      </c>
      <c r="CA31" s="66">
        <v>7.9034921888811209E-5</v>
      </c>
      <c r="CB31" s="66">
        <v>1.369590108468381E-4</v>
      </c>
      <c r="CC31" s="66">
        <v>0</v>
      </c>
      <c r="CD31" s="66">
        <v>2.0200349666871429E-5</v>
      </c>
      <c r="CE31" s="66">
        <v>2.3022463551349525E-4</v>
      </c>
      <c r="CF31" s="66">
        <v>4.0279739695631356E-4</v>
      </c>
      <c r="CG31" s="66">
        <v>6.2594431254047049E-6</v>
      </c>
      <c r="CH31" s="66">
        <v>2.9794695276104137E-7</v>
      </c>
      <c r="CI31" s="66">
        <v>4.1971246740261318E-4</v>
      </c>
      <c r="CJ31" s="66">
        <v>8.1317442394182094E-4</v>
      </c>
      <c r="CK31" s="66">
        <v>8.4197763707395935E-7</v>
      </c>
      <c r="CL31" s="66">
        <v>6.2196889939766312E-3</v>
      </c>
      <c r="CM31" s="66">
        <v>2.8785227819182305E-4</v>
      </c>
      <c r="CN31" s="66">
        <v>3.746779880385022E-5</v>
      </c>
      <c r="CO31" s="66">
        <v>8.1976914660292638E-3</v>
      </c>
      <c r="CP31" s="66">
        <v>1.5794480062306059E-3</v>
      </c>
      <c r="CQ31" s="66">
        <v>8.8336323835428825E-3</v>
      </c>
      <c r="CR31" s="66">
        <v>3.8392246113381451E-3</v>
      </c>
      <c r="CS31" s="66">
        <v>3.0031648717553979E-3</v>
      </c>
      <c r="CT31" s="66">
        <v>2.7533836009539818E-3</v>
      </c>
      <c r="CU31" s="66">
        <v>2.9898893643544658E-3</v>
      </c>
      <c r="CV31" s="66">
        <v>4.8520686654536828E-3</v>
      </c>
      <c r="CW31" s="66">
        <v>5.0368509890919948E-3</v>
      </c>
      <c r="CX31" s="66">
        <v>3.7970209635129E-3</v>
      </c>
      <c r="CY31" s="66">
        <v>3.0537997467663049E-3</v>
      </c>
      <c r="CZ31" s="66">
        <v>2.2277967497848642E-3</v>
      </c>
      <c r="DA31" s="66">
        <v>2.5682267887464253E-2</v>
      </c>
      <c r="DB31" s="66">
        <v>2.8269108050585951E-3</v>
      </c>
      <c r="DC31" s="66">
        <v>6.29100901426944E-3</v>
      </c>
      <c r="DD31" s="66">
        <v>9.337888977463427E-3</v>
      </c>
      <c r="DE31" s="67">
        <v>1.2011552701180232E-3</v>
      </c>
      <c r="DF31" s="67">
        <v>4.7519668750553952E-3</v>
      </c>
      <c r="DG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row>
    <row r="32" spans="1:170" s="34" customFormat="1" ht="19.95" customHeight="1" x14ac:dyDescent="0.2">
      <c r="A32" s="71" t="s">
        <v>296</v>
      </c>
      <c r="B32" s="69" t="s">
        <v>295</v>
      </c>
      <c r="C32" s="70">
        <v>1.0237719394214088E-2</v>
      </c>
      <c r="D32" s="66">
        <v>1.2803318747513783E-3</v>
      </c>
      <c r="E32" s="66">
        <v>4.9306935113055525E-4</v>
      </c>
      <c r="F32" s="66">
        <v>9.6376284404044686E-3</v>
      </c>
      <c r="G32" s="66">
        <v>6.7192058346839528E-2</v>
      </c>
      <c r="H32" s="66">
        <v>0</v>
      </c>
      <c r="I32" s="66">
        <v>2.8408716584315215E-2</v>
      </c>
      <c r="J32" s="66">
        <v>4.0456620530960261E-3</v>
      </c>
      <c r="K32" s="66">
        <v>2.8377459552409797E-3</v>
      </c>
      <c r="L32" s="66">
        <v>4.4124378942667344E-3</v>
      </c>
      <c r="M32" s="66">
        <v>0</v>
      </c>
      <c r="N32" s="66">
        <v>1.0682680151706701E-2</v>
      </c>
      <c r="O32" s="66">
        <v>2.1708481770635942E-3</v>
      </c>
      <c r="P32" s="66">
        <v>1.9406813988028264E-3</v>
      </c>
      <c r="Q32" s="66">
        <v>2.0021825651559892E-3</v>
      </c>
      <c r="R32" s="66">
        <v>2.8544867747140952E-3</v>
      </c>
      <c r="S32" s="66">
        <v>2.7212747943880016E-3</v>
      </c>
      <c r="T32" s="66">
        <v>1.6955371703591742E-3</v>
      </c>
      <c r="U32" s="66">
        <v>5.6671200932763309E-2</v>
      </c>
      <c r="V32" s="66">
        <v>1.6878093427050659E-2</v>
      </c>
      <c r="W32" s="66">
        <v>0.70345478026179931</v>
      </c>
      <c r="X32" s="66">
        <v>1.8647601143931367E-2</v>
      </c>
      <c r="Y32" s="66">
        <v>1.6126750274892158E-3</v>
      </c>
      <c r="Z32" s="66">
        <v>8.6192225875072522E-3</v>
      </c>
      <c r="AA32" s="66">
        <v>1.946696906323545E-3</v>
      </c>
      <c r="AB32" s="66">
        <v>5.7664325492282134E-3</v>
      </c>
      <c r="AC32" s="66">
        <v>5.3883753029354643E-2</v>
      </c>
      <c r="AD32" s="66">
        <v>0.11443988639949511</v>
      </c>
      <c r="AE32" s="66">
        <v>9.4633877342016452E-4</v>
      </c>
      <c r="AF32" s="66">
        <v>4.0927534809142825E-3</v>
      </c>
      <c r="AG32" s="66">
        <v>1.96542783059637E-3</v>
      </c>
      <c r="AH32" s="66">
        <v>2.681514963117302E-2</v>
      </c>
      <c r="AI32" s="66">
        <v>8.3055827619980416E-3</v>
      </c>
      <c r="AJ32" s="66">
        <v>4.5034516765285998E-2</v>
      </c>
      <c r="AK32" s="66">
        <v>1.5131707597630415E-2</v>
      </c>
      <c r="AL32" s="66">
        <v>1.6026277350687352E-3</v>
      </c>
      <c r="AM32" s="66">
        <v>2.432496893645341E-3</v>
      </c>
      <c r="AN32" s="66">
        <v>2.5885487749398848E-3</v>
      </c>
      <c r="AO32" s="66">
        <v>1.3997521685254033E-3</v>
      </c>
      <c r="AP32" s="66">
        <v>1.4120910720931018E-3</v>
      </c>
      <c r="AQ32" s="66">
        <v>1.3830304208377882E-3</v>
      </c>
      <c r="AR32" s="66">
        <v>2.7008480249944211E-3</v>
      </c>
      <c r="AS32" s="66">
        <v>2.8690275730171694E-3</v>
      </c>
      <c r="AT32" s="66">
        <v>1.3880199547787392E-3</v>
      </c>
      <c r="AU32" s="66">
        <v>8.2895602325986696E-4</v>
      </c>
      <c r="AV32" s="66">
        <v>7.4196807528012238E-4</v>
      </c>
      <c r="AW32" s="66">
        <v>1.7941231870408738E-3</v>
      </c>
      <c r="AX32" s="66">
        <v>1.3102075605102327E-3</v>
      </c>
      <c r="AY32" s="66">
        <v>1.1356489885892115E-3</v>
      </c>
      <c r="AZ32" s="66">
        <v>4.2143838754008244E-4</v>
      </c>
      <c r="BA32" s="66">
        <v>2.2163592184152635E-4</v>
      </c>
      <c r="BB32" s="66">
        <v>1.2493199960032417E-3</v>
      </c>
      <c r="BC32" s="66">
        <v>6.3671535078435528E-4</v>
      </c>
      <c r="BD32" s="66">
        <v>3.6129737932529574E-4</v>
      </c>
      <c r="BE32" s="66">
        <v>5.6752962876731219E-4</v>
      </c>
      <c r="BF32" s="66">
        <v>6.3111469531057073E-4</v>
      </c>
      <c r="BG32" s="66">
        <v>2.2847231552005067E-3</v>
      </c>
      <c r="BH32" s="66">
        <v>2.5279426358713647E-3</v>
      </c>
      <c r="BI32" s="66">
        <v>4.7673328505988969E-3</v>
      </c>
      <c r="BJ32" s="66">
        <v>7.7737859841627921E-4</v>
      </c>
      <c r="BK32" s="66">
        <v>6.8426046070347276E-3</v>
      </c>
      <c r="BL32" s="66">
        <v>2.328558415033522E-3</v>
      </c>
      <c r="BM32" s="66">
        <v>3.3321085441571289E-3</v>
      </c>
      <c r="BN32" s="66">
        <v>1.0595856957363536E-2</v>
      </c>
      <c r="BO32" s="66">
        <v>4.7846546358619188E-3</v>
      </c>
      <c r="BP32" s="66">
        <v>3.2273049133191713E-2</v>
      </c>
      <c r="BQ32" s="66">
        <v>2.8416246123338318E-2</v>
      </c>
      <c r="BR32" s="66">
        <v>1.0907106136895028E-2</v>
      </c>
      <c r="BS32" s="66">
        <v>1.1873650855374637E-2</v>
      </c>
      <c r="BT32" s="66">
        <v>1.7374952044152869E-3</v>
      </c>
      <c r="BU32" s="66">
        <v>4.5217392793397835E-4</v>
      </c>
      <c r="BV32" s="66">
        <v>1.2464598352214212E-3</v>
      </c>
      <c r="BW32" s="66">
        <v>7.7557466938117355E-4</v>
      </c>
      <c r="BX32" s="66">
        <v>1.1100292246348479E-6</v>
      </c>
      <c r="BY32" s="66">
        <v>3.1964009087195656E-3</v>
      </c>
      <c r="BZ32" s="66">
        <v>6.2210959443331611E-2</v>
      </c>
      <c r="CA32" s="66">
        <v>0.33256095443925415</v>
      </c>
      <c r="CB32" s="66">
        <v>6.6485159643769498E-2</v>
      </c>
      <c r="CC32" s="66">
        <v>3.9163546245545491E-3</v>
      </c>
      <c r="CD32" s="66">
        <v>2.6471199735387235E-2</v>
      </c>
      <c r="CE32" s="66">
        <v>1.3284777399350321E-3</v>
      </c>
      <c r="CF32" s="66">
        <v>1.6860996431276786E-3</v>
      </c>
      <c r="CG32" s="66">
        <v>4.8123246276710555E-3</v>
      </c>
      <c r="CH32" s="66">
        <v>6.8916992342083622E-4</v>
      </c>
      <c r="CI32" s="66">
        <v>1.0702527170118948E-3</v>
      </c>
      <c r="CJ32" s="66">
        <v>6.7247364260046875E-4</v>
      </c>
      <c r="CK32" s="66">
        <v>2.5259329112218778E-4</v>
      </c>
      <c r="CL32" s="66">
        <v>1.6196648314664921E-3</v>
      </c>
      <c r="CM32" s="66">
        <v>8.8149677360848371E-3</v>
      </c>
      <c r="CN32" s="66">
        <v>1.5991118918202191E-3</v>
      </c>
      <c r="CO32" s="66">
        <v>8.0544421175840503E-3</v>
      </c>
      <c r="CP32" s="66">
        <v>2.0230222986324349E-3</v>
      </c>
      <c r="CQ32" s="66">
        <v>3.4090074447056277E-3</v>
      </c>
      <c r="CR32" s="66">
        <v>2.0747622573723946E-3</v>
      </c>
      <c r="CS32" s="66">
        <v>3.0468017084763436E-3</v>
      </c>
      <c r="CT32" s="66">
        <v>3.9938336937584062E-3</v>
      </c>
      <c r="CU32" s="66">
        <v>2.0534119649513946E-3</v>
      </c>
      <c r="CV32" s="66">
        <v>1.1373045381430794E-3</v>
      </c>
      <c r="CW32" s="66">
        <v>4.6236787325326031E-3</v>
      </c>
      <c r="CX32" s="66">
        <v>1.6288459855018696E-3</v>
      </c>
      <c r="CY32" s="66">
        <v>2.4612825541845628E-3</v>
      </c>
      <c r="CZ32" s="66">
        <v>3.7870698821328859E-3</v>
      </c>
      <c r="DA32" s="66">
        <v>7.9201582963874164E-3</v>
      </c>
      <c r="DB32" s="66">
        <v>8.0739005483854275E-3</v>
      </c>
      <c r="DC32" s="66">
        <v>3.0417609679448728E-3</v>
      </c>
      <c r="DD32" s="66">
        <v>0</v>
      </c>
      <c r="DE32" s="67">
        <v>1.9349069033086818E-2</v>
      </c>
      <c r="DF32" s="67">
        <v>1.3820588149011633E-2</v>
      </c>
      <c r="DG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row>
    <row r="33" spans="1:170" s="34" customFormat="1" ht="19.95" customHeight="1" x14ac:dyDescent="0.2">
      <c r="A33" s="71" t="s">
        <v>299</v>
      </c>
      <c r="B33" s="69" t="s">
        <v>298</v>
      </c>
      <c r="C33" s="70">
        <v>0</v>
      </c>
      <c r="D33" s="66">
        <v>0</v>
      </c>
      <c r="E33" s="66">
        <v>0</v>
      </c>
      <c r="F33" s="66">
        <v>0</v>
      </c>
      <c r="G33" s="66">
        <v>0</v>
      </c>
      <c r="H33" s="66">
        <v>0</v>
      </c>
      <c r="I33" s="66">
        <v>1.4696566577980489E-4</v>
      </c>
      <c r="J33" s="66">
        <v>6.8236646327142035E-8</v>
      </c>
      <c r="K33" s="66">
        <v>0</v>
      </c>
      <c r="L33" s="66">
        <v>0</v>
      </c>
      <c r="M33" s="66">
        <v>0</v>
      </c>
      <c r="N33" s="66">
        <v>1.1492931846914148E-6</v>
      </c>
      <c r="O33" s="66">
        <v>0</v>
      </c>
      <c r="P33" s="66">
        <v>4.5006525946262209E-7</v>
      </c>
      <c r="Q33" s="66">
        <v>0</v>
      </c>
      <c r="R33" s="66">
        <v>8.7700834911948367E-7</v>
      </c>
      <c r="S33" s="66">
        <v>0</v>
      </c>
      <c r="T33" s="66">
        <v>0</v>
      </c>
      <c r="U33" s="66">
        <v>4.5656820831713948E-3</v>
      </c>
      <c r="V33" s="66">
        <v>4.0102366332850527E-4</v>
      </c>
      <c r="W33" s="66">
        <v>1.2726931878033322E-4</v>
      </c>
      <c r="X33" s="66">
        <v>1.5887446753194807E-3</v>
      </c>
      <c r="Y33" s="66">
        <v>0</v>
      </c>
      <c r="Z33" s="66">
        <v>0</v>
      </c>
      <c r="AA33" s="66">
        <v>0</v>
      </c>
      <c r="AB33" s="66">
        <v>1.3233833421990408E-4</v>
      </c>
      <c r="AC33" s="66">
        <v>0</v>
      </c>
      <c r="AD33" s="66">
        <v>3.8129596815302085E-2</v>
      </c>
      <c r="AE33" s="66">
        <v>5.2361382823680792E-5</v>
      </c>
      <c r="AF33" s="66">
        <v>0</v>
      </c>
      <c r="AG33" s="66">
        <v>0</v>
      </c>
      <c r="AH33" s="66">
        <v>0</v>
      </c>
      <c r="AI33" s="66">
        <v>8.0686535142950427E-5</v>
      </c>
      <c r="AJ33" s="66">
        <v>0</v>
      </c>
      <c r="AK33" s="66">
        <v>6.7441191694944504E-3</v>
      </c>
      <c r="AL33" s="66">
        <v>4.7553383566064082E-2</v>
      </c>
      <c r="AM33" s="66">
        <v>8.84639797500298E-3</v>
      </c>
      <c r="AN33" s="66">
        <v>1.241090964233877E-2</v>
      </c>
      <c r="AO33" s="66">
        <v>3.4696406443618339E-5</v>
      </c>
      <c r="AP33" s="66">
        <v>9.0970601170540274E-4</v>
      </c>
      <c r="AQ33" s="66">
        <v>2.3870152590144818E-5</v>
      </c>
      <c r="AR33" s="66">
        <v>1.7853157777281857E-5</v>
      </c>
      <c r="AS33" s="66">
        <v>4.525242517273327E-5</v>
      </c>
      <c r="AT33" s="66">
        <v>1.2087714890715286E-5</v>
      </c>
      <c r="AU33" s="66">
        <v>1.6060027397619667E-5</v>
      </c>
      <c r="AV33" s="66">
        <v>1.0787535720883345E-5</v>
      </c>
      <c r="AW33" s="66">
        <v>0</v>
      </c>
      <c r="AX33" s="66">
        <v>0</v>
      </c>
      <c r="AY33" s="66">
        <v>7.4153915975103739E-6</v>
      </c>
      <c r="AZ33" s="66">
        <v>0</v>
      </c>
      <c r="BA33" s="66">
        <v>7.9078661701485236E-7</v>
      </c>
      <c r="BB33" s="66">
        <v>0</v>
      </c>
      <c r="BC33" s="66">
        <v>1.2465015640066792E-5</v>
      </c>
      <c r="BD33" s="66">
        <v>0</v>
      </c>
      <c r="BE33" s="66">
        <v>0</v>
      </c>
      <c r="BF33" s="66">
        <v>0</v>
      </c>
      <c r="BG33" s="66">
        <v>5.0369344572707422E-5</v>
      </c>
      <c r="BH33" s="66">
        <v>7.249938832723273E-6</v>
      </c>
      <c r="BI33" s="66">
        <v>6.7794202678883879E-4</v>
      </c>
      <c r="BJ33" s="66">
        <v>1.0768559519499449E-5</v>
      </c>
      <c r="BK33" s="66">
        <v>1.8682069956608486E-4</v>
      </c>
      <c r="BL33" s="66">
        <v>6.6990204221273721E-4</v>
      </c>
      <c r="BM33" s="66">
        <v>2.9958621611126654E-5</v>
      </c>
      <c r="BN33" s="66">
        <v>3.4520241577368986E-2</v>
      </c>
      <c r="BO33" s="66">
        <v>1.1075415759353701E-2</v>
      </c>
      <c r="BP33" s="66">
        <v>1.9995490249603339E-2</v>
      </c>
      <c r="BQ33" s="66">
        <v>0</v>
      </c>
      <c r="BR33" s="66">
        <v>2.2663488741911966E-7</v>
      </c>
      <c r="BS33" s="66">
        <v>2.1307056947186562E-4</v>
      </c>
      <c r="BT33" s="66">
        <v>-5.6872131283675485E-6</v>
      </c>
      <c r="BU33" s="66">
        <v>0</v>
      </c>
      <c r="BV33" s="66">
        <v>0</v>
      </c>
      <c r="BW33" s="66">
        <v>0</v>
      </c>
      <c r="BX33" s="66">
        <v>0</v>
      </c>
      <c r="BY33" s="66">
        <v>1.7718097088973693E-5</v>
      </c>
      <c r="BZ33" s="66">
        <v>0</v>
      </c>
      <c r="CA33" s="66">
        <v>0</v>
      </c>
      <c r="CB33" s="66">
        <v>0</v>
      </c>
      <c r="CC33" s="66">
        <v>0</v>
      </c>
      <c r="CD33" s="66">
        <v>0</v>
      </c>
      <c r="CE33" s="66">
        <v>0</v>
      </c>
      <c r="CF33" s="66">
        <v>0</v>
      </c>
      <c r="CG33" s="66">
        <v>0</v>
      </c>
      <c r="CH33" s="66">
        <v>0</v>
      </c>
      <c r="CI33" s="66">
        <v>0</v>
      </c>
      <c r="CJ33" s="66">
        <v>0</v>
      </c>
      <c r="CK33" s="66">
        <v>0</v>
      </c>
      <c r="CL33" s="66">
        <v>2.364474206520426E-5</v>
      </c>
      <c r="CM33" s="66">
        <v>0</v>
      </c>
      <c r="CN33" s="66">
        <v>0</v>
      </c>
      <c r="CO33" s="66">
        <v>0</v>
      </c>
      <c r="CP33" s="66">
        <v>0</v>
      </c>
      <c r="CQ33" s="66">
        <v>0</v>
      </c>
      <c r="CR33" s="66">
        <v>2.2389240342274107E-5</v>
      </c>
      <c r="CS33" s="66">
        <v>2.2691155094891882E-5</v>
      </c>
      <c r="CT33" s="66">
        <v>3.1633723880414695E-4</v>
      </c>
      <c r="CU33" s="66">
        <v>1.3305045129274697E-5</v>
      </c>
      <c r="CV33" s="66">
        <v>0</v>
      </c>
      <c r="CW33" s="66">
        <v>0</v>
      </c>
      <c r="CX33" s="66">
        <v>2.1415797876553295E-6</v>
      </c>
      <c r="CY33" s="66">
        <v>1.9861466272747586E-6</v>
      </c>
      <c r="CZ33" s="66">
        <v>4.9957346328076348E-4</v>
      </c>
      <c r="DA33" s="66">
        <v>0</v>
      </c>
      <c r="DB33" s="66">
        <v>0</v>
      </c>
      <c r="DC33" s="66">
        <v>6.5140132460644385E-5</v>
      </c>
      <c r="DD33" s="66">
        <v>0</v>
      </c>
      <c r="DE33" s="67">
        <v>1.2158029990830855E-5</v>
      </c>
      <c r="DF33" s="67">
        <v>1.3489158563924088E-3</v>
      </c>
      <c r="DG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row>
    <row r="34" spans="1:170" s="34" customFormat="1" ht="19.95" customHeight="1" x14ac:dyDescent="0.2">
      <c r="A34" s="71" t="s">
        <v>302</v>
      </c>
      <c r="B34" s="69" t="s">
        <v>301</v>
      </c>
      <c r="C34" s="70">
        <v>1.069158995358142E-2</v>
      </c>
      <c r="D34" s="66">
        <v>2.9931238279252144E-3</v>
      </c>
      <c r="E34" s="66">
        <v>4.129372112229637E-4</v>
      </c>
      <c r="F34" s="66">
        <v>1.4239820816950454E-2</v>
      </c>
      <c r="G34" s="66">
        <v>1.8229335494327387E-2</v>
      </c>
      <c r="H34" s="66">
        <v>0</v>
      </c>
      <c r="I34" s="66">
        <v>1.1909286709742811E-4</v>
      </c>
      <c r="J34" s="66">
        <v>1.5625884944007049E-2</v>
      </c>
      <c r="K34" s="66">
        <v>3.6403434172469648E-2</v>
      </c>
      <c r="L34" s="66">
        <v>7.0116675040473404E-4</v>
      </c>
      <c r="M34" s="66">
        <v>0</v>
      </c>
      <c r="N34" s="66">
        <v>5.4281117112975506E-3</v>
      </c>
      <c r="O34" s="66">
        <v>1.5006442810581368E-2</v>
      </c>
      <c r="P34" s="66">
        <v>1.0347450380305144E-2</v>
      </c>
      <c r="Q34" s="66">
        <v>3.5450100569178751E-2</v>
      </c>
      <c r="R34" s="66">
        <v>1.2637690310811759E-3</v>
      </c>
      <c r="S34" s="66">
        <v>2.3972181906144169E-2</v>
      </c>
      <c r="T34" s="66">
        <v>4.7852959309494451E-2</v>
      </c>
      <c r="U34" s="66">
        <v>1.0124368441507966E-2</v>
      </c>
      <c r="V34" s="66">
        <v>5.638056816869119E-3</v>
      </c>
      <c r="W34" s="66">
        <v>0</v>
      </c>
      <c r="X34" s="66">
        <v>1.9043657380557167E-3</v>
      </c>
      <c r="Y34" s="66">
        <v>3.6162736157353674E-4</v>
      </c>
      <c r="Z34" s="66">
        <v>6.39334751498743E-3</v>
      </c>
      <c r="AA34" s="66">
        <v>3.5722674614073975E-2</v>
      </c>
      <c r="AB34" s="66">
        <v>3.4937732136384396E-2</v>
      </c>
      <c r="AC34" s="66">
        <v>1.2430020266218446E-4</v>
      </c>
      <c r="AD34" s="66">
        <v>0</v>
      </c>
      <c r="AE34" s="66">
        <v>0.24943423972270001</v>
      </c>
      <c r="AF34" s="66">
        <v>6.3077275478983633E-2</v>
      </c>
      <c r="AG34" s="66">
        <v>6.5158167675021611E-2</v>
      </c>
      <c r="AH34" s="66">
        <v>1.9459613865878043E-2</v>
      </c>
      <c r="AI34" s="66">
        <v>5.9250967772025553E-4</v>
      </c>
      <c r="AJ34" s="66">
        <v>1.9428007889546351E-3</v>
      </c>
      <c r="AK34" s="66">
        <v>4.3932248231437279E-3</v>
      </c>
      <c r="AL34" s="66">
        <v>0</v>
      </c>
      <c r="AM34" s="66">
        <v>2.7101261391569949E-5</v>
      </c>
      <c r="AN34" s="66">
        <v>3.9123935789952565E-4</v>
      </c>
      <c r="AO34" s="66">
        <v>4.5105328376703849E-5</v>
      </c>
      <c r="AP34" s="66">
        <v>7.7472174295476826E-4</v>
      </c>
      <c r="AQ34" s="66">
        <v>7.5067742249003803E-3</v>
      </c>
      <c r="AR34" s="66">
        <v>2.4125939150487241E-3</v>
      </c>
      <c r="AS34" s="66">
        <v>4.3716700764765987E-3</v>
      </c>
      <c r="AT34" s="66">
        <v>2.8705020995585533E-3</v>
      </c>
      <c r="AU34" s="66">
        <v>9.1938597099450424E-3</v>
      </c>
      <c r="AV34" s="66">
        <v>2.1307777744834871E-2</v>
      </c>
      <c r="AW34" s="66">
        <v>2.3344216320294674E-2</v>
      </c>
      <c r="AX34" s="66">
        <v>3.807432661481689E-2</v>
      </c>
      <c r="AY34" s="66">
        <v>2.068254019709544E-2</v>
      </c>
      <c r="AZ34" s="66">
        <v>3.7980130554283099E-2</v>
      </c>
      <c r="BA34" s="66">
        <v>7.5904731779557442E-3</v>
      </c>
      <c r="BB34" s="66">
        <v>9.6700620607729285E-2</v>
      </c>
      <c r="BC34" s="66">
        <v>3.9882895489859432E-2</v>
      </c>
      <c r="BD34" s="66">
        <v>3.5158181540477819E-2</v>
      </c>
      <c r="BE34" s="66">
        <v>2.3265595366994355E-2</v>
      </c>
      <c r="BF34" s="66">
        <v>5.4024529762707165E-3</v>
      </c>
      <c r="BG34" s="66">
        <v>2.599706384556999E-2</v>
      </c>
      <c r="BH34" s="66">
        <v>3.9766241071308439E-3</v>
      </c>
      <c r="BI34" s="66">
        <v>9.1821630706394042E-3</v>
      </c>
      <c r="BJ34" s="66">
        <v>8.7493617771836493E-2</v>
      </c>
      <c r="BK34" s="66">
        <v>2.2888674954306366E-3</v>
      </c>
      <c r="BL34" s="66">
        <v>1.1549646647114952E-2</v>
      </c>
      <c r="BM34" s="66">
        <v>1.6902883960968194E-2</v>
      </c>
      <c r="BN34" s="66">
        <v>8.3416739444852617E-3</v>
      </c>
      <c r="BO34" s="66">
        <v>1.14601145692045E-2</v>
      </c>
      <c r="BP34" s="66">
        <v>0</v>
      </c>
      <c r="BQ34" s="66">
        <v>0</v>
      </c>
      <c r="BR34" s="66">
        <v>3.5893564702371733E-2</v>
      </c>
      <c r="BS34" s="66">
        <v>2.0000357878302388E-3</v>
      </c>
      <c r="BT34" s="66">
        <v>6.0164345060675041E-3</v>
      </c>
      <c r="BU34" s="66">
        <v>2.9118911034714599E-3</v>
      </c>
      <c r="BV34" s="66">
        <v>5.3312557214784306E-4</v>
      </c>
      <c r="BW34" s="66">
        <v>1.2917008806414057E-3</v>
      </c>
      <c r="BX34" s="66">
        <v>4.0470056194135973E-4</v>
      </c>
      <c r="BY34" s="66">
        <v>0</v>
      </c>
      <c r="BZ34" s="66">
        <v>2.8697499137609993E-4</v>
      </c>
      <c r="CA34" s="66">
        <v>3.3166795936211451E-5</v>
      </c>
      <c r="CB34" s="66">
        <v>8.7047774638316175E-5</v>
      </c>
      <c r="CC34" s="66">
        <v>0</v>
      </c>
      <c r="CD34" s="66">
        <v>1.7764494636866232E-3</v>
      </c>
      <c r="CE34" s="66">
        <v>3.6332600944075375E-3</v>
      </c>
      <c r="CF34" s="66">
        <v>8.3075557919974462E-3</v>
      </c>
      <c r="CG34" s="66">
        <v>0</v>
      </c>
      <c r="CH34" s="66">
        <v>2.8426001461858106E-5</v>
      </c>
      <c r="CI34" s="66">
        <v>6.2087043467686366E-4</v>
      </c>
      <c r="CJ34" s="66">
        <v>9.2157848289117824E-3</v>
      </c>
      <c r="CK34" s="66">
        <v>7.8809106830122585E-5</v>
      </c>
      <c r="CL34" s="66">
        <v>3.5557722510829977E-3</v>
      </c>
      <c r="CM34" s="66">
        <v>4.3215800499516626E-4</v>
      </c>
      <c r="CN34" s="66">
        <v>2.2306163157664486E-4</v>
      </c>
      <c r="CO34" s="66">
        <v>1.0047456785920176E-2</v>
      </c>
      <c r="CP34" s="66">
        <v>1.1224915962588752E-3</v>
      </c>
      <c r="CQ34" s="66">
        <v>4.2691426659185319E-5</v>
      </c>
      <c r="CR34" s="66">
        <v>2.0839455878470455E-4</v>
      </c>
      <c r="CS34" s="66">
        <v>2.8371720730604728E-4</v>
      </c>
      <c r="CT34" s="66">
        <v>3.1476467907285244E-3</v>
      </c>
      <c r="CU34" s="66">
        <v>3.9636448631737929E-4</v>
      </c>
      <c r="CV34" s="66">
        <v>4.6979405637739627E-3</v>
      </c>
      <c r="CW34" s="66">
        <v>6.0589476211950072E-3</v>
      </c>
      <c r="CX34" s="66">
        <v>1.8030981520928079E-3</v>
      </c>
      <c r="CY34" s="66">
        <v>1.7730827478338589E-3</v>
      </c>
      <c r="CZ34" s="66">
        <v>1.1512916940309935E-3</v>
      </c>
      <c r="DA34" s="66">
        <v>3.1740737377156558E-3</v>
      </c>
      <c r="DB34" s="66">
        <v>5.1380839820629491E-3</v>
      </c>
      <c r="DC34" s="66">
        <v>8.6377491016705044E-4</v>
      </c>
      <c r="DD34" s="66">
        <v>3.7034225736669681E-2</v>
      </c>
      <c r="DE34" s="67">
        <v>3.6443798634972742E-3</v>
      </c>
      <c r="DF34" s="67">
        <v>8.2185616181249879E-3</v>
      </c>
      <c r="DG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row>
    <row r="35" spans="1:170" s="34" customFormat="1" ht="19.95" customHeight="1" x14ac:dyDescent="0.2">
      <c r="A35" s="71" t="s">
        <v>305</v>
      </c>
      <c r="B35" s="69" t="s">
        <v>306</v>
      </c>
      <c r="C35" s="70">
        <v>2.2257474641701703E-3</v>
      </c>
      <c r="D35" s="66">
        <v>5.0349491390577934E-4</v>
      </c>
      <c r="E35" s="66">
        <v>1.0552889444432044E-2</v>
      </c>
      <c r="F35" s="66">
        <v>5.4768541603655591E-4</v>
      </c>
      <c r="G35" s="66">
        <v>1.6419052764271565E-3</v>
      </c>
      <c r="H35" s="66">
        <v>0</v>
      </c>
      <c r="I35" s="66">
        <v>3.6462688458127456E-3</v>
      </c>
      <c r="J35" s="66">
        <v>2.6776742385233813E-4</v>
      </c>
      <c r="K35" s="66">
        <v>1.1413279659660118E-4</v>
      </c>
      <c r="L35" s="66">
        <v>2.7912689108468711E-6</v>
      </c>
      <c r="M35" s="66">
        <v>0</v>
      </c>
      <c r="N35" s="66">
        <v>2.96517641650385E-4</v>
      </c>
      <c r="O35" s="66">
        <v>5.8121731221102103E-3</v>
      </c>
      <c r="P35" s="66">
        <v>2.8444124398037716E-4</v>
      </c>
      <c r="Q35" s="66">
        <v>1.2911370736508753E-3</v>
      </c>
      <c r="R35" s="66">
        <v>2.9993685539886338E-5</v>
      </c>
      <c r="S35" s="66">
        <v>8.30188679245283E-4</v>
      </c>
      <c r="T35" s="66">
        <v>5.7455948450737843E-4</v>
      </c>
      <c r="U35" s="66">
        <v>1.1902448503692189E-3</v>
      </c>
      <c r="V35" s="66">
        <v>1.7185459004594045E-4</v>
      </c>
      <c r="W35" s="66">
        <v>5.7775569170889632E-4</v>
      </c>
      <c r="X35" s="66">
        <v>1.1279523228606284E-3</v>
      </c>
      <c r="Y35" s="66">
        <v>5.0649360635443021E-4</v>
      </c>
      <c r="Z35" s="66">
        <v>0</v>
      </c>
      <c r="AA35" s="66">
        <v>1.4373429370836586E-3</v>
      </c>
      <c r="AB35" s="66">
        <v>4.3358016090081864E-4</v>
      </c>
      <c r="AC35" s="66">
        <v>0</v>
      </c>
      <c r="AD35" s="66">
        <v>2.6652426147535013E-4</v>
      </c>
      <c r="AE35" s="66">
        <v>7.2728227617084411E-4</v>
      </c>
      <c r="AF35" s="66">
        <v>5.6717387391809419E-2</v>
      </c>
      <c r="AG35" s="66">
        <v>1.593085566119274E-2</v>
      </c>
      <c r="AH35" s="66">
        <v>1.8390939794666713E-4</v>
      </c>
      <c r="AI35" s="66">
        <v>1.3229793386502493E-3</v>
      </c>
      <c r="AJ35" s="66">
        <v>5.5719921104536486E-4</v>
      </c>
      <c r="AK35" s="66">
        <v>1.3435325242997643E-3</v>
      </c>
      <c r="AL35" s="66">
        <v>4.9044650312702449E-4</v>
      </c>
      <c r="AM35" s="66">
        <v>7.8441706321575992E-4</v>
      </c>
      <c r="AN35" s="66">
        <v>4.3066658001343123E-4</v>
      </c>
      <c r="AO35" s="66">
        <v>1.3244114002478315E-4</v>
      </c>
      <c r="AP35" s="66">
        <v>1.8268547650461789E-5</v>
      </c>
      <c r="AQ35" s="66">
        <v>1.0189522791330546E-4</v>
      </c>
      <c r="AR35" s="66">
        <v>3.057725210146545E-3</v>
      </c>
      <c r="AS35" s="66">
        <v>1.1889241116829854E-3</v>
      </c>
      <c r="AT35" s="66">
        <v>6.408039335319241E-3</v>
      </c>
      <c r="AU35" s="66">
        <v>1.2210896082065428E-2</v>
      </c>
      <c r="AV35" s="66">
        <v>9.5714634329907011E-3</v>
      </c>
      <c r="AW35" s="66">
        <v>6.6201000397647586E-3</v>
      </c>
      <c r="AX35" s="66">
        <v>1.5223202611213886E-3</v>
      </c>
      <c r="AY35" s="66">
        <v>8.4883541882780078E-3</v>
      </c>
      <c r="AZ35" s="66">
        <v>8.4130210719193781E-3</v>
      </c>
      <c r="BA35" s="66">
        <v>1.4219781167776166E-3</v>
      </c>
      <c r="BB35" s="66">
        <v>4.3103371709613311E-3</v>
      </c>
      <c r="BC35" s="66">
        <v>9.1674898280768597E-3</v>
      </c>
      <c r="BD35" s="66">
        <v>2.4286692648413746E-3</v>
      </c>
      <c r="BE35" s="66">
        <v>1.3600909602591372E-2</v>
      </c>
      <c r="BF35" s="66">
        <v>2.4921097242220969E-2</v>
      </c>
      <c r="BG35" s="66">
        <v>1.5411176448298074E-2</v>
      </c>
      <c r="BH35" s="66">
        <v>1.2613587273653316E-2</v>
      </c>
      <c r="BI35" s="66">
        <v>1.03252244116619E-2</v>
      </c>
      <c r="BJ35" s="66">
        <v>6.5887802749695964E-3</v>
      </c>
      <c r="BK35" s="66">
        <v>5.233909561480613E-3</v>
      </c>
      <c r="BL35" s="66">
        <v>3.0456978333048227E-4</v>
      </c>
      <c r="BM35" s="66">
        <v>2.722581076172144E-4</v>
      </c>
      <c r="BN35" s="66">
        <v>3.6868042751985802E-3</v>
      </c>
      <c r="BO35" s="66">
        <v>4.7542538701794423E-3</v>
      </c>
      <c r="BP35" s="66">
        <v>0</v>
      </c>
      <c r="BQ35" s="66">
        <v>0</v>
      </c>
      <c r="BR35" s="66">
        <v>1.2736125223329795E-3</v>
      </c>
      <c r="BS35" s="66">
        <v>1.3801131133398951E-2</v>
      </c>
      <c r="BT35" s="66">
        <v>1.2067567759086381E-4</v>
      </c>
      <c r="BU35" s="66">
        <v>9.4587373776186933E-6</v>
      </c>
      <c r="BV35" s="66">
        <v>0</v>
      </c>
      <c r="BW35" s="66">
        <v>0</v>
      </c>
      <c r="BX35" s="66">
        <v>0</v>
      </c>
      <c r="BY35" s="66">
        <v>1.5559741677126108E-4</v>
      </c>
      <c r="BZ35" s="66">
        <v>1.4073692823172934E-3</v>
      </c>
      <c r="CA35" s="66">
        <v>6.2209442144844536E-3</v>
      </c>
      <c r="CB35" s="66">
        <v>1.1770195978623537E-3</v>
      </c>
      <c r="CC35" s="66">
        <v>0</v>
      </c>
      <c r="CD35" s="66">
        <v>8.967301422293625E-4</v>
      </c>
      <c r="CE35" s="66">
        <v>6.3201513925448011E-4</v>
      </c>
      <c r="CF35" s="66">
        <v>1.9529756573388016E-4</v>
      </c>
      <c r="CG35" s="66">
        <v>3.38333693071444E-4</v>
      </c>
      <c r="CH35" s="66">
        <v>2.1357210007602397E-4</v>
      </c>
      <c r="CI35" s="66">
        <v>7.8706643786566498E-5</v>
      </c>
      <c r="CJ35" s="66">
        <v>0</v>
      </c>
      <c r="CK35" s="66">
        <v>3.7400646638825275E-4</v>
      </c>
      <c r="CL35" s="66">
        <v>3.0893495107091695E-5</v>
      </c>
      <c r="CM35" s="66">
        <v>9.8762481675793439E-4</v>
      </c>
      <c r="CN35" s="66">
        <v>7.6199119370367845E-5</v>
      </c>
      <c r="CO35" s="66">
        <v>3.6934865725121263E-4</v>
      </c>
      <c r="CP35" s="66">
        <v>1.0153956511174441E-3</v>
      </c>
      <c r="CQ35" s="66">
        <v>8.3917761176203131E-4</v>
      </c>
      <c r="CR35" s="66">
        <v>1.9018381176536185E-3</v>
      </c>
      <c r="CS35" s="66">
        <v>1.5892276705035515E-3</v>
      </c>
      <c r="CT35" s="66">
        <v>5.1722238400242464E-3</v>
      </c>
      <c r="CU35" s="66">
        <v>4.9869946180493123E-4</v>
      </c>
      <c r="CV35" s="66">
        <v>1.3711995359016956E-5</v>
      </c>
      <c r="CW35" s="66">
        <v>3.8296910492375005E-2</v>
      </c>
      <c r="CX35" s="66">
        <v>3.1019037654287534E-5</v>
      </c>
      <c r="CY35" s="66">
        <v>1.2915911517167756E-3</v>
      </c>
      <c r="CZ35" s="66">
        <v>1.467990539901056E-4</v>
      </c>
      <c r="DA35" s="66">
        <v>4.9217186936695214E-4</v>
      </c>
      <c r="DB35" s="66">
        <v>2.3103631950071243E-3</v>
      </c>
      <c r="DC35" s="66">
        <v>7.5232265658772357E-4</v>
      </c>
      <c r="DD35" s="66">
        <v>1.0255549432617663E-2</v>
      </c>
      <c r="DE35" s="67">
        <v>2.8428212787434193E-4</v>
      </c>
      <c r="DF35" s="67">
        <v>2.7674945248707915E-3</v>
      </c>
      <c r="DG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row>
    <row r="36" spans="1:170" s="34" customFormat="1" ht="19.95" customHeight="1" x14ac:dyDescent="0.2">
      <c r="A36" s="71" t="s">
        <v>311</v>
      </c>
      <c r="B36" s="69" t="s">
        <v>776</v>
      </c>
      <c r="C36" s="70">
        <v>9.5337824109529071E-5</v>
      </c>
      <c r="D36" s="66">
        <v>7.3876228902653865E-6</v>
      </c>
      <c r="E36" s="66">
        <v>3.9731255998750027E-5</v>
      </c>
      <c r="F36" s="66">
        <v>9.8092910334905556E-5</v>
      </c>
      <c r="G36" s="66">
        <v>6.2848910498829462E-4</v>
      </c>
      <c r="H36" s="66">
        <v>0</v>
      </c>
      <c r="I36" s="66">
        <v>2.8341568478398578E-3</v>
      </c>
      <c r="J36" s="66">
        <v>2.8168087603844232E-5</v>
      </c>
      <c r="K36" s="66">
        <v>1.4991755574084432E-5</v>
      </c>
      <c r="L36" s="66">
        <v>5.5825378216937416E-7</v>
      </c>
      <c r="M36" s="66">
        <v>0</v>
      </c>
      <c r="N36" s="66">
        <v>1.9193196184346626E-4</v>
      </c>
      <c r="O36" s="66">
        <v>2.8606078981277946E-3</v>
      </c>
      <c r="P36" s="66">
        <v>1.471713398442774E-4</v>
      </c>
      <c r="Q36" s="66">
        <v>8.5612188128557376E-4</v>
      </c>
      <c r="R36" s="66">
        <v>6.7529642882200244E-5</v>
      </c>
      <c r="S36" s="66">
        <v>1.3479680696661827E-4</v>
      </c>
      <c r="T36" s="66">
        <v>8.8053378942762821E-5</v>
      </c>
      <c r="U36" s="66">
        <v>1.1562378546443839E-4</v>
      </c>
      <c r="V36" s="66">
        <v>1.8838248753743215E-5</v>
      </c>
      <c r="W36" s="66">
        <v>1.883597820620784E-5</v>
      </c>
      <c r="X36" s="66">
        <v>8.919464832110073E-6</v>
      </c>
      <c r="Y36" s="66">
        <v>1.5224796426017487E-5</v>
      </c>
      <c r="Z36" s="66">
        <v>8.3156062657126274E-5</v>
      </c>
      <c r="AA36" s="66">
        <v>8.4906574276157207E-6</v>
      </c>
      <c r="AB36" s="66">
        <v>2.788343399441696E-4</v>
      </c>
      <c r="AC36" s="66">
        <v>4.5960106627447374E-7</v>
      </c>
      <c r="AD36" s="66">
        <v>2.4686263562880792E-4</v>
      </c>
      <c r="AE36" s="66">
        <v>1.0813649672413114E-4</v>
      </c>
      <c r="AF36" s="66">
        <v>2.4746805412392218E-4</v>
      </c>
      <c r="AG36" s="66">
        <v>0.14583751080380294</v>
      </c>
      <c r="AH36" s="66">
        <v>2.8313141666526642E-5</v>
      </c>
      <c r="AI36" s="66">
        <v>8.8148873653281105E-5</v>
      </c>
      <c r="AJ36" s="66">
        <v>8.2347140039447733E-4</v>
      </c>
      <c r="AK36" s="66">
        <v>9.0872490941508021E-5</v>
      </c>
      <c r="AL36" s="66">
        <v>1.4064836185301137E-5</v>
      </c>
      <c r="AM36" s="66">
        <v>4.4412216148427967E-5</v>
      </c>
      <c r="AN36" s="66">
        <v>2.554104113862351E-4</v>
      </c>
      <c r="AO36" s="66">
        <v>1.7744733581164809E-5</v>
      </c>
      <c r="AP36" s="66">
        <v>6.0895158834872625E-6</v>
      </c>
      <c r="AQ36" s="66">
        <v>2.2004082029351737E-5</v>
      </c>
      <c r="AR36" s="66">
        <v>3.7063899427211187E-4</v>
      </c>
      <c r="AS36" s="66">
        <v>4.4514096130441302E-5</v>
      </c>
      <c r="AT36" s="66">
        <v>2.3256648602088791E-5</v>
      </c>
      <c r="AU36" s="66">
        <v>3.2819050153385445E-4</v>
      </c>
      <c r="AV36" s="66">
        <v>1.4857378742852974E-3</v>
      </c>
      <c r="AW36" s="66">
        <v>3.0995584018752231E-4</v>
      </c>
      <c r="AX36" s="66">
        <v>5.9193003186533259E-4</v>
      </c>
      <c r="AY36" s="66">
        <v>7.9583765560165974E-5</v>
      </c>
      <c r="AZ36" s="66">
        <v>1.7464498396701785E-5</v>
      </c>
      <c r="BA36" s="66">
        <v>2.8806199767077395E-4</v>
      </c>
      <c r="BB36" s="66">
        <v>3.613735525629212E-5</v>
      </c>
      <c r="BC36" s="66">
        <v>4.8970264274010827E-4</v>
      </c>
      <c r="BD36" s="66">
        <v>3.0399629489118707E-5</v>
      </c>
      <c r="BE36" s="66">
        <v>9.9075252435063097E-5</v>
      </c>
      <c r="BF36" s="66">
        <v>7.9481346190323377E-5</v>
      </c>
      <c r="BG36" s="66">
        <v>9.8223953829918923E-5</v>
      </c>
      <c r="BH36" s="66">
        <v>4.1932078654129194E-5</v>
      </c>
      <c r="BI36" s="66">
        <v>1.3351462497583424E-4</v>
      </c>
      <c r="BJ36" s="66">
        <v>1.3029028694497822E-3</v>
      </c>
      <c r="BK36" s="66">
        <v>7.1296025002441649E-5</v>
      </c>
      <c r="BL36" s="66">
        <v>2.8905069774056126E-6</v>
      </c>
      <c r="BM36" s="66">
        <v>1.5282028584909207E-5</v>
      </c>
      <c r="BN36" s="66">
        <v>1.2915239983180152E-5</v>
      </c>
      <c r="BO36" s="66">
        <v>5.3416546556835785E-5</v>
      </c>
      <c r="BP36" s="66">
        <v>5.107640609780989E-5</v>
      </c>
      <c r="BQ36" s="66">
        <v>3.5943297429201892E-3</v>
      </c>
      <c r="BR36" s="66">
        <v>1.2446032567433324E-4</v>
      </c>
      <c r="BS36" s="66">
        <v>1.8003564925154792E-4</v>
      </c>
      <c r="BT36" s="66">
        <v>9.8037949967550122E-5</v>
      </c>
      <c r="BU36" s="66">
        <v>1.2167928028345806E-4</v>
      </c>
      <c r="BV36" s="66">
        <v>1.1800549261929284E-6</v>
      </c>
      <c r="BW36" s="66">
        <v>2.8508861547524618E-7</v>
      </c>
      <c r="BX36" s="66">
        <v>0</v>
      </c>
      <c r="BY36" s="66">
        <v>2.2438382060682978E-4</v>
      </c>
      <c r="BZ36" s="66">
        <v>3.2151546658335072E-5</v>
      </c>
      <c r="CA36" s="66">
        <v>0</v>
      </c>
      <c r="CB36" s="66">
        <v>8.5164651858184997E-6</v>
      </c>
      <c r="CC36" s="66">
        <v>0</v>
      </c>
      <c r="CD36" s="66">
        <v>5.3158814912819545E-6</v>
      </c>
      <c r="CE36" s="66">
        <v>1.8082777885159587E-5</v>
      </c>
      <c r="CF36" s="66">
        <v>5.7414009643795842E-5</v>
      </c>
      <c r="CG36" s="66">
        <v>5.9486293977984036E-4</v>
      </c>
      <c r="CH36" s="66">
        <v>3.157027289771447E-3</v>
      </c>
      <c r="CI36" s="66">
        <v>1.9586581812121949E-4</v>
      </c>
      <c r="CJ36" s="66">
        <v>4.5376089244296136E-6</v>
      </c>
      <c r="CK36" s="66">
        <v>1.6772194530513269E-3</v>
      </c>
      <c r="CL36" s="66">
        <v>3.4000103553614881E-5</v>
      </c>
      <c r="CM36" s="66">
        <v>1.7832822501876101E-4</v>
      </c>
      <c r="CN36" s="66">
        <v>6.9537482354324352E-5</v>
      </c>
      <c r="CO36" s="66">
        <v>3.9421025089744809E-4</v>
      </c>
      <c r="CP36" s="66">
        <v>2.9260528401386886E-5</v>
      </c>
      <c r="CQ36" s="66">
        <v>2.3266827529255999E-4</v>
      </c>
      <c r="CR36" s="66">
        <v>9.5871475532481533E-5</v>
      </c>
      <c r="CS36" s="66">
        <v>4.8233826252736664E-5</v>
      </c>
      <c r="CT36" s="66">
        <v>1.3581112584137797E-3</v>
      </c>
      <c r="CU36" s="66">
        <v>6.8775696117563852E-4</v>
      </c>
      <c r="CV36" s="66">
        <v>2.7819529045697861E-5</v>
      </c>
      <c r="CW36" s="66">
        <v>1.0080096277484667E-5</v>
      </c>
      <c r="CX36" s="66">
        <v>1.3479186554005328E-4</v>
      </c>
      <c r="CY36" s="66">
        <v>4.6004121254251599E-4</v>
      </c>
      <c r="CZ36" s="66">
        <v>1.3791087169807494E-5</v>
      </c>
      <c r="DA36" s="66">
        <v>4.1932580930128871E-4</v>
      </c>
      <c r="DB36" s="66">
        <v>2.5424230372134268E-4</v>
      </c>
      <c r="DC36" s="66">
        <v>1.1524777323862259E-3</v>
      </c>
      <c r="DD36" s="66">
        <v>0</v>
      </c>
      <c r="DE36" s="67">
        <v>1.0882474216366211E-3</v>
      </c>
      <c r="DF36" s="67">
        <v>2.378439614492535E-4</v>
      </c>
      <c r="DG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row>
    <row r="37" spans="1:170" s="34" customFormat="1" ht="19.95" customHeight="1" x14ac:dyDescent="0.2">
      <c r="A37" s="71" t="s">
        <v>315</v>
      </c>
      <c r="B37" s="69" t="s">
        <v>314</v>
      </c>
      <c r="C37" s="70">
        <v>0</v>
      </c>
      <c r="D37" s="66">
        <v>0</v>
      </c>
      <c r="E37" s="66">
        <v>0</v>
      </c>
      <c r="F37" s="66">
        <v>7.1934800912264066E-4</v>
      </c>
      <c r="G37" s="66">
        <v>0</v>
      </c>
      <c r="H37" s="66">
        <v>0</v>
      </c>
      <c r="I37" s="66">
        <v>0</v>
      </c>
      <c r="J37" s="66">
        <v>7.5101935314115804E-4</v>
      </c>
      <c r="K37" s="66">
        <v>9.3913679924978854E-3</v>
      </c>
      <c r="L37" s="66">
        <v>0</v>
      </c>
      <c r="M37" s="66">
        <v>0</v>
      </c>
      <c r="N37" s="66">
        <v>4.6431444661533159E-4</v>
      </c>
      <c r="O37" s="66">
        <v>1.0119002501326462E-3</v>
      </c>
      <c r="P37" s="66">
        <v>7.4710833070795258E-5</v>
      </c>
      <c r="Q37" s="66">
        <v>1.553868703727479E-2</v>
      </c>
      <c r="R37" s="66">
        <v>6.8406651231319722E-6</v>
      </c>
      <c r="S37" s="66">
        <v>0</v>
      </c>
      <c r="T37" s="66">
        <v>7.2590589077602322E-6</v>
      </c>
      <c r="U37" s="66">
        <v>5.9269335406140691E-5</v>
      </c>
      <c r="V37" s="66">
        <v>1.3709268951544826E-3</v>
      </c>
      <c r="W37" s="66">
        <v>4.7223850573857561E-5</v>
      </c>
      <c r="X37" s="66">
        <v>4.8577085374877508E-4</v>
      </c>
      <c r="Y37" s="66">
        <v>1.1226365041406832E-5</v>
      </c>
      <c r="Z37" s="66">
        <v>0</v>
      </c>
      <c r="AA37" s="66">
        <v>9.8233487380831614E-3</v>
      </c>
      <c r="AB37" s="66">
        <v>8.1755433580160911E-3</v>
      </c>
      <c r="AC37" s="66">
        <v>0</v>
      </c>
      <c r="AD37" s="66">
        <v>0</v>
      </c>
      <c r="AE37" s="66">
        <v>3.4421175636463897E-3</v>
      </c>
      <c r="AF37" s="66">
        <v>1.0637444984374744E-3</v>
      </c>
      <c r="AG37" s="66">
        <v>3.457216940363008E-6</v>
      </c>
      <c r="AH37" s="66">
        <v>4.311385747651774E-2</v>
      </c>
      <c r="AI37" s="66">
        <v>1.6510423954106619E-5</v>
      </c>
      <c r="AJ37" s="66">
        <v>0</v>
      </c>
      <c r="AK37" s="66">
        <v>4.764191637430264E-3</v>
      </c>
      <c r="AL37" s="66">
        <v>0</v>
      </c>
      <c r="AM37" s="66">
        <v>0</v>
      </c>
      <c r="AN37" s="66">
        <v>0</v>
      </c>
      <c r="AO37" s="66">
        <v>0</v>
      </c>
      <c r="AP37" s="66">
        <v>0</v>
      </c>
      <c r="AQ37" s="66">
        <v>4.6269491690154534E-2</v>
      </c>
      <c r="AR37" s="66">
        <v>3.7491631332291897E-4</v>
      </c>
      <c r="AS37" s="66">
        <v>8.7139498936568015E-4</v>
      </c>
      <c r="AT37" s="66">
        <v>1.1522090227183002E-4</v>
      </c>
      <c r="AU37" s="66">
        <v>1.9322630396365973E-4</v>
      </c>
      <c r="AV37" s="66">
        <v>9.7016892870419574E-3</v>
      </c>
      <c r="AW37" s="66">
        <v>2.8759339486406736E-3</v>
      </c>
      <c r="AX37" s="66">
        <v>6.1731575735856732E-3</v>
      </c>
      <c r="AY37" s="66">
        <v>2.2574397043568462E-4</v>
      </c>
      <c r="AZ37" s="66">
        <v>2.1910787906550613E-3</v>
      </c>
      <c r="BA37" s="66">
        <v>6.0538310017109746E-4</v>
      </c>
      <c r="BB37" s="66">
        <v>8.4338814073029664E-3</v>
      </c>
      <c r="BC37" s="66">
        <v>4.0387826618688117E-4</v>
      </c>
      <c r="BD37" s="66">
        <v>1.5534851179771684E-4</v>
      </c>
      <c r="BE37" s="66">
        <v>1.1015911264017578E-2</v>
      </c>
      <c r="BF37" s="66">
        <v>4.3023357077329235E-3</v>
      </c>
      <c r="BG37" s="66">
        <v>1.9015532796626808E-5</v>
      </c>
      <c r="BH37" s="66">
        <v>6.0037331306659757E-4</v>
      </c>
      <c r="BI37" s="66">
        <v>7.1165897346189659E-3</v>
      </c>
      <c r="BJ37" s="66">
        <v>8.0525617103443144E-3</v>
      </c>
      <c r="BK37" s="66">
        <v>2.4137401811002747E-5</v>
      </c>
      <c r="BL37" s="66">
        <v>3.557039337687471E-3</v>
      </c>
      <c r="BM37" s="66">
        <v>1.9914236921548078E-3</v>
      </c>
      <c r="BN37" s="66">
        <v>5.7205964576661998E-5</v>
      </c>
      <c r="BO37" s="66">
        <v>7.9626446627344266E-5</v>
      </c>
      <c r="BP37" s="66">
        <v>0</v>
      </c>
      <c r="BQ37" s="66">
        <v>0</v>
      </c>
      <c r="BR37" s="66">
        <v>1.2464918808051582E-6</v>
      </c>
      <c r="BS37" s="66">
        <v>9.6748456323204513E-5</v>
      </c>
      <c r="BT37" s="66">
        <v>9.2239611949026075E-5</v>
      </c>
      <c r="BU37" s="66">
        <v>4.4834993685960162E-6</v>
      </c>
      <c r="BV37" s="66">
        <v>0</v>
      </c>
      <c r="BW37" s="66">
        <v>0</v>
      </c>
      <c r="BX37" s="66">
        <v>0</v>
      </c>
      <c r="BY37" s="66">
        <v>2.273297416028821E-6</v>
      </c>
      <c r="BZ37" s="66">
        <v>1.7435218857003543E-5</v>
      </c>
      <c r="CA37" s="66">
        <v>0</v>
      </c>
      <c r="CB37" s="66">
        <v>2.7873610159959747E-5</v>
      </c>
      <c r="CC37" s="66">
        <v>0</v>
      </c>
      <c r="CD37" s="66">
        <v>1.0631762982563908E-6</v>
      </c>
      <c r="CE37" s="66">
        <v>0</v>
      </c>
      <c r="CF37" s="66">
        <v>6.9493639298293291E-7</v>
      </c>
      <c r="CG37" s="66">
        <v>0</v>
      </c>
      <c r="CH37" s="66">
        <v>0</v>
      </c>
      <c r="CI37" s="66">
        <v>0</v>
      </c>
      <c r="CJ37" s="66">
        <v>0</v>
      </c>
      <c r="CK37" s="66">
        <v>0</v>
      </c>
      <c r="CL37" s="66">
        <v>8.8020572651490315E-6</v>
      </c>
      <c r="CM37" s="66">
        <v>4.6517693571011403E-5</v>
      </c>
      <c r="CN37" s="66">
        <v>3.6432586666615288E-4</v>
      </c>
      <c r="CO37" s="66">
        <v>1.5869805044192765E-3</v>
      </c>
      <c r="CP37" s="66">
        <v>3.365421729403818E-4</v>
      </c>
      <c r="CQ37" s="66">
        <v>3.8412581396298786E-3</v>
      </c>
      <c r="CR37" s="66">
        <v>3.1228001031713653E-4</v>
      </c>
      <c r="CS37" s="66">
        <v>2.5867571169866087E-4</v>
      </c>
      <c r="CT37" s="66">
        <v>2.4889501937571437E-4</v>
      </c>
      <c r="CU37" s="66">
        <v>0</v>
      </c>
      <c r="CV37" s="66">
        <v>2.9533528465574984E-5</v>
      </c>
      <c r="CW37" s="66">
        <v>3.4260460194090714E-3</v>
      </c>
      <c r="CX37" s="66">
        <v>1.1395705585406828E-5</v>
      </c>
      <c r="CY37" s="66">
        <v>7.5652325032895542E-4</v>
      </c>
      <c r="CZ37" s="66">
        <v>4.3729216671583801E-4</v>
      </c>
      <c r="DA37" s="66">
        <v>1.1167711059556539E-4</v>
      </c>
      <c r="DB37" s="66">
        <v>5.5036435843581067E-4</v>
      </c>
      <c r="DC37" s="66">
        <v>7.4633917840701542E-5</v>
      </c>
      <c r="DD37" s="66">
        <v>0</v>
      </c>
      <c r="DE37" s="67">
        <v>1.2874648345580508E-3</v>
      </c>
      <c r="DF37" s="67">
        <v>1.2055435486389404E-3</v>
      </c>
      <c r="DG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row>
    <row r="38" spans="1:170" s="34" customFormat="1" ht="19.95" customHeight="1" x14ac:dyDescent="0.2">
      <c r="A38" s="71" t="s">
        <v>318</v>
      </c>
      <c r="B38" s="69" t="s">
        <v>317</v>
      </c>
      <c r="C38" s="70">
        <v>0</v>
      </c>
      <c r="D38" s="66">
        <v>0</v>
      </c>
      <c r="E38" s="66">
        <v>0</v>
      </c>
      <c r="F38" s="66">
        <v>7.3569682751179161E-5</v>
      </c>
      <c r="G38" s="66">
        <v>0</v>
      </c>
      <c r="H38" s="66">
        <v>0</v>
      </c>
      <c r="I38" s="66">
        <v>4.1809198023565189E-5</v>
      </c>
      <c r="J38" s="66">
        <v>0</v>
      </c>
      <c r="K38" s="66">
        <v>0</v>
      </c>
      <c r="L38" s="66">
        <v>0</v>
      </c>
      <c r="M38" s="66">
        <v>0</v>
      </c>
      <c r="N38" s="66">
        <v>0</v>
      </c>
      <c r="O38" s="66">
        <v>0</v>
      </c>
      <c r="P38" s="66">
        <v>9.0013051892524427E-6</v>
      </c>
      <c r="Q38" s="66">
        <v>0</v>
      </c>
      <c r="R38" s="66">
        <v>0</v>
      </c>
      <c r="S38" s="66">
        <v>0</v>
      </c>
      <c r="T38" s="66">
        <v>0</v>
      </c>
      <c r="U38" s="66">
        <v>0</v>
      </c>
      <c r="V38" s="66">
        <v>0</v>
      </c>
      <c r="W38" s="66">
        <v>0</v>
      </c>
      <c r="X38" s="66">
        <v>0</v>
      </c>
      <c r="Y38" s="66">
        <v>0</v>
      </c>
      <c r="Z38" s="66">
        <v>0</v>
      </c>
      <c r="AA38" s="66">
        <v>0</v>
      </c>
      <c r="AB38" s="66">
        <v>9.5208281355182195E-6</v>
      </c>
      <c r="AC38" s="66">
        <v>1.2401933534390561E-6</v>
      </c>
      <c r="AD38" s="66">
        <v>7.0029371070709021E-5</v>
      </c>
      <c r="AE38" s="66">
        <v>0</v>
      </c>
      <c r="AF38" s="66">
        <v>0</v>
      </c>
      <c r="AG38" s="66">
        <v>0</v>
      </c>
      <c r="AH38" s="66">
        <v>0</v>
      </c>
      <c r="AI38" s="66">
        <v>0.13619411408049997</v>
      </c>
      <c r="AJ38" s="66">
        <v>0</v>
      </c>
      <c r="AK38" s="66">
        <v>8.2245355725542064E-4</v>
      </c>
      <c r="AL38" s="66">
        <v>0</v>
      </c>
      <c r="AM38" s="66">
        <v>0</v>
      </c>
      <c r="AN38" s="66">
        <v>0</v>
      </c>
      <c r="AO38" s="66">
        <v>0</v>
      </c>
      <c r="AP38" s="66">
        <v>0</v>
      </c>
      <c r="AQ38" s="66">
        <v>0</v>
      </c>
      <c r="AR38" s="66">
        <v>3.9053782637804057E-6</v>
      </c>
      <c r="AS38" s="66">
        <v>5.18021182898394E-5</v>
      </c>
      <c r="AT38" s="66">
        <v>1.4786634605031763E-6</v>
      </c>
      <c r="AU38" s="66">
        <v>0</v>
      </c>
      <c r="AV38" s="66">
        <v>0</v>
      </c>
      <c r="AW38" s="66">
        <v>0</v>
      </c>
      <c r="AX38" s="66">
        <v>0</v>
      </c>
      <c r="AY38" s="66">
        <v>0</v>
      </c>
      <c r="AZ38" s="66">
        <v>0</v>
      </c>
      <c r="BA38" s="66">
        <v>0</v>
      </c>
      <c r="BB38" s="66">
        <v>2.831037047727954E-6</v>
      </c>
      <c r="BC38" s="66">
        <v>0</v>
      </c>
      <c r="BD38" s="66">
        <v>0</v>
      </c>
      <c r="BE38" s="66">
        <v>0</v>
      </c>
      <c r="BF38" s="66">
        <v>0</v>
      </c>
      <c r="BG38" s="66">
        <v>0</v>
      </c>
      <c r="BH38" s="66">
        <v>0</v>
      </c>
      <c r="BI38" s="66">
        <v>4.3637463635280166E-6</v>
      </c>
      <c r="BJ38" s="66">
        <v>4.2340862041756016E-4</v>
      </c>
      <c r="BK38" s="66">
        <v>0</v>
      </c>
      <c r="BL38" s="66">
        <v>3.0828663524378158E-2</v>
      </c>
      <c r="BM38" s="66">
        <v>3.5850699591226616E-2</v>
      </c>
      <c r="BN38" s="66">
        <v>5.7876309429742478E-2</v>
      </c>
      <c r="BO38" s="66">
        <v>3.9425262424642282E-2</v>
      </c>
      <c r="BP38" s="66">
        <v>0</v>
      </c>
      <c r="BQ38" s="66">
        <v>8.3241989808302955E-6</v>
      </c>
      <c r="BR38" s="66">
        <v>0</v>
      </c>
      <c r="BS38" s="66">
        <v>1.6671436433219662E-4</v>
      </c>
      <c r="BT38" s="66">
        <v>0</v>
      </c>
      <c r="BU38" s="66">
        <v>0</v>
      </c>
      <c r="BV38" s="66">
        <v>1.6985639089140635E-7</v>
      </c>
      <c r="BW38" s="66">
        <v>3.4923355395717654E-5</v>
      </c>
      <c r="BX38" s="66">
        <v>1.014892705029062E-4</v>
      </c>
      <c r="BY38" s="66">
        <v>0</v>
      </c>
      <c r="BZ38" s="66">
        <v>0</v>
      </c>
      <c r="CA38" s="66">
        <v>0</v>
      </c>
      <c r="CB38" s="66">
        <v>0</v>
      </c>
      <c r="CC38" s="66">
        <v>0</v>
      </c>
      <c r="CD38" s="66">
        <v>0</v>
      </c>
      <c r="CE38" s="66">
        <v>0</v>
      </c>
      <c r="CF38" s="66">
        <v>0</v>
      </c>
      <c r="CG38" s="66">
        <v>0</v>
      </c>
      <c r="CH38" s="66">
        <v>0</v>
      </c>
      <c r="CI38" s="66">
        <v>0</v>
      </c>
      <c r="CJ38" s="66">
        <v>0</v>
      </c>
      <c r="CK38" s="66">
        <v>0</v>
      </c>
      <c r="CL38" s="66">
        <v>0</v>
      </c>
      <c r="CM38" s="66">
        <v>4.2846612455302254E-6</v>
      </c>
      <c r="CN38" s="66">
        <v>0</v>
      </c>
      <c r="CO38" s="66">
        <v>2.8354271863557731E-5</v>
      </c>
      <c r="CP38" s="66">
        <v>0</v>
      </c>
      <c r="CQ38" s="66">
        <v>0</v>
      </c>
      <c r="CR38" s="66">
        <v>0</v>
      </c>
      <c r="CS38" s="66">
        <v>0</v>
      </c>
      <c r="CT38" s="66">
        <v>0</v>
      </c>
      <c r="CU38" s="66">
        <v>0</v>
      </c>
      <c r="CV38" s="66">
        <v>0</v>
      </c>
      <c r="CW38" s="66">
        <v>0</v>
      </c>
      <c r="CX38" s="66">
        <v>0</v>
      </c>
      <c r="CY38" s="66">
        <v>0</v>
      </c>
      <c r="CZ38" s="66">
        <v>0</v>
      </c>
      <c r="DA38" s="66">
        <v>0</v>
      </c>
      <c r="DB38" s="66">
        <v>0</v>
      </c>
      <c r="DC38" s="66">
        <v>0</v>
      </c>
      <c r="DD38" s="66">
        <v>0</v>
      </c>
      <c r="DE38" s="67">
        <v>6.9255126466541623E-4</v>
      </c>
      <c r="DF38" s="67">
        <v>2.0670577606402055E-3</v>
      </c>
      <c r="DG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row>
    <row r="39" spans="1:170" s="34" customFormat="1" ht="19.95" customHeight="1" x14ac:dyDescent="0.2">
      <c r="A39" s="71" t="s">
        <v>321</v>
      </c>
      <c r="B39" s="69" t="s">
        <v>320</v>
      </c>
      <c r="C39" s="70">
        <v>1.5582264038885329E-4</v>
      </c>
      <c r="D39" s="66">
        <v>0</v>
      </c>
      <c r="E39" s="66">
        <v>0</v>
      </c>
      <c r="F39" s="66">
        <v>0</v>
      </c>
      <c r="G39" s="66">
        <v>0</v>
      </c>
      <c r="H39" s="66">
        <v>0</v>
      </c>
      <c r="I39" s="66">
        <v>0</v>
      </c>
      <c r="J39" s="66">
        <v>0</v>
      </c>
      <c r="K39" s="66">
        <v>4.9944794575521225E-5</v>
      </c>
      <c r="L39" s="66">
        <v>0</v>
      </c>
      <c r="M39" s="66">
        <v>0</v>
      </c>
      <c r="N39" s="66">
        <v>0</v>
      </c>
      <c r="O39" s="66">
        <v>0</v>
      </c>
      <c r="P39" s="66">
        <v>7.6511094108645762E-6</v>
      </c>
      <c r="Q39" s="66">
        <v>1.2348611289425256E-3</v>
      </c>
      <c r="R39" s="66">
        <v>0</v>
      </c>
      <c r="S39" s="66">
        <v>0</v>
      </c>
      <c r="T39" s="66">
        <v>0</v>
      </c>
      <c r="U39" s="66">
        <v>0</v>
      </c>
      <c r="V39" s="66">
        <v>1.7167687071807495E-4</v>
      </c>
      <c r="W39" s="66">
        <v>0</v>
      </c>
      <c r="X39" s="66">
        <v>9.9994000359978393E-7</v>
      </c>
      <c r="Y39" s="66">
        <v>0</v>
      </c>
      <c r="Z39" s="66">
        <v>0</v>
      </c>
      <c r="AA39" s="66">
        <v>0</v>
      </c>
      <c r="AB39" s="66">
        <v>5.6042254117846431E-5</v>
      </c>
      <c r="AC39" s="66">
        <v>0</v>
      </c>
      <c r="AD39" s="66">
        <v>0</v>
      </c>
      <c r="AE39" s="66">
        <v>6.0685634757034253E-5</v>
      </c>
      <c r="AF39" s="66">
        <v>0</v>
      </c>
      <c r="AG39" s="66">
        <v>0</v>
      </c>
      <c r="AH39" s="66">
        <v>4.0327323441937054E-6</v>
      </c>
      <c r="AI39" s="66">
        <v>4.1882374889230915E-5</v>
      </c>
      <c r="AJ39" s="66">
        <v>6.2179487179487179E-3</v>
      </c>
      <c r="AK39" s="66">
        <v>5.7514234773106343E-7</v>
      </c>
      <c r="AL39" s="66">
        <v>0</v>
      </c>
      <c r="AM39" s="66">
        <v>0</v>
      </c>
      <c r="AN39" s="66">
        <v>8.6653235415177324E-6</v>
      </c>
      <c r="AO39" s="66">
        <v>0</v>
      </c>
      <c r="AP39" s="66">
        <v>0</v>
      </c>
      <c r="AQ39" s="66">
        <v>0</v>
      </c>
      <c r="AR39" s="66">
        <v>7.4388157405341068E-7</v>
      </c>
      <c r="AS39" s="66">
        <v>3.3243860555842687E-4</v>
      </c>
      <c r="AT39" s="66">
        <v>4.4417327638804147E-5</v>
      </c>
      <c r="AU39" s="66">
        <v>4.6512238040714138E-5</v>
      </c>
      <c r="AV39" s="66">
        <v>6.3977156879961865E-4</v>
      </c>
      <c r="AW39" s="66">
        <v>6.2731001862665076E-3</v>
      </c>
      <c r="AX39" s="66">
        <v>3.8759915542340213E-2</v>
      </c>
      <c r="AY39" s="66">
        <v>3.4082031250000002E-3</v>
      </c>
      <c r="AZ39" s="66">
        <v>2.777141548327989E-5</v>
      </c>
      <c r="BA39" s="66">
        <v>4.3054736811835918E-4</v>
      </c>
      <c r="BB39" s="66">
        <v>3.8957290197950555E-4</v>
      </c>
      <c r="BC39" s="66">
        <v>1.6757998385035706E-3</v>
      </c>
      <c r="BD39" s="66">
        <v>0</v>
      </c>
      <c r="BE39" s="66">
        <v>0</v>
      </c>
      <c r="BF39" s="66">
        <v>0</v>
      </c>
      <c r="BG39" s="66">
        <v>1.1283008771718298E-4</v>
      </c>
      <c r="BH39" s="66">
        <v>1.5153025308034228E-5</v>
      </c>
      <c r="BI39" s="66">
        <v>8.2510837203956342E-5</v>
      </c>
      <c r="BJ39" s="66">
        <v>2.888016264238171E-4</v>
      </c>
      <c r="BK39" s="66">
        <v>8.0364991000795278E-5</v>
      </c>
      <c r="BL39" s="66">
        <v>5.3683567287498802E-3</v>
      </c>
      <c r="BM39" s="66">
        <v>8.4239051011077387E-4</v>
      </c>
      <c r="BN39" s="66">
        <v>2.353161345772627E-4</v>
      </c>
      <c r="BO39" s="66">
        <v>1.6380621210876996E-4</v>
      </c>
      <c r="BP39" s="66">
        <v>0</v>
      </c>
      <c r="BQ39" s="66">
        <v>0</v>
      </c>
      <c r="BR39" s="66">
        <v>0</v>
      </c>
      <c r="BS39" s="66">
        <v>2.7839385804311534E-4</v>
      </c>
      <c r="BT39" s="66">
        <v>6.7044027479073952E-5</v>
      </c>
      <c r="BU39" s="66">
        <v>2.8115879911453729E-6</v>
      </c>
      <c r="BV39" s="66">
        <v>0</v>
      </c>
      <c r="BW39" s="66">
        <v>0</v>
      </c>
      <c r="BX39" s="66">
        <v>0</v>
      </c>
      <c r="BY39" s="66">
        <v>0</v>
      </c>
      <c r="BZ39" s="66">
        <v>1.8108342370786419E-5</v>
      </c>
      <c r="CA39" s="66">
        <v>0</v>
      </c>
      <c r="CB39" s="66">
        <v>5.5373988777911511E-5</v>
      </c>
      <c r="CC39" s="66">
        <v>0</v>
      </c>
      <c r="CD39" s="66">
        <v>1.0631762982563909E-5</v>
      </c>
      <c r="CE39" s="66">
        <v>9.9234756686851389E-7</v>
      </c>
      <c r="CF39" s="66">
        <v>5.2529015587239337E-6</v>
      </c>
      <c r="CG39" s="66">
        <v>0</v>
      </c>
      <c r="CH39" s="66">
        <v>0</v>
      </c>
      <c r="CI39" s="66">
        <v>0</v>
      </c>
      <c r="CJ39" s="66">
        <v>0</v>
      </c>
      <c r="CK39" s="66">
        <v>0</v>
      </c>
      <c r="CL39" s="66">
        <v>0</v>
      </c>
      <c r="CM39" s="66">
        <v>2.8079090686727205E-5</v>
      </c>
      <c r="CN39" s="66">
        <v>9.7428787006472622E-5</v>
      </c>
      <c r="CO39" s="66">
        <v>5.1275488722391816E-6</v>
      </c>
      <c r="CP39" s="66">
        <v>1.6735447878820367E-4</v>
      </c>
      <c r="CQ39" s="66">
        <v>2.2966047023248104E-4</v>
      </c>
      <c r="CR39" s="66">
        <v>1.2216480068095721E-3</v>
      </c>
      <c r="CS39" s="66">
        <v>7.3992521354744557E-4</v>
      </c>
      <c r="CT39" s="66">
        <v>1.9586793081748113E-4</v>
      </c>
      <c r="CU39" s="66">
        <v>1.1986527143490716E-7</v>
      </c>
      <c r="CV39" s="66">
        <v>0</v>
      </c>
      <c r="CW39" s="66">
        <v>0</v>
      </c>
      <c r="CX39" s="66">
        <v>1.9930760797522226E-6</v>
      </c>
      <c r="CY39" s="66">
        <v>1.0559845080563071E-3</v>
      </c>
      <c r="CZ39" s="66">
        <v>1.1712607614494032E-3</v>
      </c>
      <c r="DA39" s="66">
        <v>0</v>
      </c>
      <c r="DB39" s="66">
        <v>1.6899169851291911E-5</v>
      </c>
      <c r="DC39" s="66">
        <v>1.8612606127456623E-4</v>
      </c>
      <c r="DD39" s="66">
        <v>0</v>
      </c>
      <c r="DE39" s="67">
        <v>1.1531870698811611E-3</v>
      </c>
      <c r="DF39" s="67">
        <v>4.2436767812058576E-4</v>
      </c>
      <c r="DG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row>
    <row r="40" spans="1:170" s="34" customFormat="1" ht="19.95" customHeight="1" x14ac:dyDescent="0.2">
      <c r="A40" s="71" t="s">
        <v>324</v>
      </c>
      <c r="B40" s="69" t="s">
        <v>325</v>
      </c>
      <c r="C40" s="70">
        <v>2.7491677476829787E-3</v>
      </c>
      <c r="D40" s="66">
        <v>1.2314599079388531E-3</v>
      </c>
      <c r="E40" s="66">
        <v>2.7142251289033725E-4</v>
      </c>
      <c r="F40" s="66">
        <v>4.0872045972877317E-5</v>
      </c>
      <c r="G40" s="66">
        <v>6.3929407527462626E-5</v>
      </c>
      <c r="H40" s="66">
        <v>0</v>
      </c>
      <c r="I40" s="66">
        <v>0</v>
      </c>
      <c r="J40" s="66">
        <v>1.4594453916449138E-4</v>
      </c>
      <c r="K40" s="66">
        <v>2.10009336058603E-6</v>
      </c>
      <c r="L40" s="66">
        <v>2.2715346396471833E-3</v>
      </c>
      <c r="M40" s="66">
        <v>0</v>
      </c>
      <c r="N40" s="66">
        <v>0</v>
      </c>
      <c r="O40" s="66">
        <v>0</v>
      </c>
      <c r="P40" s="66">
        <v>1.732751248931095E-4</v>
      </c>
      <c r="Q40" s="66">
        <v>1.0695639149227542E-3</v>
      </c>
      <c r="R40" s="66">
        <v>6.3232301971514766E-4</v>
      </c>
      <c r="S40" s="66">
        <v>1.6025641025641026E-5</v>
      </c>
      <c r="T40" s="66">
        <v>1.7700171035360567E-5</v>
      </c>
      <c r="U40" s="66">
        <v>4.215895841430237E-3</v>
      </c>
      <c r="V40" s="66">
        <v>1.6491909327598923E-2</v>
      </c>
      <c r="W40" s="66">
        <v>1.3182209076382419E-5</v>
      </c>
      <c r="X40" s="66">
        <v>6.7477951322920623E-4</v>
      </c>
      <c r="Y40" s="66">
        <v>3.1195454091087347E-4</v>
      </c>
      <c r="Z40" s="66">
        <v>1.179655772577838E-4</v>
      </c>
      <c r="AA40" s="66">
        <v>1.1352977713448859E-3</v>
      </c>
      <c r="AB40" s="66">
        <v>4.7843044028828452E-4</v>
      </c>
      <c r="AC40" s="66">
        <v>1.5867179668999688E-5</v>
      </c>
      <c r="AD40" s="66">
        <v>3.6327887953006288E-3</v>
      </c>
      <c r="AE40" s="66">
        <v>1.2888147788296154E-4</v>
      </c>
      <c r="AF40" s="66">
        <v>3.1373222729429477E-4</v>
      </c>
      <c r="AG40" s="66">
        <v>7.433016421780468E-5</v>
      </c>
      <c r="AH40" s="66">
        <v>1.7556416245190127E-2</v>
      </c>
      <c r="AI40" s="66">
        <v>1.3522596893801595E-2</v>
      </c>
      <c r="AJ40" s="66">
        <v>2.386094674556213E-2</v>
      </c>
      <c r="AK40" s="66">
        <v>7.2682751480991556E-2</v>
      </c>
      <c r="AL40" s="66">
        <v>8.9786367207994548E-3</v>
      </c>
      <c r="AM40" s="66">
        <v>3.7749422006455065E-4</v>
      </c>
      <c r="AN40" s="66">
        <v>1.4331795238404716E-2</v>
      </c>
      <c r="AO40" s="66">
        <v>0</v>
      </c>
      <c r="AP40" s="66">
        <v>7.7133867857505324E-4</v>
      </c>
      <c r="AQ40" s="66">
        <v>5.1760132179998067E-4</v>
      </c>
      <c r="AR40" s="66">
        <v>3.3896823625678796E-3</v>
      </c>
      <c r="AS40" s="66">
        <v>2.4047853248766872E-3</v>
      </c>
      <c r="AT40" s="66">
        <v>4.8641424110827973E-3</v>
      </c>
      <c r="AU40" s="66">
        <v>3.6742794069970748E-3</v>
      </c>
      <c r="AV40" s="66">
        <v>1.5244863376886394E-3</v>
      </c>
      <c r="AW40" s="66">
        <v>1.1575103074443815E-2</v>
      </c>
      <c r="AX40" s="66">
        <v>3.1074510639534326E-3</v>
      </c>
      <c r="AY40" s="66">
        <v>5.3255073262448143E-3</v>
      </c>
      <c r="AZ40" s="66">
        <v>1.6763055428309665E-3</v>
      </c>
      <c r="BA40" s="66">
        <v>1.7057267329010368E-3</v>
      </c>
      <c r="BB40" s="66">
        <v>5.2386397699643629E-3</v>
      </c>
      <c r="BC40" s="66">
        <v>1.3980220607257932E-3</v>
      </c>
      <c r="BD40" s="66">
        <v>1.3198464744805702E-3</v>
      </c>
      <c r="BE40" s="66">
        <v>1.6622851730708807E-3</v>
      </c>
      <c r="BF40" s="66">
        <v>6.1419247548753536E-4</v>
      </c>
      <c r="BG40" s="66">
        <v>1.6032872987494073E-3</v>
      </c>
      <c r="BH40" s="66">
        <v>1.5008679679022348E-3</v>
      </c>
      <c r="BI40" s="66">
        <v>1.5929675945392638E-3</v>
      </c>
      <c r="BJ40" s="66">
        <v>2.460615850205624E-3</v>
      </c>
      <c r="BK40" s="66">
        <v>0</v>
      </c>
      <c r="BL40" s="66">
        <v>8.7048313201115411E-3</v>
      </c>
      <c r="BM40" s="66">
        <v>1.6463859672563749E-2</v>
      </c>
      <c r="BN40" s="66">
        <v>4.8143809695440623E-3</v>
      </c>
      <c r="BO40" s="66">
        <v>1.0719599942234013E-2</v>
      </c>
      <c r="BP40" s="66">
        <v>3.5967603221873625E-5</v>
      </c>
      <c r="BQ40" s="66">
        <v>7.0201886603764961E-5</v>
      </c>
      <c r="BR40" s="66">
        <v>4.3365452533211451E-3</v>
      </c>
      <c r="BS40" s="66">
        <v>0</v>
      </c>
      <c r="BT40" s="66">
        <v>6.2513703832157299E-5</v>
      </c>
      <c r="BU40" s="66">
        <v>1.7471184636335444E-6</v>
      </c>
      <c r="BV40" s="66">
        <v>0</v>
      </c>
      <c r="BW40" s="66">
        <v>0</v>
      </c>
      <c r="BX40" s="66">
        <v>0</v>
      </c>
      <c r="BY40" s="66">
        <v>0</v>
      </c>
      <c r="BZ40" s="66">
        <v>0</v>
      </c>
      <c r="CA40" s="66">
        <v>0</v>
      </c>
      <c r="CB40" s="66">
        <v>2.9858523360638561E-6</v>
      </c>
      <c r="CC40" s="66">
        <v>0</v>
      </c>
      <c r="CD40" s="66">
        <v>0</v>
      </c>
      <c r="CE40" s="66">
        <v>0</v>
      </c>
      <c r="CF40" s="66">
        <v>8.9932944974261899E-7</v>
      </c>
      <c r="CG40" s="66">
        <v>0</v>
      </c>
      <c r="CH40" s="66">
        <v>0</v>
      </c>
      <c r="CI40" s="66">
        <v>0</v>
      </c>
      <c r="CJ40" s="66">
        <v>0</v>
      </c>
      <c r="CK40" s="66">
        <v>0</v>
      </c>
      <c r="CL40" s="66">
        <v>1.0182772130270447E-4</v>
      </c>
      <c r="CM40" s="66">
        <v>2.980543478080006E-5</v>
      </c>
      <c r="CN40" s="66">
        <v>1.1347238586323313E-3</v>
      </c>
      <c r="CO40" s="66">
        <v>8.8064206919270525E-5</v>
      </c>
      <c r="CP40" s="66">
        <v>4.0195994905249836E-5</v>
      </c>
      <c r="CQ40" s="66">
        <v>0</v>
      </c>
      <c r="CR40" s="66">
        <v>0</v>
      </c>
      <c r="CS40" s="66">
        <v>6.394308747227721E-6</v>
      </c>
      <c r="CT40" s="66">
        <v>0</v>
      </c>
      <c r="CU40" s="66">
        <v>0</v>
      </c>
      <c r="CV40" s="66">
        <v>0</v>
      </c>
      <c r="CW40" s="66">
        <v>1.578889318588284E-4</v>
      </c>
      <c r="CX40" s="66">
        <v>2.77727987060898E-6</v>
      </c>
      <c r="CY40" s="66">
        <v>3.9623625214131433E-5</v>
      </c>
      <c r="CZ40" s="66">
        <v>7.8787920821554006E-5</v>
      </c>
      <c r="DA40" s="66">
        <v>3.9684177791721363E-5</v>
      </c>
      <c r="DB40" s="66">
        <v>6.3782400545486068E-4</v>
      </c>
      <c r="DC40" s="66">
        <v>5.8442625883704878E-4</v>
      </c>
      <c r="DD40" s="66">
        <v>4.9863303925397652E-3</v>
      </c>
      <c r="DE40" s="67">
        <v>1.5700041731504307E-3</v>
      </c>
      <c r="DF40" s="67">
        <v>1.1017626091991441E-3</v>
      </c>
      <c r="DG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row>
    <row r="41" spans="1:170" s="34" customFormat="1" ht="19.95" customHeight="1" x14ac:dyDescent="0.2">
      <c r="A41" s="71" t="s">
        <v>329</v>
      </c>
      <c r="B41" s="69" t="s">
        <v>328</v>
      </c>
      <c r="C41" s="70">
        <v>0</v>
      </c>
      <c r="D41" s="66">
        <v>0</v>
      </c>
      <c r="E41" s="66">
        <v>0</v>
      </c>
      <c r="F41" s="66">
        <v>0</v>
      </c>
      <c r="G41" s="66">
        <v>0</v>
      </c>
      <c r="H41" s="66">
        <v>0</v>
      </c>
      <c r="I41" s="66">
        <v>-1.2669453946534904E-6</v>
      </c>
      <c r="J41" s="66">
        <v>0</v>
      </c>
      <c r="K41" s="66">
        <v>0</v>
      </c>
      <c r="L41" s="66">
        <v>0</v>
      </c>
      <c r="M41" s="66">
        <v>0</v>
      </c>
      <c r="N41" s="66">
        <v>0</v>
      </c>
      <c r="O41" s="66">
        <v>0</v>
      </c>
      <c r="P41" s="66">
        <v>0</v>
      </c>
      <c r="Q41" s="66">
        <v>-1.6048273205803057E-6</v>
      </c>
      <c r="R41" s="66">
        <v>0</v>
      </c>
      <c r="S41" s="66">
        <v>0</v>
      </c>
      <c r="T41" s="66">
        <v>0</v>
      </c>
      <c r="U41" s="66">
        <v>-2.9148853478429847E-6</v>
      </c>
      <c r="V41" s="66">
        <v>1.3773247909576406E-5</v>
      </c>
      <c r="W41" s="66">
        <v>0</v>
      </c>
      <c r="X41" s="66">
        <v>0</v>
      </c>
      <c r="Y41" s="66">
        <v>0</v>
      </c>
      <c r="Z41" s="66">
        <v>0</v>
      </c>
      <c r="AA41" s="66">
        <v>0</v>
      </c>
      <c r="AB41" s="66">
        <v>2.0948175625738481E-6</v>
      </c>
      <c r="AC41" s="66">
        <v>0</v>
      </c>
      <c r="AD41" s="66">
        <v>-4.0051460057771196E-6</v>
      </c>
      <c r="AE41" s="66">
        <v>-1.8381628874913017E-7</v>
      </c>
      <c r="AF41" s="66">
        <v>0</v>
      </c>
      <c r="AG41" s="66">
        <v>0</v>
      </c>
      <c r="AH41" s="66">
        <v>0</v>
      </c>
      <c r="AI41" s="66">
        <v>-1.9588638589618021E-6</v>
      </c>
      <c r="AJ41" s="66">
        <v>-4.9309664694280084E-6</v>
      </c>
      <c r="AK41" s="66">
        <v>-1.2653131650083395E-5</v>
      </c>
      <c r="AL41" s="66">
        <v>0.40516041549151799</v>
      </c>
      <c r="AM41" s="66">
        <v>0.46985776165508114</v>
      </c>
      <c r="AN41" s="66">
        <v>0.12846255497064621</v>
      </c>
      <c r="AO41" s="66">
        <v>-7.1811648079306083E-4</v>
      </c>
      <c r="AP41" s="66">
        <v>0</v>
      </c>
      <c r="AQ41" s="66">
        <v>1.2440470405287201E-6</v>
      </c>
      <c r="AR41" s="66">
        <v>-4.6659971732500186E-4</v>
      </c>
      <c r="AS41" s="66">
        <v>-1.5316278726358584E-3</v>
      </c>
      <c r="AT41" s="66">
        <v>-3.5253920970462619E-4</v>
      </c>
      <c r="AU41" s="66">
        <v>-7.6807971170657937E-4</v>
      </c>
      <c r="AV41" s="66">
        <v>-3.8550045727292015E-4</v>
      </c>
      <c r="AW41" s="66">
        <v>0</v>
      </c>
      <c r="AX41" s="66">
        <v>-2.0339574031206718E-6</v>
      </c>
      <c r="AY41" s="66">
        <v>-3.0561138485477187E-4</v>
      </c>
      <c r="AZ41" s="66">
        <v>-4.3489464040311499E-4</v>
      </c>
      <c r="BA41" s="66">
        <v>-2.5880289284122441E-6</v>
      </c>
      <c r="BB41" s="66">
        <v>-3.160214492689263E-4</v>
      </c>
      <c r="BC41" s="66">
        <v>-6.7852019097344718E-5</v>
      </c>
      <c r="BD41" s="66">
        <v>-9.4598522883481225E-6</v>
      </c>
      <c r="BE41" s="66">
        <v>-1.1663890088179914E-4</v>
      </c>
      <c r="BF41" s="66">
        <v>-4.8008522547650031E-4</v>
      </c>
      <c r="BG41" s="66">
        <v>-1.6343482988791629E-4</v>
      </c>
      <c r="BH41" s="66">
        <v>-1.6844677702336321E-3</v>
      </c>
      <c r="BI41" s="66">
        <v>-5.2008650466598587E-4</v>
      </c>
      <c r="BJ41" s="66">
        <v>-2.4693420967128044E-5</v>
      </c>
      <c r="BK41" s="66">
        <v>0</v>
      </c>
      <c r="BL41" s="66">
        <v>0</v>
      </c>
      <c r="BM41" s="66">
        <v>-4.0898215844039802E-4</v>
      </c>
      <c r="BN41" s="66">
        <v>-1.0138116824006172E-4</v>
      </c>
      <c r="BO41" s="66">
        <v>-1.0196262767273869E-4</v>
      </c>
      <c r="BP41" s="66">
        <v>0</v>
      </c>
      <c r="BQ41" s="66">
        <v>0</v>
      </c>
      <c r="BR41" s="66">
        <v>0</v>
      </c>
      <c r="BS41" s="66">
        <v>0</v>
      </c>
      <c r="BT41" s="66">
        <v>0</v>
      </c>
      <c r="BU41" s="66">
        <v>0</v>
      </c>
      <c r="BV41" s="66">
        <v>0</v>
      </c>
      <c r="BW41" s="66">
        <v>0</v>
      </c>
      <c r="BX41" s="66">
        <v>0</v>
      </c>
      <c r="BY41" s="66">
        <v>0</v>
      </c>
      <c r="BZ41" s="66">
        <v>0</v>
      </c>
      <c r="CA41" s="66">
        <v>0</v>
      </c>
      <c r="CB41" s="66">
        <v>0</v>
      </c>
      <c r="CC41" s="66">
        <v>0</v>
      </c>
      <c r="CD41" s="66">
        <v>0</v>
      </c>
      <c r="CE41" s="66">
        <v>0</v>
      </c>
      <c r="CF41" s="66">
        <v>0</v>
      </c>
      <c r="CG41" s="66">
        <v>0</v>
      </c>
      <c r="CH41" s="66">
        <v>0</v>
      </c>
      <c r="CI41" s="66">
        <v>0</v>
      </c>
      <c r="CJ41" s="66">
        <v>0</v>
      </c>
      <c r="CK41" s="66">
        <v>0</v>
      </c>
      <c r="CL41" s="66">
        <v>0</v>
      </c>
      <c r="CM41" s="66">
        <v>0</v>
      </c>
      <c r="CN41" s="66">
        <v>0</v>
      </c>
      <c r="CO41" s="66">
        <v>0</v>
      </c>
      <c r="CP41" s="66">
        <v>0</v>
      </c>
      <c r="CQ41" s="66">
        <v>0</v>
      </c>
      <c r="CR41" s="66">
        <v>0</v>
      </c>
      <c r="CS41" s="66">
        <v>0</v>
      </c>
      <c r="CT41" s="66">
        <v>0</v>
      </c>
      <c r="CU41" s="66">
        <v>0</v>
      </c>
      <c r="CV41" s="66">
        <v>0</v>
      </c>
      <c r="CW41" s="66">
        <v>0</v>
      </c>
      <c r="CX41" s="66">
        <v>0</v>
      </c>
      <c r="CY41" s="66">
        <v>0</v>
      </c>
      <c r="CZ41" s="66">
        <v>0</v>
      </c>
      <c r="DA41" s="66">
        <v>0</v>
      </c>
      <c r="DB41" s="66">
        <v>0</v>
      </c>
      <c r="DC41" s="66">
        <v>2.6925651813187356E-6</v>
      </c>
      <c r="DD41" s="66">
        <v>0</v>
      </c>
      <c r="DE41" s="67">
        <v>0</v>
      </c>
      <c r="DF41" s="67">
        <v>6.2873741481291332E-3</v>
      </c>
      <c r="DG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row>
    <row r="42" spans="1:170" s="34" customFormat="1" ht="19.95" customHeight="1" x14ac:dyDescent="0.2">
      <c r="A42" s="68" t="s">
        <v>333</v>
      </c>
      <c r="B42" s="69" t="s">
        <v>334</v>
      </c>
      <c r="C42" s="70">
        <v>8.752324836284637E-5</v>
      </c>
      <c r="D42" s="66">
        <v>6.2510655225322495E-6</v>
      </c>
      <c r="E42" s="66">
        <v>2.2320930336376421E-7</v>
      </c>
      <c r="F42" s="66">
        <v>8.1744091945754625E-6</v>
      </c>
      <c r="G42" s="66">
        <v>6.4829821717990268E-5</v>
      </c>
      <c r="H42" s="66">
        <v>0</v>
      </c>
      <c r="I42" s="66">
        <v>1.7597871531736982E-3</v>
      </c>
      <c r="J42" s="66">
        <v>0</v>
      </c>
      <c r="K42" s="66">
        <v>0</v>
      </c>
      <c r="L42" s="66">
        <v>0</v>
      </c>
      <c r="M42" s="66">
        <v>0</v>
      </c>
      <c r="N42" s="66">
        <v>1.2987012987012987E-4</v>
      </c>
      <c r="O42" s="66">
        <v>3.839157128780414E-4</v>
      </c>
      <c r="P42" s="66">
        <v>7.2235474143750842E-4</v>
      </c>
      <c r="Q42" s="66">
        <v>2.9931848333119352E-2</v>
      </c>
      <c r="R42" s="66">
        <v>0</v>
      </c>
      <c r="S42" s="66">
        <v>0</v>
      </c>
      <c r="T42" s="66">
        <v>0</v>
      </c>
      <c r="U42" s="66">
        <v>0</v>
      </c>
      <c r="V42" s="66">
        <v>0</v>
      </c>
      <c r="W42" s="66">
        <v>0</v>
      </c>
      <c r="X42" s="66">
        <v>0</v>
      </c>
      <c r="Y42" s="66">
        <v>0</v>
      </c>
      <c r="Z42" s="66">
        <v>0</v>
      </c>
      <c r="AA42" s="66">
        <v>0</v>
      </c>
      <c r="AB42" s="66">
        <v>0</v>
      </c>
      <c r="AC42" s="66">
        <v>0</v>
      </c>
      <c r="AD42" s="66">
        <v>0</v>
      </c>
      <c r="AE42" s="66">
        <v>1.4361829234667751E-3</v>
      </c>
      <c r="AF42" s="66">
        <v>5.8858947299530425E-3</v>
      </c>
      <c r="AG42" s="66">
        <v>1.0371650821089024E-5</v>
      </c>
      <c r="AH42" s="66">
        <v>0</v>
      </c>
      <c r="AI42" s="66">
        <v>7.9901124014738131E-3</v>
      </c>
      <c r="AJ42" s="66">
        <v>0</v>
      </c>
      <c r="AK42" s="66">
        <v>1.3881060562489216E-3</v>
      </c>
      <c r="AL42" s="66">
        <v>0</v>
      </c>
      <c r="AM42" s="66">
        <v>0.19295165242680351</v>
      </c>
      <c r="AN42" s="66">
        <v>0.10127185286280625</v>
      </c>
      <c r="AO42" s="66">
        <v>0.5692964560099133</v>
      </c>
      <c r="AP42" s="66">
        <v>3.7010724314083694E-4</v>
      </c>
      <c r="AQ42" s="66">
        <v>8.3160657012343276E-4</v>
      </c>
      <c r="AR42" s="66">
        <v>0.16445045748716808</v>
      </c>
      <c r="AS42" s="66">
        <v>0.14073890065187311</v>
      </c>
      <c r="AT42" s="66">
        <v>6.2671830025481781E-2</v>
      </c>
      <c r="AU42" s="66">
        <v>4.8698219529518021E-2</v>
      </c>
      <c r="AV42" s="66">
        <v>1.2746716415527663E-2</v>
      </c>
      <c r="AW42" s="66">
        <v>1.0045834118164124E-4</v>
      </c>
      <c r="AX42" s="66">
        <v>4.3026916036301294E-3</v>
      </c>
      <c r="AY42" s="66">
        <v>3.8236798171680492E-2</v>
      </c>
      <c r="AZ42" s="66">
        <v>3.0278573064590017E-2</v>
      </c>
      <c r="BA42" s="66">
        <v>4.0598984917542521E-3</v>
      </c>
      <c r="BB42" s="66">
        <v>2.5429040889056658E-2</v>
      </c>
      <c r="BC42" s="66">
        <v>4.1461072304930331E-3</v>
      </c>
      <c r="BD42" s="66">
        <v>2.4793681606992404E-3</v>
      </c>
      <c r="BE42" s="66">
        <v>3.3821800172245814E-2</v>
      </c>
      <c r="BF42" s="66">
        <v>5.709726965918159E-2</v>
      </c>
      <c r="BG42" s="66">
        <v>1.9071603356195611E-2</v>
      </c>
      <c r="BH42" s="66">
        <v>0.11731132556705953</v>
      </c>
      <c r="BI42" s="66">
        <v>2.6061534348468838E-2</v>
      </c>
      <c r="BJ42" s="66">
        <v>4.8134532728066025E-3</v>
      </c>
      <c r="BK42" s="66">
        <v>0</v>
      </c>
      <c r="BL42" s="66">
        <v>2.2086842989309768E-2</v>
      </c>
      <c r="BM42" s="66">
        <v>1.4141346238157474E-2</v>
      </c>
      <c r="BN42" s="66">
        <v>2.1013442015424353E-2</v>
      </c>
      <c r="BO42" s="66">
        <v>4.0043086629156524E-2</v>
      </c>
      <c r="BP42" s="66">
        <v>0</v>
      </c>
      <c r="BQ42" s="66">
        <v>0</v>
      </c>
      <c r="BR42" s="66">
        <v>3.1351159426311555E-6</v>
      </c>
      <c r="BS42" s="66">
        <v>0</v>
      </c>
      <c r="BT42" s="66">
        <v>0</v>
      </c>
      <c r="BU42" s="66">
        <v>0</v>
      </c>
      <c r="BV42" s="66">
        <v>0</v>
      </c>
      <c r="BW42" s="66">
        <v>0</v>
      </c>
      <c r="BX42" s="66">
        <v>0</v>
      </c>
      <c r="BY42" s="66">
        <v>0</v>
      </c>
      <c r="BZ42" s="66">
        <v>0</v>
      </c>
      <c r="CA42" s="66">
        <v>0</v>
      </c>
      <c r="CB42" s="66">
        <v>0</v>
      </c>
      <c r="CC42" s="66">
        <v>0</v>
      </c>
      <c r="CD42" s="66">
        <v>0</v>
      </c>
      <c r="CE42" s="66">
        <v>0</v>
      </c>
      <c r="CF42" s="66">
        <v>3.6410374738113731E-3</v>
      </c>
      <c r="CG42" s="66">
        <v>0</v>
      </c>
      <c r="CH42" s="66">
        <v>0</v>
      </c>
      <c r="CI42" s="66">
        <v>0</v>
      </c>
      <c r="CJ42" s="66">
        <v>0</v>
      </c>
      <c r="CK42" s="66">
        <v>0</v>
      </c>
      <c r="CL42" s="66">
        <v>0</v>
      </c>
      <c r="CM42" s="66">
        <v>2.6831131100650442E-6</v>
      </c>
      <c r="CN42" s="66">
        <v>0</v>
      </c>
      <c r="CO42" s="66">
        <v>0</v>
      </c>
      <c r="CP42" s="66">
        <v>0</v>
      </c>
      <c r="CQ42" s="66">
        <v>0</v>
      </c>
      <c r="CR42" s="66">
        <v>0</v>
      </c>
      <c r="CS42" s="66">
        <v>0</v>
      </c>
      <c r="CT42" s="66">
        <v>0</v>
      </c>
      <c r="CU42" s="66">
        <v>0</v>
      </c>
      <c r="CV42" s="66">
        <v>0</v>
      </c>
      <c r="CW42" s="66">
        <v>2.2613202133853067E-4</v>
      </c>
      <c r="CX42" s="66">
        <v>0</v>
      </c>
      <c r="CY42" s="66">
        <v>0</v>
      </c>
      <c r="CZ42" s="66">
        <v>0</v>
      </c>
      <c r="DA42" s="66">
        <v>0</v>
      </c>
      <c r="DB42" s="66">
        <v>0</v>
      </c>
      <c r="DC42" s="66">
        <v>8.558368291139773E-5</v>
      </c>
      <c r="DD42" s="66">
        <v>0</v>
      </c>
      <c r="DE42" s="67">
        <v>3.4257842935597423E-3</v>
      </c>
      <c r="DF42" s="67">
        <v>9.2474658593552656E-3</v>
      </c>
      <c r="DG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row>
    <row r="43" spans="1:170" s="34" customFormat="1" ht="19.95" customHeight="1" x14ac:dyDescent="0.2">
      <c r="A43" s="71" t="s">
        <v>340</v>
      </c>
      <c r="B43" s="69" t="s">
        <v>778</v>
      </c>
      <c r="C43" s="70">
        <v>0</v>
      </c>
      <c r="D43" s="66">
        <v>0</v>
      </c>
      <c r="E43" s="66">
        <v>0</v>
      </c>
      <c r="F43" s="66">
        <v>0</v>
      </c>
      <c r="G43" s="66">
        <v>8.5539348100126058E-6</v>
      </c>
      <c r="H43" s="66">
        <v>0</v>
      </c>
      <c r="I43" s="66">
        <v>1.0008868617762575E-4</v>
      </c>
      <c r="J43" s="66">
        <v>0</v>
      </c>
      <c r="K43" s="66">
        <v>0</v>
      </c>
      <c r="L43" s="66">
        <v>0</v>
      </c>
      <c r="M43" s="66">
        <v>0</v>
      </c>
      <c r="N43" s="66">
        <v>0</v>
      </c>
      <c r="O43" s="66">
        <v>0</v>
      </c>
      <c r="P43" s="66">
        <v>2.2503262973131107E-6</v>
      </c>
      <c r="Q43" s="66">
        <v>8.3525912611802963E-4</v>
      </c>
      <c r="R43" s="66">
        <v>0</v>
      </c>
      <c r="S43" s="66">
        <v>0</v>
      </c>
      <c r="T43" s="66">
        <v>0</v>
      </c>
      <c r="U43" s="66">
        <v>0</v>
      </c>
      <c r="V43" s="66">
        <v>0</v>
      </c>
      <c r="W43" s="66">
        <v>0</v>
      </c>
      <c r="X43" s="66">
        <v>0</v>
      </c>
      <c r="Y43" s="66">
        <v>0</v>
      </c>
      <c r="Z43" s="66">
        <v>0</v>
      </c>
      <c r="AA43" s="66">
        <v>0</v>
      </c>
      <c r="AB43" s="66">
        <v>0</v>
      </c>
      <c r="AC43" s="66">
        <v>0</v>
      </c>
      <c r="AD43" s="66">
        <v>0</v>
      </c>
      <c r="AE43" s="66">
        <v>0</v>
      </c>
      <c r="AF43" s="66">
        <v>0</v>
      </c>
      <c r="AG43" s="66">
        <v>1.5730337078651685E-4</v>
      </c>
      <c r="AH43" s="66">
        <v>0</v>
      </c>
      <c r="AI43" s="66">
        <v>7.2198125087449285E-5</v>
      </c>
      <c r="AJ43" s="66">
        <v>2.2337278106508876E-3</v>
      </c>
      <c r="AK43" s="66">
        <v>4.6011387818485074E-4</v>
      </c>
      <c r="AL43" s="66">
        <v>0</v>
      </c>
      <c r="AM43" s="66">
        <v>0</v>
      </c>
      <c r="AN43" s="66">
        <v>7.725135937263059E-3</v>
      </c>
      <c r="AO43" s="66">
        <v>0</v>
      </c>
      <c r="AP43" s="66">
        <v>0</v>
      </c>
      <c r="AQ43" s="66">
        <v>0</v>
      </c>
      <c r="AR43" s="66">
        <v>1.537770586922562E-2</v>
      </c>
      <c r="AS43" s="66">
        <v>3.1002198315180762E-3</v>
      </c>
      <c r="AT43" s="66">
        <v>4.3485583031260107E-2</v>
      </c>
      <c r="AU43" s="66">
        <v>2.532177211252138E-2</v>
      </c>
      <c r="AV43" s="66">
        <v>7.6268561745528179E-3</v>
      </c>
      <c r="AW43" s="66">
        <v>0</v>
      </c>
      <c r="AX43" s="66">
        <v>2.3254912975679678E-4</v>
      </c>
      <c r="AY43" s="66">
        <v>1.3080629214211619E-2</v>
      </c>
      <c r="AZ43" s="66">
        <v>1.1245991754466331E-3</v>
      </c>
      <c r="BA43" s="66">
        <v>2.1338298514758953E-3</v>
      </c>
      <c r="BB43" s="66">
        <v>1.1076016120258013E-3</v>
      </c>
      <c r="BC43" s="66">
        <v>3.237572222614203E-4</v>
      </c>
      <c r="BD43" s="66">
        <v>1.247173130077896E-3</v>
      </c>
      <c r="BE43" s="66">
        <v>4.3655951409499741E-4</v>
      </c>
      <c r="BF43" s="66">
        <v>4.533210378325243E-4</v>
      </c>
      <c r="BG43" s="66">
        <v>2.1424132502437226E-2</v>
      </c>
      <c r="BH43" s="66">
        <v>1.9038600633788347E-2</v>
      </c>
      <c r="BI43" s="66">
        <v>1.3082151288524222E-2</v>
      </c>
      <c r="BJ43" s="66">
        <v>7.9770889612981678E-4</v>
      </c>
      <c r="BK43" s="66">
        <v>0</v>
      </c>
      <c r="BL43" s="66">
        <v>2.9199788132536702E-4</v>
      </c>
      <c r="BM43" s="66">
        <v>2.6073395491384025E-4</v>
      </c>
      <c r="BN43" s="66">
        <v>8.8775524349501663E-4</v>
      </c>
      <c r="BO43" s="66">
        <v>8.6926028390282867E-3</v>
      </c>
      <c r="BP43" s="66">
        <v>0</v>
      </c>
      <c r="BQ43" s="66">
        <v>0</v>
      </c>
      <c r="BR43" s="66">
        <v>2.2814578666858048E-5</v>
      </c>
      <c r="BS43" s="66">
        <v>0</v>
      </c>
      <c r="BT43" s="66">
        <v>0</v>
      </c>
      <c r="BU43" s="66">
        <v>0</v>
      </c>
      <c r="BV43" s="66">
        <v>0</v>
      </c>
      <c r="BW43" s="66">
        <v>0</v>
      </c>
      <c r="BX43" s="66">
        <v>0</v>
      </c>
      <c r="BY43" s="66">
        <v>0</v>
      </c>
      <c r="BZ43" s="66">
        <v>0</v>
      </c>
      <c r="CA43" s="66">
        <v>0</v>
      </c>
      <c r="CB43" s="66">
        <v>1.4081008175755686E-6</v>
      </c>
      <c r="CC43" s="66">
        <v>0</v>
      </c>
      <c r="CD43" s="66">
        <v>0</v>
      </c>
      <c r="CE43" s="66">
        <v>0</v>
      </c>
      <c r="CF43" s="66">
        <v>0</v>
      </c>
      <c r="CG43" s="66">
        <v>0</v>
      </c>
      <c r="CH43" s="66">
        <v>0</v>
      </c>
      <c r="CI43" s="66">
        <v>0</v>
      </c>
      <c r="CJ43" s="66">
        <v>0</v>
      </c>
      <c r="CK43" s="66">
        <v>0</v>
      </c>
      <c r="CL43" s="66">
        <v>0</v>
      </c>
      <c r="CM43" s="66">
        <v>2.5427176566314079E-6</v>
      </c>
      <c r="CN43" s="66">
        <v>0</v>
      </c>
      <c r="CO43" s="66">
        <v>0</v>
      </c>
      <c r="CP43" s="66">
        <v>5.318806665302997E-7</v>
      </c>
      <c r="CQ43" s="66">
        <v>0</v>
      </c>
      <c r="CR43" s="66">
        <v>8.9182767937192146E-6</v>
      </c>
      <c r="CS43" s="66">
        <v>8.502702442259564E-6</v>
      </c>
      <c r="CT43" s="66">
        <v>6.6927393325925447E-6</v>
      </c>
      <c r="CU43" s="66">
        <v>0</v>
      </c>
      <c r="CV43" s="66">
        <v>0</v>
      </c>
      <c r="CW43" s="66">
        <v>0</v>
      </c>
      <c r="CX43" s="66">
        <v>0</v>
      </c>
      <c r="CY43" s="66">
        <v>2.1301422577521784E-5</v>
      </c>
      <c r="CZ43" s="66">
        <v>2.4466508998350937E-5</v>
      </c>
      <c r="DA43" s="66">
        <v>0</v>
      </c>
      <c r="DB43" s="66">
        <v>3.3871974429604699E-6</v>
      </c>
      <c r="DC43" s="66">
        <v>2.6167744576964302E-5</v>
      </c>
      <c r="DD43" s="66">
        <v>2.3183939593353701E-5</v>
      </c>
      <c r="DE43" s="67">
        <v>8.3894556435023279E-4</v>
      </c>
      <c r="DF43" s="67">
        <v>1.7945289677471438E-3</v>
      </c>
      <c r="DG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row>
    <row r="44" spans="1:170" s="34" customFormat="1" ht="19.95" customHeight="1" x14ac:dyDescent="0.2">
      <c r="A44" s="71" t="s">
        <v>343</v>
      </c>
      <c r="B44" s="69" t="s">
        <v>342</v>
      </c>
      <c r="C44" s="70">
        <v>0</v>
      </c>
      <c r="D44" s="66">
        <v>0</v>
      </c>
      <c r="E44" s="66">
        <v>0</v>
      </c>
      <c r="F44" s="66">
        <v>0</v>
      </c>
      <c r="G44" s="66">
        <v>0</v>
      </c>
      <c r="H44" s="66">
        <v>0</v>
      </c>
      <c r="I44" s="66">
        <v>0</v>
      </c>
      <c r="J44" s="66">
        <v>0</v>
      </c>
      <c r="K44" s="66">
        <v>0</v>
      </c>
      <c r="L44" s="66">
        <v>0</v>
      </c>
      <c r="M44" s="66">
        <v>0</v>
      </c>
      <c r="N44" s="66">
        <v>0</v>
      </c>
      <c r="O44" s="66">
        <v>0</v>
      </c>
      <c r="P44" s="66">
        <v>5.4907961654439891E-5</v>
      </c>
      <c r="Q44" s="66">
        <v>5.4316343561432792E-2</v>
      </c>
      <c r="R44" s="66">
        <v>0</v>
      </c>
      <c r="S44" s="66">
        <v>0</v>
      </c>
      <c r="T44" s="66">
        <v>0</v>
      </c>
      <c r="U44" s="66">
        <v>0</v>
      </c>
      <c r="V44" s="66">
        <v>0</v>
      </c>
      <c r="W44" s="66">
        <v>0</v>
      </c>
      <c r="X44" s="66">
        <v>1.2199268043917364E-6</v>
      </c>
      <c r="Y44" s="66">
        <v>0</v>
      </c>
      <c r="Z44" s="66">
        <v>0</v>
      </c>
      <c r="AA44" s="66">
        <v>0</v>
      </c>
      <c r="AB44" s="66">
        <v>3.2399060391942714E-5</v>
      </c>
      <c r="AC44" s="66">
        <v>0</v>
      </c>
      <c r="AD44" s="66">
        <v>0</v>
      </c>
      <c r="AE44" s="66">
        <v>6.021296430025078E-5</v>
      </c>
      <c r="AF44" s="66">
        <v>0</v>
      </c>
      <c r="AG44" s="66">
        <v>0</v>
      </c>
      <c r="AH44" s="66">
        <v>2.8481172180868047E-5</v>
      </c>
      <c r="AI44" s="66">
        <v>1.9277085956811719E-3</v>
      </c>
      <c r="AJ44" s="66">
        <v>1.1538461538461537E-3</v>
      </c>
      <c r="AK44" s="66">
        <v>1.3553229424282511E-3</v>
      </c>
      <c r="AL44" s="66">
        <v>2.6627124196690947E-5</v>
      </c>
      <c r="AM44" s="66">
        <v>0</v>
      </c>
      <c r="AN44" s="66">
        <v>8.8277983579211888E-4</v>
      </c>
      <c r="AO44" s="66">
        <v>0</v>
      </c>
      <c r="AP44" s="66">
        <v>0</v>
      </c>
      <c r="AQ44" s="66">
        <v>1.648362328700554E-4</v>
      </c>
      <c r="AR44" s="66">
        <v>0.10032842371494459</v>
      </c>
      <c r="AS44" s="66">
        <v>7.3394289143943192E-2</v>
      </c>
      <c r="AT44" s="66">
        <v>2.2481340846283601E-2</v>
      </c>
      <c r="AU44" s="66">
        <v>1.5946070540437726E-2</v>
      </c>
      <c r="AV44" s="66">
        <v>3.7114824537196468E-3</v>
      </c>
      <c r="AW44" s="66">
        <v>2.2927523492601663E-4</v>
      </c>
      <c r="AX44" s="66">
        <v>3.7848073067498328E-3</v>
      </c>
      <c r="AY44" s="66">
        <v>1.3540140365663898E-2</v>
      </c>
      <c r="AZ44" s="66">
        <v>2.4522159871736143E-2</v>
      </c>
      <c r="BA44" s="66">
        <v>3.6088625612859624E-5</v>
      </c>
      <c r="BB44" s="66">
        <v>7.8740577087473493E-3</v>
      </c>
      <c r="BC44" s="66">
        <v>5.240813910643868E-3</v>
      </c>
      <c r="BD44" s="66">
        <v>7.8994693614107007E-4</v>
      </c>
      <c r="BE44" s="66">
        <v>4.9741292205311592E-3</v>
      </c>
      <c r="BF44" s="66">
        <v>4.4793837615881718E-3</v>
      </c>
      <c r="BG44" s="66">
        <v>7.9014533792186401E-3</v>
      </c>
      <c r="BH44" s="66">
        <v>4.0516250509291876E-2</v>
      </c>
      <c r="BI44" s="66">
        <v>2.2658732975434071E-2</v>
      </c>
      <c r="BJ44" s="66">
        <v>1.9878203878538076E-3</v>
      </c>
      <c r="BK44" s="66">
        <v>0</v>
      </c>
      <c r="BL44" s="66">
        <v>2.6979095606223291E-4</v>
      </c>
      <c r="BM44" s="66">
        <v>6.8587497964483894E-4</v>
      </c>
      <c r="BN44" s="66">
        <v>4.7278095845405268E-4</v>
      </c>
      <c r="BO44" s="66">
        <v>1.064932931991879E-4</v>
      </c>
      <c r="BP44" s="66">
        <v>0</v>
      </c>
      <c r="BQ44" s="66">
        <v>0</v>
      </c>
      <c r="BR44" s="66">
        <v>0</v>
      </c>
      <c r="BS44" s="66">
        <v>0</v>
      </c>
      <c r="BT44" s="66">
        <v>0</v>
      </c>
      <c r="BU44" s="66">
        <v>0</v>
      </c>
      <c r="BV44" s="66">
        <v>0</v>
      </c>
      <c r="BW44" s="66">
        <v>0</v>
      </c>
      <c r="BX44" s="66">
        <v>0</v>
      </c>
      <c r="BY44" s="66">
        <v>0</v>
      </c>
      <c r="BZ44" s="66">
        <v>0</v>
      </c>
      <c r="CA44" s="66">
        <v>0</v>
      </c>
      <c r="CB44" s="66">
        <v>0</v>
      </c>
      <c r="CC44" s="66">
        <v>0</v>
      </c>
      <c r="CD44" s="66">
        <v>0</v>
      </c>
      <c r="CE44" s="66">
        <v>0</v>
      </c>
      <c r="CF44" s="66">
        <v>0</v>
      </c>
      <c r="CG44" s="66">
        <v>0</v>
      </c>
      <c r="CH44" s="66">
        <v>0</v>
      </c>
      <c r="CI44" s="66">
        <v>0</v>
      </c>
      <c r="CJ44" s="66">
        <v>0</v>
      </c>
      <c r="CK44" s="66">
        <v>0</v>
      </c>
      <c r="CL44" s="66">
        <v>0</v>
      </c>
      <c r="CM44" s="66">
        <v>2.650874154091394E-5</v>
      </c>
      <c r="CN44" s="66">
        <v>0</v>
      </c>
      <c r="CO44" s="66">
        <v>0</v>
      </c>
      <c r="CP44" s="66">
        <v>0</v>
      </c>
      <c r="CQ44" s="66">
        <v>0</v>
      </c>
      <c r="CR44" s="66">
        <v>0</v>
      </c>
      <c r="CS44" s="66">
        <v>0</v>
      </c>
      <c r="CT44" s="66">
        <v>0</v>
      </c>
      <c r="CU44" s="66">
        <v>0</v>
      </c>
      <c r="CV44" s="66">
        <v>0</v>
      </c>
      <c r="CW44" s="66">
        <v>5.0179892022902202E-4</v>
      </c>
      <c r="CX44" s="66">
        <v>0</v>
      </c>
      <c r="CY44" s="66">
        <v>0</v>
      </c>
      <c r="CZ44" s="66">
        <v>0</v>
      </c>
      <c r="DA44" s="66">
        <v>0</v>
      </c>
      <c r="DB44" s="66">
        <v>0</v>
      </c>
      <c r="DC44" s="66">
        <v>0</v>
      </c>
      <c r="DD44" s="66">
        <v>0</v>
      </c>
      <c r="DE44" s="67">
        <v>6.4989442224024866E-4</v>
      </c>
      <c r="DF44" s="67">
        <v>1.8749100186955068E-3</v>
      </c>
      <c r="DG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row>
    <row r="45" spans="1:170" s="34" customFormat="1" ht="19.95" customHeight="1" x14ac:dyDescent="0.2">
      <c r="A45" s="71" t="s">
        <v>346</v>
      </c>
      <c r="B45" s="69" t="s">
        <v>345</v>
      </c>
      <c r="C45" s="70">
        <v>0</v>
      </c>
      <c r="D45" s="66">
        <v>0</v>
      </c>
      <c r="E45" s="66">
        <v>0</v>
      </c>
      <c r="F45" s="66">
        <v>0</v>
      </c>
      <c r="G45" s="66">
        <v>0</v>
      </c>
      <c r="H45" s="66">
        <v>0</v>
      </c>
      <c r="I45" s="66">
        <v>0</v>
      </c>
      <c r="J45" s="66">
        <v>0</v>
      </c>
      <c r="K45" s="66">
        <v>0</v>
      </c>
      <c r="L45" s="66">
        <v>0</v>
      </c>
      <c r="M45" s="66">
        <v>0</v>
      </c>
      <c r="N45" s="66">
        <v>6.8957591081484887E-6</v>
      </c>
      <c r="O45" s="66">
        <v>0</v>
      </c>
      <c r="P45" s="66">
        <v>3.420495971915928E-5</v>
      </c>
      <c r="Q45" s="66">
        <v>9.1464458424273562E-4</v>
      </c>
      <c r="R45" s="66">
        <v>9.4716901704904245E-6</v>
      </c>
      <c r="S45" s="66">
        <v>0</v>
      </c>
      <c r="T45" s="66">
        <v>-5.94845073783859E-4</v>
      </c>
      <c r="U45" s="66">
        <v>0</v>
      </c>
      <c r="V45" s="66">
        <v>2.5149328665238984E-2</v>
      </c>
      <c r="W45" s="66">
        <v>0</v>
      </c>
      <c r="X45" s="66">
        <v>8.5248885066895996E-4</v>
      </c>
      <c r="Y45" s="66">
        <v>0</v>
      </c>
      <c r="Z45" s="66">
        <v>0</v>
      </c>
      <c r="AA45" s="66">
        <v>0</v>
      </c>
      <c r="AB45" s="66">
        <v>5.7646790221674068E-3</v>
      </c>
      <c r="AC45" s="66">
        <v>0</v>
      </c>
      <c r="AD45" s="66">
        <v>0</v>
      </c>
      <c r="AE45" s="66">
        <v>5.7387445347478435E-4</v>
      </c>
      <c r="AF45" s="66">
        <v>-2.8632667419296783E-5</v>
      </c>
      <c r="AG45" s="66">
        <v>0</v>
      </c>
      <c r="AH45" s="66">
        <v>6.7654966141851361E-3</v>
      </c>
      <c r="AI45" s="66">
        <v>0</v>
      </c>
      <c r="AJ45" s="66">
        <v>3.1987179487179489E-2</v>
      </c>
      <c r="AK45" s="66">
        <v>2.2801518375798011E-2</v>
      </c>
      <c r="AL45" s="66">
        <v>4.6472090783468032E-3</v>
      </c>
      <c r="AM45" s="66">
        <v>7.9797731110863197E-3</v>
      </c>
      <c r="AN45" s="66">
        <v>2.4787157990511471E-3</v>
      </c>
      <c r="AO45" s="66">
        <v>-2.3137546468401487E-4</v>
      </c>
      <c r="AP45" s="66">
        <v>0.15102608342636761</v>
      </c>
      <c r="AQ45" s="66">
        <v>0.46618131985615707</v>
      </c>
      <c r="AR45" s="66">
        <v>-2.0642713679982136E-5</v>
      </c>
      <c r="AS45" s="66">
        <v>1.2124339374135143E-2</v>
      </c>
      <c r="AT45" s="66">
        <v>1.357212073358936E-4</v>
      </c>
      <c r="AU45" s="66">
        <v>1.4168429771580309E-3</v>
      </c>
      <c r="AV45" s="66">
        <v>3.8545484401405795E-3</v>
      </c>
      <c r="AW45" s="66">
        <v>1.648113266779682E-2</v>
      </c>
      <c r="AX45" s="66">
        <v>1.361240520305675E-2</v>
      </c>
      <c r="AY45" s="66">
        <v>1.1092493840767633E-2</v>
      </c>
      <c r="AZ45" s="66">
        <v>8.9011681172698135E-4</v>
      </c>
      <c r="BA45" s="66">
        <v>1.0697905134361835E-3</v>
      </c>
      <c r="BB45" s="66">
        <v>4.1299945599680254E-2</v>
      </c>
      <c r="BC45" s="66">
        <v>1.2241978096066857E-3</v>
      </c>
      <c r="BD45" s="66">
        <v>-5.2127727713918311E-5</v>
      </c>
      <c r="BE45" s="66">
        <v>7.7533222872978879E-6</v>
      </c>
      <c r="BF45" s="66">
        <v>-2.7632070260913552E-4</v>
      </c>
      <c r="BG45" s="66">
        <v>6.6319483916602653E-3</v>
      </c>
      <c r="BH45" s="66">
        <v>4.99331372758283E-4</v>
      </c>
      <c r="BI45" s="66">
        <v>8.0212864348300325E-4</v>
      </c>
      <c r="BJ45" s="66">
        <v>1.3905737971240522E-2</v>
      </c>
      <c r="BK45" s="66">
        <v>0</v>
      </c>
      <c r="BL45" s="66">
        <v>6.6976292690366427E-5</v>
      </c>
      <c r="BM45" s="66">
        <v>0</v>
      </c>
      <c r="BN45" s="66">
        <v>-2.4259395317243579E-6</v>
      </c>
      <c r="BO45" s="66">
        <v>-1.1145437195064972E-5</v>
      </c>
      <c r="BP45" s="66">
        <v>5.3666643053343718E-7</v>
      </c>
      <c r="BQ45" s="66">
        <v>0</v>
      </c>
      <c r="BR45" s="66">
        <v>1.9075103024442574E-5</v>
      </c>
      <c r="BS45" s="66">
        <v>0</v>
      </c>
      <c r="BT45" s="66">
        <v>0</v>
      </c>
      <c r="BU45" s="66">
        <v>0</v>
      </c>
      <c r="BV45" s="66">
        <v>0</v>
      </c>
      <c r="BW45" s="66">
        <v>0</v>
      </c>
      <c r="BX45" s="66">
        <v>0</v>
      </c>
      <c r="BY45" s="66">
        <v>0</v>
      </c>
      <c r="BZ45" s="66">
        <v>0</v>
      </c>
      <c r="CA45" s="66">
        <v>0</v>
      </c>
      <c r="CB45" s="66">
        <v>0</v>
      </c>
      <c r="CC45" s="66">
        <v>0</v>
      </c>
      <c r="CD45" s="66">
        <v>0</v>
      </c>
      <c r="CE45" s="66">
        <v>0</v>
      </c>
      <c r="CF45" s="66">
        <v>0</v>
      </c>
      <c r="CG45" s="66">
        <v>0</v>
      </c>
      <c r="CH45" s="66">
        <v>0</v>
      </c>
      <c r="CI45" s="66">
        <v>0</v>
      </c>
      <c r="CJ45" s="66">
        <v>0</v>
      </c>
      <c r="CK45" s="66">
        <v>0</v>
      </c>
      <c r="CL45" s="66">
        <v>1.2771612502373105E-4</v>
      </c>
      <c r="CM45" s="66">
        <v>3.5878838099706985E-6</v>
      </c>
      <c r="CN45" s="66">
        <v>0</v>
      </c>
      <c r="CO45" s="66">
        <v>8.4567400240698377E-5</v>
      </c>
      <c r="CP45" s="66">
        <v>0</v>
      </c>
      <c r="CQ45" s="66">
        <v>0</v>
      </c>
      <c r="CR45" s="66">
        <v>0</v>
      </c>
      <c r="CS45" s="66">
        <v>0</v>
      </c>
      <c r="CT45" s="66">
        <v>0</v>
      </c>
      <c r="CU45" s="66">
        <v>0</v>
      </c>
      <c r="CV45" s="66">
        <v>0</v>
      </c>
      <c r="CW45" s="66">
        <v>0</v>
      </c>
      <c r="CX45" s="66">
        <v>0</v>
      </c>
      <c r="CY45" s="66">
        <v>0</v>
      </c>
      <c r="CZ45" s="66">
        <v>0</v>
      </c>
      <c r="DA45" s="66">
        <v>0</v>
      </c>
      <c r="DB45" s="66">
        <v>0</v>
      </c>
      <c r="DC45" s="66">
        <v>5.1856810899471942E-6</v>
      </c>
      <c r="DD45" s="66">
        <v>0</v>
      </c>
      <c r="DE45" s="67">
        <v>1.6644052592567112E-3</v>
      </c>
      <c r="DF45" s="67">
        <v>2.7229056898575824E-3</v>
      </c>
      <c r="DG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row>
    <row r="46" spans="1:170" s="34" customFormat="1" ht="19.95" customHeight="1" x14ac:dyDescent="0.2">
      <c r="A46" s="71" t="s">
        <v>351</v>
      </c>
      <c r="B46" s="69" t="s">
        <v>352</v>
      </c>
      <c r="C46" s="70">
        <v>0</v>
      </c>
      <c r="D46" s="66">
        <v>0</v>
      </c>
      <c r="E46" s="66">
        <v>0</v>
      </c>
      <c r="F46" s="66">
        <v>0</v>
      </c>
      <c r="G46" s="66">
        <v>0</v>
      </c>
      <c r="H46" s="66">
        <v>0</v>
      </c>
      <c r="I46" s="66">
        <v>2.4071962498416319E-5</v>
      </c>
      <c r="J46" s="66">
        <v>1.4767774998120081E-3</v>
      </c>
      <c r="K46" s="66">
        <v>1.7318076813513789E-3</v>
      </c>
      <c r="L46" s="66">
        <v>0</v>
      </c>
      <c r="M46" s="66">
        <v>0</v>
      </c>
      <c r="N46" s="66">
        <v>2.4135156878519712E-5</v>
      </c>
      <c r="O46" s="66">
        <v>0</v>
      </c>
      <c r="P46" s="66">
        <v>1.3366938206039877E-3</v>
      </c>
      <c r="Q46" s="66">
        <v>1.6718663071853466E-2</v>
      </c>
      <c r="R46" s="66">
        <v>1.0524100189433804E-6</v>
      </c>
      <c r="S46" s="66">
        <v>4.2737058538945332E-4</v>
      </c>
      <c r="T46" s="66">
        <v>2.5247106320353207E-3</v>
      </c>
      <c r="U46" s="66">
        <v>0</v>
      </c>
      <c r="V46" s="66">
        <v>1.0130001688333614E-5</v>
      </c>
      <c r="W46" s="66">
        <v>0</v>
      </c>
      <c r="X46" s="66">
        <v>1.0199388036717797E-6</v>
      </c>
      <c r="Y46" s="66">
        <v>0</v>
      </c>
      <c r="Z46" s="66">
        <v>0</v>
      </c>
      <c r="AA46" s="66">
        <v>1.0834135861915698E-3</v>
      </c>
      <c r="AB46" s="66">
        <v>2.2376535218826053E-3</v>
      </c>
      <c r="AC46" s="66">
        <v>1.255148626230527E-5</v>
      </c>
      <c r="AD46" s="66">
        <v>1.3350486685923732E-6</v>
      </c>
      <c r="AE46" s="66">
        <v>1.8913383138794428E-3</v>
      </c>
      <c r="AF46" s="66">
        <v>1.2945237978370066E-3</v>
      </c>
      <c r="AG46" s="66">
        <v>1.4399308556611924E-3</v>
      </c>
      <c r="AH46" s="66">
        <v>7.968847142641103E-4</v>
      </c>
      <c r="AI46" s="66">
        <v>1.4318362016696985E-4</v>
      </c>
      <c r="AJ46" s="66">
        <v>1.4299802761341223E-3</v>
      </c>
      <c r="AK46" s="66">
        <v>3.7323862656007361E-3</v>
      </c>
      <c r="AL46" s="66">
        <v>0</v>
      </c>
      <c r="AM46" s="66">
        <v>7.7441517824513087E-4</v>
      </c>
      <c r="AN46" s="66">
        <v>1.6225818331491954E-4</v>
      </c>
      <c r="AO46" s="66">
        <v>0</v>
      </c>
      <c r="AP46" s="66">
        <v>3.2646571264251153E-4</v>
      </c>
      <c r="AQ46" s="66">
        <v>4.9640625911167274E-2</v>
      </c>
      <c r="AR46" s="66">
        <v>6.6807074313769241E-2</v>
      </c>
      <c r="AS46" s="66">
        <v>4.0677571707231103E-2</v>
      </c>
      <c r="AT46" s="66">
        <v>3.8497376449054301E-2</v>
      </c>
      <c r="AU46" s="66">
        <v>1.899582664165525E-2</v>
      </c>
      <c r="AV46" s="66">
        <v>4.2022355058168301E-2</v>
      </c>
      <c r="AW46" s="66">
        <v>1.5077959858521171E-2</v>
      </c>
      <c r="AX46" s="66">
        <v>4.2850107024901454E-2</v>
      </c>
      <c r="AY46" s="66">
        <v>6.5605266143672208E-2</v>
      </c>
      <c r="AZ46" s="66">
        <v>3.8579649564819046E-2</v>
      </c>
      <c r="BA46" s="66">
        <v>2.1689982890253194E-2</v>
      </c>
      <c r="BB46" s="66">
        <v>3.3730196618298493E-2</v>
      </c>
      <c r="BC46" s="66">
        <v>5.9099147831949611E-2</v>
      </c>
      <c r="BD46" s="66">
        <v>1.7153471322359247E-2</v>
      </c>
      <c r="BE46" s="66">
        <v>6.1567256115065642E-3</v>
      </c>
      <c r="BF46" s="66">
        <v>9.7930144694821451E-3</v>
      </c>
      <c r="BG46" s="66">
        <v>3.4150467292939107E-2</v>
      </c>
      <c r="BH46" s="66">
        <v>1.7412981466151865E-2</v>
      </c>
      <c r="BI46" s="66">
        <v>1.5306621040295515E-2</v>
      </c>
      <c r="BJ46" s="66">
        <v>1.3024758403653882E-2</v>
      </c>
      <c r="BK46" s="66">
        <v>0</v>
      </c>
      <c r="BL46" s="66">
        <v>7.0159508582899339E-3</v>
      </c>
      <c r="BM46" s="66">
        <v>9.1996976997624196E-3</v>
      </c>
      <c r="BN46" s="66">
        <v>4.1118288811566872E-3</v>
      </c>
      <c r="BO46" s="66">
        <v>2.7032261170214268E-2</v>
      </c>
      <c r="BP46" s="66">
        <v>2.1769490421424213E-4</v>
      </c>
      <c r="BQ46" s="66">
        <v>0</v>
      </c>
      <c r="BR46" s="66">
        <v>2.4499231330006837E-4</v>
      </c>
      <c r="BS46" s="66">
        <v>6.7656263163080077E-6</v>
      </c>
      <c r="BT46" s="66">
        <v>1.2477737666146245E-5</v>
      </c>
      <c r="BU46" s="66">
        <v>0</v>
      </c>
      <c r="BV46" s="66">
        <v>0</v>
      </c>
      <c r="BW46" s="66">
        <v>0</v>
      </c>
      <c r="BX46" s="66">
        <v>0</v>
      </c>
      <c r="BY46" s="66">
        <v>0</v>
      </c>
      <c r="BZ46" s="66">
        <v>0</v>
      </c>
      <c r="CA46" s="66">
        <v>0</v>
      </c>
      <c r="CB46" s="66">
        <v>6.8199581766913075E-5</v>
      </c>
      <c r="CC46" s="66">
        <v>0</v>
      </c>
      <c r="CD46" s="66">
        <v>0</v>
      </c>
      <c r="CE46" s="66">
        <v>0</v>
      </c>
      <c r="CF46" s="66">
        <v>5.4736460600243959E-5</v>
      </c>
      <c r="CG46" s="66">
        <v>0</v>
      </c>
      <c r="CH46" s="66">
        <v>0</v>
      </c>
      <c r="CI46" s="66">
        <v>0</v>
      </c>
      <c r="CJ46" s="66">
        <v>0</v>
      </c>
      <c r="CK46" s="66">
        <v>0</v>
      </c>
      <c r="CL46" s="66">
        <v>3.2835125386168688E-4</v>
      </c>
      <c r="CM46" s="66">
        <v>1.7831782535554372E-4</v>
      </c>
      <c r="CN46" s="66">
        <v>0</v>
      </c>
      <c r="CO46" s="66">
        <v>1.6222375634924834E-4</v>
      </c>
      <c r="CP46" s="66">
        <v>1.6818598556354602E-3</v>
      </c>
      <c r="CQ46" s="66">
        <v>0</v>
      </c>
      <c r="CR46" s="66">
        <v>1.6176070233363084E-4</v>
      </c>
      <c r="CS46" s="66">
        <v>3.6549523160842994E-4</v>
      </c>
      <c r="CT46" s="66">
        <v>2.5189037124484666E-4</v>
      </c>
      <c r="CU46" s="66">
        <v>0</v>
      </c>
      <c r="CV46" s="66">
        <v>0</v>
      </c>
      <c r="CW46" s="66">
        <v>2.1669554339676907E-3</v>
      </c>
      <c r="CX46" s="66">
        <v>5.0340151650944382E-5</v>
      </c>
      <c r="CY46" s="66">
        <v>6.465900345092976E-4</v>
      </c>
      <c r="CZ46" s="66">
        <v>3.3269864100439662E-4</v>
      </c>
      <c r="DA46" s="66">
        <v>6.6045810181936267E-4</v>
      </c>
      <c r="DB46" s="66">
        <v>0</v>
      </c>
      <c r="DC46" s="66">
        <v>3.8980365854587672E-4</v>
      </c>
      <c r="DD46" s="66">
        <v>9.4229339097217399E-4</v>
      </c>
      <c r="DE46" s="67">
        <v>2.1423444723433654E-3</v>
      </c>
      <c r="DF46" s="67">
        <v>4.6967386376482855E-3</v>
      </c>
      <c r="DG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row>
    <row r="47" spans="1:170" s="34" customFormat="1" ht="19.95" customHeight="1" x14ac:dyDescent="0.2">
      <c r="A47" s="71" t="s">
        <v>357</v>
      </c>
      <c r="B47" s="69" t="s">
        <v>779</v>
      </c>
      <c r="C47" s="70">
        <v>0</v>
      </c>
      <c r="D47" s="66">
        <v>0</v>
      </c>
      <c r="E47" s="66">
        <v>0</v>
      </c>
      <c r="F47" s="66">
        <v>4.0872045972877317E-5</v>
      </c>
      <c r="G47" s="66">
        <v>2.7102467134882042E-4</v>
      </c>
      <c r="H47" s="66">
        <v>0</v>
      </c>
      <c r="I47" s="66">
        <v>0</v>
      </c>
      <c r="J47" s="66">
        <v>0</v>
      </c>
      <c r="K47" s="66">
        <v>0</v>
      </c>
      <c r="L47" s="66">
        <v>0</v>
      </c>
      <c r="M47" s="66">
        <v>0</v>
      </c>
      <c r="N47" s="66">
        <v>0</v>
      </c>
      <c r="O47" s="66">
        <v>0</v>
      </c>
      <c r="P47" s="66">
        <v>7.1560376254556915E-5</v>
      </c>
      <c r="Q47" s="66">
        <v>1.7175931869730817E-3</v>
      </c>
      <c r="R47" s="66">
        <v>0</v>
      </c>
      <c r="S47" s="66">
        <v>0</v>
      </c>
      <c r="T47" s="66">
        <v>0</v>
      </c>
      <c r="U47" s="66">
        <v>0</v>
      </c>
      <c r="V47" s="66">
        <v>0</v>
      </c>
      <c r="W47" s="66">
        <v>0</v>
      </c>
      <c r="X47" s="66">
        <v>0</v>
      </c>
      <c r="Y47" s="66">
        <v>0</v>
      </c>
      <c r="Z47" s="66">
        <v>0</v>
      </c>
      <c r="AA47" s="66">
        <v>0</v>
      </c>
      <c r="AB47" s="66">
        <v>0</v>
      </c>
      <c r="AC47" s="66">
        <v>0</v>
      </c>
      <c r="AD47" s="66">
        <v>0</v>
      </c>
      <c r="AE47" s="66">
        <v>0</v>
      </c>
      <c r="AF47" s="66">
        <v>0</v>
      </c>
      <c r="AG47" s="66">
        <v>0</v>
      </c>
      <c r="AH47" s="66">
        <v>0</v>
      </c>
      <c r="AI47" s="66">
        <v>1.0503241453290425E-4</v>
      </c>
      <c r="AJ47" s="66">
        <v>0</v>
      </c>
      <c r="AK47" s="66">
        <v>0</v>
      </c>
      <c r="AL47" s="66">
        <v>0</v>
      </c>
      <c r="AM47" s="66">
        <v>0</v>
      </c>
      <c r="AN47" s="66">
        <v>4.3109984619050711E-5</v>
      </c>
      <c r="AO47" s="66">
        <v>0</v>
      </c>
      <c r="AP47" s="66">
        <v>0</v>
      </c>
      <c r="AQ47" s="66">
        <v>0</v>
      </c>
      <c r="AR47" s="66">
        <v>2.0395373056609385E-2</v>
      </c>
      <c r="AS47" s="66">
        <v>1.1364074814167343E-3</v>
      </c>
      <c r="AT47" s="66">
        <v>2.7867781645910347E-4</v>
      </c>
      <c r="AU47" s="66">
        <v>1.1123958300148231E-4</v>
      </c>
      <c r="AV47" s="66">
        <v>0</v>
      </c>
      <c r="AW47" s="66">
        <v>0</v>
      </c>
      <c r="AX47" s="66">
        <v>2.3923213265276476E-5</v>
      </c>
      <c r="AY47" s="66">
        <v>0</v>
      </c>
      <c r="AZ47" s="66">
        <v>0</v>
      </c>
      <c r="BA47" s="66">
        <v>0</v>
      </c>
      <c r="BB47" s="66">
        <v>0</v>
      </c>
      <c r="BC47" s="66">
        <v>1.4177975336516224E-4</v>
      </c>
      <c r="BD47" s="66">
        <v>0</v>
      </c>
      <c r="BE47" s="66">
        <v>0</v>
      </c>
      <c r="BF47" s="66">
        <v>0</v>
      </c>
      <c r="BG47" s="66">
        <v>0</v>
      </c>
      <c r="BH47" s="66">
        <v>9.2614376276005574E-3</v>
      </c>
      <c r="BI47" s="66">
        <v>6.0863852834935851E-3</v>
      </c>
      <c r="BJ47" s="66">
        <v>7.222082973607746E-3</v>
      </c>
      <c r="BK47" s="66">
        <v>0</v>
      </c>
      <c r="BL47" s="66">
        <v>7.6900485151759346E-2</v>
      </c>
      <c r="BM47" s="66">
        <v>9.8477350446978459E-2</v>
      </c>
      <c r="BN47" s="66">
        <v>3.2772271280110531E-2</v>
      </c>
      <c r="BO47" s="66">
        <v>5.409544413264656E-2</v>
      </c>
      <c r="BP47" s="66">
        <v>0</v>
      </c>
      <c r="BQ47" s="66">
        <v>0</v>
      </c>
      <c r="BR47" s="66">
        <v>0</v>
      </c>
      <c r="BS47" s="66">
        <v>0</v>
      </c>
      <c r="BT47" s="66">
        <v>0</v>
      </c>
      <c r="BU47" s="66">
        <v>0</v>
      </c>
      <c r="BV47" s="66">
        <v>0</v>
      </c>
      <c r="BW47" s="66">
        <v>9.3838699587523984E-5</v>
      </c>
      <c r="BX47" s="66">
        <v>6.6808078612781378E-6</v>
      </c>
      <c r="BY47" s="66">
        <v>3.0412802884100932E-5</v>
      </c>
      <c r="BZ47" s="66">
        <v>0</v>
      </c>
      <c r="CA47" s="66">
        <v>0</v>
      </c>
      <c r="CB47" s="66">
        <v>1.7019358315563979E-4</v>
      </c>
      <c r="CC47" s="66">
        <v>0</v>
      </c>
      <c r="CD47" s="66">
        <v>0</v>
      </c>
      <c r="CE47" s="66">
        <v>0</v>
      </c>
      <c r="CF47" s="66">
        <v>1.136425395583855E-5</v>
      </c>
      <c r="CG47" s="66">
        <v>0</v>
      </c>
      <c r="CH47" s="66">
        <v>0</v>
      </c>
      <c r="CI47" s="66">
        <v>0</v>
      </c>
      <c r="CJ47" s="66">
        <v>0</v>
      </c>
      <c r="CK47" s="66">
        <v>0</v>
      </c>
      <c r="CL47" s="66">
        <v>0</v>
      </c>
      <c r="CM47" s="66">
        <v>2.8651072163679056E-6</v>
      </c>
      <c r="CN47" s="66">
        <v>0</v>
      </c>
      <c r="CO47" s="66">
        <v>0</v>
      </c>
      <c r="CP47" s="66">
        <v>0</v>
      </c>
      <c r="CQ47" s="66">
        <v>0</v>
      </c>
      <c r="CR47" s="66">
        <v>0</v>
      </c>
      <c r="CS47" s="66">
        <v>0</v>
      </c>
      <c r="CT47" s="66">
        <v>0</v>
      </c>
      <c r="CU47" s="66">
        <v>9.9578074244549122E-5</v>
      </c>
      <c r="CV47" s="66">
        <v>0</v>
      </c>
      <c r="CW47" s="66">
        <v>1.4514221731403129E-4</v>
      </c>
      <c r="CX47" s="66">
        <v>0</v>
      </c>
      <c r="CY47" s="66">
        <v>0</v>
      </c>
      <c r="CZ47" s="66">
        <v>0</v>
      </c>
      <c r="DA47" s="66">
        <v>0</v>
      </c>
      <c r="DB47" s="66">
        <v>0</v>
      </c>
      <c r="DC47" s="66">
        <v>0</v>
      </c>
      <c r="DD47" s="66">
        <v>0</v>
      </c>
      <c r="DE47" s="67">
        <v>4.7495157431757661E-4</v>
      </c>
      <c r="DF47" s="67">
        <v>3.6874594723338128E-3</v>
      </c>
      <c r="DG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row>
    <row r="48" spans="1:170" s="34" customFormat="1" ht="19.95" customHeight="1" x14ac:dyDescent="0.2">
      <c r="A48" s="71" t="s">
        <v>361</v>
      </c>
      <c r="B48" s="69" t="s">
        <v>362</v>
      </c>
      <c r="C48" s="70">
        <v>1.2529890752231063E-3</v>
      </c>
      <c r="D48" s="66">
        <v>8.4446212422572024E-4</v>
      </c>
      <c r="E48" s="66">
        <v>1.6517488448918551E-5</v>
      </c>
      <c r="F48" s="66">
        <v>6.1308068959315971E-4</v>
      </c>
      <c r="G48" s="66">
        <v>8.8420673509814513E-4</v>
      </c>
      <c r="H48" s="66">
        <v>0</v>
      </c>
      <c r="I48" s="66">
        <v>1.8279488154060556E-2</v>
      </c>
      <c r="J48" s="66">
        <v>3.1291142432944871E-3</v>
      </c>
      <c r="K48" s="66">
        <v>5.1387995367318813E-2</v>
      </c>
      <c r="L48" s="66">
        <v>1.3359013007313125E-3</v>
      </c>
      <c r="M48" s="66">
        <v>0</v>
      </c>
      <c r="N48" s="66">
        <v>2.3790368923112289E-4</v>
      </c>
      <c r="O48" s="66">
        <v>3.0266050178124758E-3</v>
      </c>
      <c r="P48" s="66">
        <v>1.1584229713308426E-2</v>
      </c>
      <c r="Q48" s="66">
        <v>7.1767663799375159E-2</v>
      </c>
      <c r="R48" s="66">
        <v>6.4793376832947443E-4</v>
      </c>
      <c r="S48" s="66">
        <v>1.3035800677310108E-3</v>
      </c>
      <c r="T48" s="66">
        <v>5.898233960462989E-4</v>
      </c>
      <c r="U48" s="66">
        <v>2.5262339681305869E-5</v>
      </c>
      <c r="V48" s="66">
        <v>1.1863031714014059E-2</v>
      </c>
      <c r="W48" s="66">
        <v>9.2662300369875512E-5</v>
      </c>
      <c r="X48" s="66">
        <v>2.382597044177349E-3</v>
      </c>
      <c r="Y48" s="66">
        <v>1.0792689021999061E-3</v>
      </c>
      <c r="Z48" s="66">
        <v>7.638754592922066E-4</v>
      </c>
      <c r="AA48" s="66">
        <v>1.3186275906477403E-2</v>
      </c>
      <c r="AB48" s="66">
        <v>1.3015325120393169E-2</v>
      </c>
      <c r="AC48" s="66">
        <v>4.14961400805688E-4</v>
      </c>
      <c r="AD48" s="66">
        <v>1.1008083112848024E-3</v>
      </c>
      <c r="AE48" s="66">
        <v>1.8743484369050589E-3</v>
      </c>
      <c r="AF48" s="66">
        <v>3.1308921939167851E-2</v>
      </c>
      <c r="AG48" s="66">
        <v>1.4463267070008643E-2</v>
      </c>
      <c r="AH48" s="66">
        <v>7.4564380891569909E-3</v>
      </c>
      <c r="AI48" s="66">
        <v>5.9985075322979342E-3</v>
      </c>
      <c r="AJ48" s="66">
        <v>1.9018737672583826E-2</v>
      </c>
      <c r="AK48" s="66">
        <v>7.9924656352447221E-3</v>
      </c>
      <c r="AL48" s="66">
        <v>3.2489525268672857E-5</v>
      </c>
      <c r="AM48" s="66">
        <v>9.2594373555016145E-5</v>
      </c>
      <c r="AN48" s="66">
        <v>1.453543034163038E-2</v>
      </c>
      <c r="AO48" s="66">
        <v>1.1013630731102849E-4</v>
      </c>
      <c r="AP48" s="66">
        <v>1.2855644642917555E-5</v>
      </c>
      <c r="AQ48" s="66">
        <v>3.0170084556322288E-3</v>
      </c>
      <c r="AR48" s="66">
        <v>5.0546381016142242E-2</v>
      </c>
      <c r="AS48" s="66">
        <v>8.0809637337537849E-2</v>
      </c>
      <c r="AT48" s="66">
        <v>3.8915134766536269E-2</v>
      </c>
      <c r="AU48" s="66">
        <v>3.2538280771256103E-2</v>
      </c>
      <c r="AV48" s="66">
        <v>3.0610875569310483E-2</v>
      </c>
      <c r="AW48" s="66">
        <v>1.1862979008392461E-2</v>
      </c>
      <c r="AX48" s="66">
        <v>3.4925421561885571E-2</v>
      </c>
      <c r="AY48" s="66">
        <v>3.0752641986514534E-2</v>
      </c>
      <c r="AZ48" s="66">
        <v>2.6122022446174991E-2</v>
      </c>
      <c r="BA48" s="66">
        <v>2.0266351310549095E-2</v>
      </c>
      <c r="BB48" s="66">
        <v>2.0651194031507773E-2</v>
      </c>
      <c r="BC48" s="66">
        <v>2.7895372264948218E-2</v>
      </c>
      <c r="BD48" s="66">
        <v>2.9792277410168357E-2</v>
      </c>
      <c r="BE48" s="66">
        <v>3.7573097101884991E-3</v>
      </c>
      <c r="BF48" s="66">
        <v>7.4004440218694506E-3</v>
      </c>
      <c r="BG48" s="66">
        <v>1.0809744771589693E-2</v>
      </c>
      <c r="BH48" s="66">
        <v>3.570118077337122E-2</v>
      </c>
      <c r="BI48" s="66">
        <v>9.4806193012825363E-3</v>
      </c>
      <c r="BJ48" s="66">
        <v>2.1616954911298631E-2</v>
      </c>
      <c r="BK48" s="66">
        <v>1.6575279393914028E-4</v>
      </c>
      <c r="BL48" s="66">
        <v>1.8841921728574691E-2</v>
      </c>
      <c r="BM48" s="66">
        <v>7.418458268788336E-2</v>
      </c>
      <c r="BN48" s="66">
        <v>7.8571791637208829E-3</v>
      </c>
      <c r="BO48" s="66">
        <v>6.9192776986484461E-3</v>
      </c>
      <c r="BP48" s="66">
        <v>2.6514607381191796E-4</v>
      </c>
      <c r="BQ48" s="66">
        <v>1.300870190522759E-3</v>
      </c>
      <c r="BR48" s="66">
        <v>8.0134318943277073E-4</v>
      </c>
      <c r="BS48" s="66">
        <v>1.7028381545769708E-4</v>
      </c>
      <c r="BT48" s="66">
        <v>2.6384977981773793E-3</v>
      </c>
      <c r="BU48" s="66">
        <v>1.1530403343933831E-4</v>
      </c>
      <c r="BV48" s="66">
        <v>5.0053996452683377E-5</v>
      </c>
      <c r="BW48" s="66">
        <v>2.7620632329934555E-4</v>
      </c>
      <c r="BX48" s="66">
        <v>3.7305853928522586E-4</v>
      </c>
      <c r="BY48" s="66">
        <v>2.5889196452879535E-4</v>
      </c>
      <c r="BZ48" s="66">
        <v>1.1018767950620293E-3</v>
      </c>
      <c r="CA48" s="66">
        <v>0</v>
      </c>
      <c r="CB48" s="66">
        <v>8.8433820864773074E-4</v>
      </c>
      <c r="CC48" s="66">
        <v>0</v>
      </c>
      <c r="CD48" s="66">
        <v>9.9241600907243777E-4</v>
      </c>
      <c r="CE48" s="66">
        <v>2.6651147820865389E-3</v>
      </c>
      <c r="CF48" s="66">
        <v>7.9150393657961438E-3</v>
      </c>
      <c r="CG48" s="66">
        <v>3.1405137060220163E-5</v>
      </c>
      <c r="CH48" s="66">
        <v>6.3510186233698101E-4</v>
      </c>
      <c r="CI48" s="66">
        <v>6.7784548726055832E-5</v>
      </c>
      <c r="CJ48" s="66">
        <v>2.184800522639469E-4</v>
      </c>
      <c r="CK48" s="66">
        <v>3.6137680183214333E-4</v>
      </c>
      <c r="CL48" s="66">
        <v>3.8357984846654349E-4</v>
      </c>
      <c r="CM48" s="66">
        <v>3.7369785816856109E-3</v>
      </c>
      <c r="CN48" s="66">
        <v>1.4735666180652816E-4</v>
      </c>
      <c r="CO48" s="66">
        <v>2.4184526001269825E-4</v>
      </c>
      <c r="CP48" s="66">
        <v>2.5440206867255254E-4</v>
      </c>
      <c r="CQ48" s="66">
        <v>7.4515944714214383E-5</v>
      </c>
      <c r="CR48" s="66">
        <v>7.0335892083612085E-4</v>
      </c>
      <c r="CS48" s="66">
        <v>5.4280768497750134E-4</v>
      </c>
      <c r="CT48" s="66">
        <v>2.721885603955137E-3</v>
      </c>
      <c r="CU48" s="66">
        <v>8.0915051482134074E-4</v>
      </c>
      <c r="CV48" s="66">
        <v>8.7018432086069147E-6</v>
      </c>
      <c r="CW48" s="66">
        <v>5.1080120011783364E-3</v>
      </c>
      <c r="CX48" s="66">
        <v>2.5448064345353965E-4</v>
      </c>
      <c r="CY48" s="66">
        <v>9.3895081804414211E-4</v>
      </c>
      <c r="CZ48" s="66">
        <v>2.6239237216835903E-3</v>
      </c>
      <c r="DA48" s="66">
        <v>3.7414584072939633E-3</v>
      </c>
      <c r="DB48" s="66">
        <v>1.6142573031152369E-4</v>
      </c>
      <c r="DC48" s="66">
        <v>5.1605105917336821E-3</v>
      </c>
      <c r="DD48" s="66">
        <v>3.7038572725343433E-4</v>
      </c>
      <c r="DE48" s="67">
        <v>5.3413586843335152E-3</v>
      </c>
      <c r="DF48" s="67">
        <v>6.0019216853027949E-3</v>
      </c>
      <c r="DG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row>
    <row r="49" spans="1:170" s="34" customFormat="1" ht="19.95" customHeight="1" x14ac:dyDescent="0.2">
      <c r="A49" s="71" t="s">
        <v>366</v>
      </c>
      <c r="B49" s="69" t="s">
        <v>88</v>
      </c>
      <c r="C49" s="70">
        <v>0</v>
      </c>
      <c r="D49" s="66">
        <v>0</v>
      </c>
      <c r="E49" s="66">
        <v>0</v>
      </c>
      <c r="F49" s="66">
        <v>2.4523227583726386E-5</v>
      </c>
      <c r="G49" s="66">
        <v>0</v>
      </c>
      <c r="H49" s="66">
        <v>0</v>
      </c>
      <c r="I49" s="66">
        <v>4.8397314075763337E-3</v>
      </c>
      <c r="J49" s="66">
        <v>0</v>
      </c>
      <c r="K49" s="66">
        <v>0</v>
      </c>
      <c r="L49" s="66">
        <v>0</v>
      </c>
      <c r="M49" s="66">
        <v>0</v>
      </c>
      <c r="N49" s="66">
        <v>0</v>
      </c>
      <c r="O49" s="66">
        <v>0</v>
      </c>
      <c r="P49" s="66">
        <v>8.9112921373599171E-5</v>
      </c>
      <c r="Q49" s="66">
        <v>4.8662643899516416E-3</v>
      </c>
      <c r="R49" s="66">
        <v>0</v>
      </c>
      <c r="S49" s="66">
        <v>0</v>
      </c>
      <c r="T49" s="66">
        <v>0</v>
      </c>
      <c r="U49" s="66">
        <v>0</v>
      </c>
      <c r="V49" s="66">
        <v>0</v>
      </c>
      <c r="W49" s="66">
        <v>0</v>
      </c>
      <c r="X49" s="66">
        <v>0</v>
      </c>
      <c r="Y49" s="66">
        <v>0</v>
      </c>
      <c r="Z49" s="66">
        <v>0</v>
      </c>
      <c r="AA49" s="66">
        <v>0</v>
      </c>
      <c r="AB49" s="66">
        <v>8.8417777233805166E-5</v>
      </c>
      <c r="AC49" s="66">
        <v>0</v>
      </c>
      <c r="AD49" s="66">
        <v>0</v>
      </c>
      <c r="AE49" s="66">
        <v>4.9008048527500231E-4</v>
      </c>
      <c r="AF49" s="66">
        <v>0</v>
      </c>
      <c r="AG49" s="66">
        <v>0</v>
      </c>
      <c r="AH49" s="66">
        <v>7.8566027590610456E-3</v>
      </c>
      <c r="AI49" s="66">
        <v>1.8320041042861807E-4</v>
      </c>
      <c r="AJ49" s="66">
        <v>5.1429980276134117E-3</v>
      </c>
      <c r="AK49" s="66">
        <v>1.0936331742106172E-3</v>
      </c>
      <c r="AL49" s="66">
        <v>0</v>
      </c>
      <c r="AM49" s="66">
        <v>0</v>
      </c>
      <c r="AN49" s="66">
        <v>2.3478694135742294E-3</v>
      </c>
      <c r="AO49" s="66">
        <v>0</v>
      </c>
      <c r="AP49" s="66">
        <v>0</v>
      </c>
      <c r="AQ49" s="66">
        <v>3.88764700165225E-7</v>
      </c>
      <c r="AR49" s="66">
        <v>1.2378189392248751E-3</v>
      </c>
      <c r="AS49" s="66">
        <v>1.105588198167515E-3</v>
      </c>
      <c r="AT49" s="66">
        <v>0.15099707856296879</v>
      </c>
      <c r="AU49" s="66">
        <v>3.7278312591473753E-2</v>
      </c>
      <c r="AV49" s="66">
        <v>1.1404728726546231E-2</v>
      </c>
      <c r="AW49" s="66">
        <v>1.8014482744187022E-3</v>
      </c>
      <c r="AX49" s="66">
        <v>2.287136672251978E-3</v>
      </c>
      <c r="AY49" s="66">
        <v>1.278555335840249E-2</v>
      </c>
      <c r="AZ49" s="66">
        <v>2.0038937242327075E-2</v>
      </c>
      <c r="BA49" s="66">
        <v>2.629653060344208E-3</v>
      </c>
      <c r="BB49" s="66">
        <v>2.2542826374163179E-4</v>
      </c>
      <c r="BC49" s="66">
        <v>2.2098944001505212E-3</v>
      </c>
      <c r="BD49" s="66">
        <v>1.1613939486507391E-3</v>
      </c>
      <c r="BE49" s="66">
        <v>3.6644054693698566E-4</v>
      </c>
      <c r="BF49" s="66">
        <v>1.1184591176586376E-3</v>
      </c>
      <c r="BG49" s="66">
        <v>1.0176014247870225E-2</v>
      </c>
      <c r="BH49" s="66">
        <v>3.4020109370879036E-2</v>
      </c>
      <c r="BI49" s="66">
        <v>1.1102611814294809E-2</v>
      </c>
      <c r="BJ49" s="66">
        <v>4.276789112614996E-4</v>
      </c>
      <c r="BK49" s="66">
        <v>0</v>
      </c>
      <c r="BL49" s="66">
        <v>8.4428565834516675E-3</v>
      </c>
      <c r="BM49" s="66">
        <v>7.4838098180770533E-4</v>
      </c>
      <c r="BN49" s="66">
        <v>3.2167727148804818E-3</v>
      </c>
      <c r="BO49" s="66">
        <v>6.5905099547216616E-3</v>
      </c>
      <c r="BP49" s="66">
        <v>0</v>
      </c>
      <c r="BQ49" s="66">
        <v>0</v>
      </c>
      <c r="BR49" s="66">
        <v>9.7902116392123671E-3</v>
      </c>
      <c r="BS49" s="66">
        <v>0</v>
      </c>
      <c r="BT49" s="66">
        <v>4.3795112959899437E-6</v>
      </c>
      <c r="BU49" s="66">
        <v>3.4710962853646574E-8</v>
      </c>
      <c r="BV49" s="66">
        <v>0</v>
      </c>
      <c r="BW49" s="66">
        <v>0</v>
      </c>
      <c r="BX49" s="66">
        <v>0</v>
      </c>
      <c r="BY49" s="66">
        <v>2.5636324043680828E-4</v>
      </c>
      <c r="BZ49" s="66">
        <v>5.1606136056687244E-6</v>
      </c>
      <c r="CA49" s="66">
        <v>0</v>
      </c>
      <c r="CB49" s="66">
        <v>6.9896088776040267E-6</v>
      </c>
      <c r="CC49" s="66">
        <v>0</v>
      </c>
      <c r="CD49" s="66">
        <v>1.8073997070358645E-5</v>
      </c>
      <c r="CE49" s="66">
        <v>1.311552700877886E-4</v>
      </c>
      <c r="CF49" s="66">
        <v>2.4741779520760006E-4</v>
      </c>
      <c r="CG49" s="66">
        <v>5.1694366501187136E-5</v>
      </c>
      <c r="CH49" s="66">
        <v>0</v>
      </c>
      <c r="CI49" s="66">
        <v>1.6777238804289567E-5</v>
      </c>
      <c r="CJ49" s="66">
        <v>0</v>
      </c>
      <c r="CK49" s="66">
        <v>0</v>
      </c>
      <c r="CL49" s="66">
        <v>4.8583904316459856E-5</v>
      </c>
      <c r="CM49" s="66">
        <v>2.9588601802719224E-4</v>
      </c>
      <c r="CN49" s="66">
        <v>0</v>
      </c>
      <c r="CO49" s="66">
        <v>0</v>
      </c>
      <c r="CP49" s="66">
        <v>0</v>
      </c>
      <c r="CQ49" s="66">
        <v>0</v>
      </c>
      <c r="CR49" s="66">
        <v>1.4811823346211978E-6</v>
      </c>
      <c r="CS49" s="66">
        <v>0</v>
      </c>
      <c r="CT49" s="66">
        <v>0</v>
      </c>
      <c r="CU49" s="66">
        <v>5.0942740359835548E-6</v>
      </c>
      <c r="CV49" s="66">
        <v>0</v>
      </c>
      <c r="CW49" s="66">
        <v>4.6802054552587527E-2</v>
      </c>
      <c r="CX49" s="66">
        <v>1.3484397210422982E-4</v>
      </c>
      <c r="CY49" s="66">
        <v>0</v>
      </c>
      <c r="CZ49" s="66">
        <v>0</v>
      </c>
      <c r="DA49" s="66">
        <v>0</v>
      </c>
      <c r="DB49" s="66">
        <v>0</v>
      </c>
      <c r="DC49" s="66">
        <v>7.4055514949899733E-5</v>
      </c>
      <c r="DD49" s="66">
        <v>0</v>
      </c>
      <c r="DE49" s="67">
        <v>0</v>
      </c>
      <c r="DF49" s="67">
        <v>3.7535702040027053E-3</v>
      </c>
      <c r="DG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row>
    <row r="50" spans="1:170" s="34" customFormat="1" ht="19.95" customHeight="1" x14ac:dyDescent="0.2">
      <c r="A50" s="71" t="s">
        <v>378</v>
      </c>
      <c r="B50" s="69" t="s">
        <v>89</v>
      </c>
      <c r="C50" s="70">
        <v>0</v>
      </c>
      <c r="D50" s="66">
        <v>0</v>
      </c>
      <c r="E50" s="66">
        <v>0</v>
      </c>
      <c r="F50" s="66">
        <v>1.4713936550235832E-4</v>
      </c>
      <c r="G50" s="66">
        <v>0</v>
      </c>
      <c r="H50" s="66">
        <v>0</v>
      </c>
      <c r="I50" s="66">
        <v>1.4240466235905232E-3</v>
      </c>
      <c r="J50" s="66">
        <v>0</v>
      </c>
      <c r="K50" s="66">
        <v>0</v>
      </c>
      <c r="L50" s="66">
        <v>0</v>
      </c>
      <c r="M50" s="66">
        <v>0</v>
      </c>
      <c r="N50" s="66">
        <v>0</v>
      </c>
      <c r="O50" s="66">
        <v>0</v>
      </c>
      <c r="P50" s="66">
        <v>4.9957243800351058E-5</v>
      </c>
      <c r="Q50" s="66">
        <v>7.2934052295972954E-4</v>
      </c>
      <c r="R50" s="66">
        <v>0</v>
      </c>
      <c r="S50" s="66">
        <v>0</v>
      </c>
      <c r="T50" s="66">
        <v>0</v>
      </c>
      <c r="U50" s="66">
        <v>0</v>
      </c>
      <c r="V50" s="66">
        <v>0</v>
      </c>
      <c r="W50" s="66">
        <v>0</v>
      </c>
      <c r="X50" s="66">
        <v>0</v>
      </c>
      <c r="Y50" s="66">
        <v>0</v>
      </c>
      <c r="Z50" s="66">
        <v>0</v>
      </c>
      <c r="AA50" s="66">
        <v>0</v>
      </c>
      <c r="AB50" s="66">
        <v>0</v>
      </c>
      <c r="AC50" s="66">
        <v>1.2478533712102975E-5</v>
      </c>
      <c r="AD50" s="66">
        <v>3.3740320897152701E-5</v>
      </c>
      <c r="AE50" s="66">
        <v>3.265890261675617E-3</v>
      </c>
      <c r="AF50" s="66">
        <v>0</v>
      </c>
      <c r="AG50" s="66">
        <v>0</v>
      </c>
      <c r="AH50" s="66">
        <v>2.7674625712029302E-4</v>
      </c>
      <c r="AI50" s="66">
        <v>3.7078494473205542E-4</v>
      </c>
      <c r="AJ50" s="66">
        <v>4.492110453648915E-3</v>
      </c>
      <c r="AK50" s="66">
        <v>1.75504687410134E-3</v>
      </c>
      <c r="AL50" s="66">
        <v>3.2021518460405391E-7</v>
      </c>
      <c r="AM50" s="66">
        <v>1.1155948621086283E-6</v>
      </c>
      <c r="AN50" s="66">
        <v>2.090076038214077E-3</v>
      </c>
      <c r="AO50" s="66">
        <v>4.2260223048327142E-4</v>
      </c>
      <c r="AP50" s="66">
        <v>3.3830643797151461E-7</v>
      </c>
      <c r="AQ50" s="66">
        <v>1.0943726309651083E-4</v>
      </c>
      <c r="AR50" s="66">
        <v>5.0769917429145282E-5</v>
      </c>
      <c r="AS50" s="66">
        <v>7.1091559946363965E-4</v>
      </c>
      <c r="AT50" s="66">
        <v>3.8462477120195246E-3</v>
      </c>
      <c r="AU50" s="66">
        <v>0.1377211252138682</v>
      </c>
      <c r="AV50" s="66">
        <v>2.616809854288445E-3</v>
      </c>
      <c r="AW50" s="66">
        <v>4.0400996211883387E-3</v>
      </c>
      <c r="AX50" s="66">
        <v>1.9182639689288795E-3</v>
      </c>
      <c r="AY50" s="66">
        <v>4.3977324299792541E-3</v>
      </c>
      <c r="AZ50" s="66">
        <v>1.3247251488776913E-3</v>
      </c>
      <c r="BA50" s="66">
        <v>2.5808399591666547E-3</v>
      </c>
      <c r="BB50" s="66">
        <v>2.2870338503214058E-4</v>
      </c>
      <c r="BC50" s="66">
        <v>8.7803883753929609E-4</v>
      </c>
      <c r="BD50" s="66">
        <v>9.0041041963313513E-4</v>
      </c>
      <c r="BE50" s="66">
        <v>3.0204050263228681E-4</v>
      </c>
      <c r="BF50" s="66">
        <v>3.7747227249247531E-4</v>
      </c>
      <c r="BG50" s="66">
        <v>9.8120034402497734E-4</v>
      </c>
      <c r="BH50" s="66">
        <v>4.8707179150691213E-3</v>
      </c>
      <c r="BI50" s="66">
        <v>1.2714916009692642E-3</v>
      </c>
      <c r="BJ50" s="66">
        <v>1.2300294278738593E-4</v>
      </c>
      <c r="BK50" s="66">
        <v>0</v>
      </c>
      <c r="BL50" s="66">
        <v>2.4968621769175757E-5</v>
      </c>
      <c r="BM50" s="66">
        <v>1.2008501150327563E-4</v>
      </c>
      <c r="BN50" s="66">
        <v>2.0860769554227837E-4</v>
      </c>
      <c r="BO50" s="66">
        <v>1.1847690351664596E-5</v>
      </c>
      <c r="BP50" s="66">
        <v>0</v>
      </c>
      <c r="BQ50" s="66">
        <v>3.1652509704885566E-5</v>
      </c>
      <c r="BR50" s="66">
        <v>2.3524701314104623E-4</v>
      </c>
      <c r="BS50" s="66">
        <v>0</v>
      </c>
      <c r="BT50" s="66">
        <v>3.1551531312297278E-6</v>
      </c>
      <c r="BU50" s="66">
        <v>0</v>
      </c>
      <c r="BV50" s="66">
        <v>0</v>
      </c>
      <c r="BW50" s="66">
        <v>0</v>
      </c>
      <c r="BX50" s="66">
        <v>0</v>
      </c>
      <c r="BY50" s="66">
        <v>1.878237490546659E-5</v>
      </c>
      <c r="BZ50" s="66">
        <v>1.5415848315654909E-5</v>
      </c>
      <c r="CA50" s="66">
        <v>0</v>
      </c>
      <c r="CB50" s="66">
        <v>5.7375867048681596E-5</v>
      </c>
      <c r="CC50" s="66">
        <v>0</v>
      </c>
      <c r="CD50" s="66">
        <v>1.2214714359967869E-4</v>
      </c>
      <c r="CE50" s="66">
        <v>8.4349543183823687E-5</v>
      </c>
      <c r="CF50" s="66">
        <v>1.3845585664901139E-4</v>
      </c>
      <c r="CG50" s="66">
        <v>4.0578458881933947E-5</v>
      </c>
      <c r="CH50" s="66">
        <v>3.6498501713227566E-6</v>
      </c>
      <c r="CI50" s="66">
        <v>0</v>
      </c>
      <c r="CJ50" s="66">
        <v>0</v>
      </c>
      <c r="CK50" s="66">
        <v>2.374376936548565E-5</v>
      </c>
      <c r="CL50" s="66">
        <v>0</v>
      </c>
      <c r="CM50" s="66">
        <v>1.3763954268104983E-5</v>
      </c>
      <c r="CN50" s="66">
        <v>0</v>
      </c>
      <c r="CO50" s="66">
        <v>0</v>
      </c>
      <c r="CP50" s="66">
        <v>0</v>
      </c>
      <c r="CQ50" s="66">
        <v>0</v>
      </c>
      <c r="CR50" s="66">
        <v>0</v>
      </c>
      <c r="CS50" s="66">
        <v>0</v>
      </c>
      <c r="CT50" s="66">
        <v>0</v>
      </c>
      <c r="CU50" s="66">
        <v>8.9389526172582007E-5</v>
      </c>
      <c r="CV50" s="66">
        <v>0</v>
      </c>
      <c r="CW50" s="66">
        <v>6.9527841030459475E-2</v>
      </c>
      <c r="CX50" s="66">
        <v>9.7777967677256121E-6</v>
      </c>
      <c r="CY50" s="66">
        <v>0</v>
      </c>
      <c r="CZ50" s="66">
        <v>0</v>
      </c>
      <c r="DA50" s="66">
        <v>0</v>
      </c>
      <c r="DB50" s="66">
        <v>5.8723694799151622E-6</v>
      </c>
      <c r="DC50" s="66">
        <v>5.8378802116443994E-5</v>
      </c>
      <c r="DD50" s="66">
        <v>0</v>
      </c>
      <c r="DE50" s="67">
        <v>0</v>
      </c>
      <c r="DF50" s="67">
        <v>3.2098381424508311E-3</v>
      </c>
      <c r="DG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row>
    <row r="51" spans="1:170" s="34" customFormat="1" ht="19.95" customHeight="1" x14ac:dyDescent="0.2">
      <c r="A51" s="71" t="s">
        <v>396</v>
      </c>
      <c r="B51" s="69" t="s">
        <v>90</v>
      </c>
      <c r="C51" s="70">
        <v>4.6887454480096273E-7</v>
      </c>
      <c r="D51" s="66">
        <v>0</v>
      </c>
      <c r="E51" s="66">
        <v>7.7799602687440017E-3</v>
      </c>
      <c r="F51" s="66">
        <v>4.0872045972877317E-5</v>
      </c>
      <c r="G51" s="66">
        <v>4.5020709526382138E-7</v>
      </c>
      <c r="H51" s="66">
        <v>0</v>
      </c>
      <c r="I51" s="66">
        <v>0</v>
      </c>
      <c r="J51" s="66">
        <v>0</v>
      </c>
      <c r="K51" s="66">
        <v>0</v>
      </c>
      <c r="L51" s="66">
        <v>0</v>
      </c>
      <c r="M51" s="66">
        <v>0</v>
      </c>
      <c r="N51" s="66">
        <v>0</v>
      </c>
      <c r="O51" s="66">
        <v>0</v>
      </c>
      <c r="P51" s="66">
        <v>0</v>
      </c>
      <c r="Q51" s="66">
        <v>0</v>
      </c>
      <c r="R51" s="66">
        <v>0</v>
      </c>
      <c r="S51" s="66">
        <v>0</v>
      </c>
      <c r="T51" s="66">
        <v>0</v>
      </c>
      <c r="U51" s="66">
        <v>0</v>
      </c>
      <c r="V51" s="66">
        <v>6.3978958031580719E-6</v>
      </c>
      <c r="W51" s="66">
        <v>0</v>
      </c>
      <c r="X51" s="66">
        <v>0</v>
      </c>
      <c r="Y51" s="66">
        <v>0</v>
      </c>
      <c r="Z51" s="66">
        <v>0</v>
      </c>
      <c r="AA51" s="66">
        <v>0</v>
      </c>
      <c r="AB51" s="66">
        <v>0</v>
      </c>
      <c r="AC51" s="66">
        <v>0</v>
      </c>
      <c r="AD51" s="66">
        <v>0</v>
      </c>
      <c r="AE51" s="66">
        <v>0</v>
      </c>
      <c r="AF51" s="66">
        <v>0</v>
      </c>
      <c r="AG51" s="66">
        <v>0</v>
      </c>
      <c r="AH51" s="66">
        <v>0</v>
      </c>
      <c r="AI51" s="66">
        <v>0</v>
      </c>
      <c r="AJ51" s="66">
        <v>0</v>
      </c>
      <c r="AK51" s="66">
        <v>0</v>
      </c>
      <c r="AL51" s="66">
        <v>0</v>
      </c>
      <c r="AM51" s="66">
        <v>0</v>
      </c>
      <c r="AN51" s="66">
        <v>0</v>
      </c>
      <c r="AO51" s="66">
        <v>0</v>
      </c>
      <c r="AP51" s="66">
        <v>0</v>
      </c>
      <c r="AQ51" s="66">
        <v>0</v>
      </c>
      <c r="AR51" s="66">
        <v>4.0541545785910888E-5</v>
      </c>
      <c r="AS51" s="66">
        <v>1.3170837431853421E-5</v>
      </c>
      <c r="AT51" s="66">
        <v>2.0743638517029751E-3</v>
      </c>
      <c r="AU51" s="66">
        <v>6.0808192300556762E-3</v>
      </c>
      <c r="AV51" s="66">
        <v>7.9544893709703537E-2</v>
      </c>
      <c r="AW51" s="66">
        <v>8.3715284318034367E-6</v>
      </c>
      <c r="AX51" s="66">
        <v>0</v>
      </c>
      <c r="AY51" s="66">
        <v>1.9177499351659751E-3</v>
      </c>
      <c r="AZ51" s="66">
        <v>0</v>
      </c>
      <c r="BA51" s="66">
        <v>7.7820592083507065E-4</v>
      </c>
      <c r="BB51" s="66">
        <v>0</v>
      </c>
      <c r="BC51" s="66">
        <v>1.5285323424037882E-4</v>
      </c>
      <c r="BD51" s="66">
        <v>1.7314978592157192E-3</v>
      </c>
      <c r="BE51" s="66">
        <v>1.6462812308568663E-4</v>
      </c>
      <c r="BF51" s="66">
        <v>2.2972345859871853E-4</v>
      </c>
      <c r="BG51" s="66">
        <v>3.4142986242445745E-4</v>
      </c>
      <c r="BH51" s="66">
        <v>2.0141767002118944E-3</v>
      </c>
      <c r="BI51" s="66">
        <v>2.7271413053534725E-4</v>
      </c>
      <c r="BJ51" s="66">
        <v>4.665756909052088E-4</v>
      </c>
      <c r="BK51" s="66">
        <v>2.5114059687748525E-5</v>
      </c>
      <c r="BL51" s="66">
        <v>3.4565001885785302E-4</v>
      </c>
      <c r="BM51" s="66">
        <v>0</v>
      </c>
      <c r="BN51" s="66">
        <v>4.4105891105350464E-5</v>
      </c>
      <c r="BO51" s="66">
        <v>0</v>
      </c>
      <c r="BP51" s="66">
        <v>0</v>
      </c>
      <c r="BQ51" s="66">
        <v>0</v>
      </c>
      <c r="BR51" s="66">
        <v>9.4015705797698146E-5</v>
      </c>
      <c r="BS51" s="66">
        <v>3.1798443686647633E-5</v>
      </c>
      <c r="BT51" s="66">
        <v>8.9294603922574455E-4</v>
      </c>
      <c r="BU51" s="66">
        <v>1.0766183645106046E-5</v>
      </c>
      <c r="BV51" s="66">
        <v>0</v>
      </c>
      <c r="BW51" s="66">
        <v>0</v>
      </c>
      <c r="BX51" s="66">
        <v>0</v>
      </c>
      <c r="BY51" s="66">
        <v>0</v>
      </c>
      <c r="BZ51" s="66">
        <v>1.3462470275657542E-6</v>
      </c>
      <c r="CA51" s="66">
        <v>0</v>
      </c>
      <c r="CB51" s="66">
        <v>9.6022296716599004E-6</v>
      </c>
      <c r="CC51" s="66">
        <v>0</v>
      </c>
      <c r="CD51" s="66">
        <v>9.0251854651986958E-5</v>
      </c>
      <c r="CE51" s="66">
        <v>9.8021887438456544E-5</v>
      </c>
      <c r="CF51" s="66">
        <v>5.6514680194053224E-5</v>
      </c>
      <c r="CG51" s="66">
        <v>5.7306281027412038E-5</v>
      </c>
      <c r="CH51" s="66">
        <v>1.5940161972715713E-5</v>
      </c>
      <c r="CI51" s="66">
        <v>2.0943398775824559E-5</v>
      </c>
      <c r="CJ51" s="66">
        <v>0</v>
      </c>
      <c r="CK51" s="66">
        <v>1.6081772868112624E-4</v>
      </c>
      <c r="CL51" s="66">
        <v>1.797431870350874E-3</v>
      </c>
      <c r="CM51" s="66">
        <v>2.8894476281280108E-3</v>
      </c>
      <c r="CN51" s="66">
        <v>0</v>
      </c>
      <c r="CO51" s="66">
        <v>0</v>
      </c>
      <c r="CP51" s="66">
        <v>1.3654912072023509E-2</v>
      </c>
      <c r="CQ51" s="66">
        <v>5.6206173975907863E-3</v>
      </c>
      <c r="CR51" s="66">
        <v>3.2652274781899411E-3</v>
      </c>
      <c r="CS51" s="66">
        <v>2.2165266405221235E-3</v>
      </c>
      <c r="CT51" s="66">
        <v>0</v>
      </c>
      <c r="CU51" s="66">
        <v>1.7668141009505316E-3</v>
      </c>
      <c r="CV51" s="66">
        <v>0</v>
      </c>
      <c r="CW51" s="66">
        <v>2.2834363913813781E-2</v>
      </c>
      <c r="CX51" s="66">
        <v>2.8802163881397124E-4</v>
      </c>
      <c r="CY51" s="66">
        <v>3.7240249261401724E-5</v>
      </c>
      <c r="CZ51" s="66">
        <v>0</v>
      </c>
      <c r="DA51" s="66">
        <v>9.5770415197774165E-6</v>
      </c>
      <c r="DB51" s="66">
        <v>3.6730106358920148E-3</v>
      </c>
      <c r="DC51" s="66">
        <v>4.4874091862585354E-4</v>
      </c>
      <c r="DD51" s="66">
        <v>2.4710847230321738E-2</v>
      </c>
      <c r="DE51" s="67">
        <v>0</v>
      </c>
      <c r="DF51" s="67">
        <v>1.8635157762508982E-3</v>
      </c>
      <c r="DG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row>
    <row r="52" spans="1:170" s="34" customFormat="1" ht="19.95" customHeight="1" x14ac:dyDescent="0.2">
      <c r="A52" s="71" t="s">
        <v>409</v>
      </c>
      <c r="B52" s="69" t="s">
        <v>408</v>
      </c>
      <c r="C52" s="70">
        <v>0</v>
      </c>
      <c r="D52" s="66">
        <v>0</v>
      </c>
      <c r="E52" s="66">
        <v>0</v>
      </c>
      <c r="F52" s="66">
        <v>0</v>
      </c>
      <c r="G52" s="66">
        <v>0</v>
      </c>
      <c r="H52" s="66">
        <v>0</v>
      </c>
      <c r="I52" s="66">
        <v>0</v>
      </c>
      <c r="J52" s="66">
        <v>0</v>
      </c>
      <c r="K52" s="66">
        <v>0</v>
      </c>
      <c r="L52" s="66">
        <v>0</v>
      </c>
      <c r="M52" s="66">
        <v>0</v>
      </c>
      <c r="N52" s="66">
        <v>0</v>
      </c>
      <c r="O52" s="66">
        <v>0</v>
      </c>
      <c r="P52" s="66">
        <v>0</v>
      </c>
      <c r="Q52" s="66">
        <v>0</v>
      </c>
      <c r="R52" s="66">
        <v>0</v>
      </c>
      <c r="S52" s="66">
        <v>0</v>
      </c>
      <c r="T52" s="66">
        <v>0</v>
      </c>
      <c r="U52" s="66">
        <v>0</v>
      </c>
      <c r="V52" s="66">
        <v>0</v>
      </c>
      <c r="W52" s="66">
        <v>0</v>
      </c>
      <c r="X52" s="66">
        <v>0</v>
      </c>
      <c r="Y52" s="66">
        <v>0</v>
      </c>
      <c r="Z52" s="66">
        <v>0</v>
      </c>
      <c r="AA52" s="66">
        <v>0</v>
      </c>
      <c r="AB52" s="66">
        <v>0</v>
      </c>
      <c r="AC52" s="66">
        <v>0</v>
      </c>
      <c r="AD52" s="66">
        <v>0</v>
      </c>
      <c r="AE52" s="66">
        <v>0</v>
      </c>
      <c r="AF52" s="66">
        <v>0</v>
      </c>
      <c r="AG52" s="66">
        <v>0</v>
      </c>
      <c r="AH52" s="66">
        <v>0</v>
      </c>
      <c r="AI52" s="66">
        <v>0</v>
      </c>
      <c r="AJ52" s="66">
        <v>0</v>
      </c>
      <c r="AK52" s="66">
        <v>0</v>
      </c>
      <c r="AL52" s="66">
        <v>0</v>
      </c>
      <c r="AM52" s="66">
        <v>0</v>
      </c>
      <c r="AN52" s="66">
        <v>0</v>
      </c>
      <c r="AO52" s="66">
        <v>0</v>
      </c>
      <c r="AP52" s="66">
        <v>0</v>
      </c>
      <c r="AQ52" s="66">
        <v>0</v>
      </c>
      <c r="AR52" s="66">
        <v>0</v>
      </c>
      <c r="AS52" s="66">
        <v>7.1408326922573081E-4</v>
      </c>
      <c r="AT52" s="66">
        <v>5.4851236406704238E-4</v>
      </c>
      <c r="AU52" s="66">
        <v>1.5725146779655302E-3</v>
      </c>
      <c r="AV52" s="66">
        <v>8.1939612606592507E-2</v>
      </c>
      <c r="AW52" s="66">
        <v>0.12673520855570206</v>
      </c>
      <c r="AX52" s="66">
        <v>3.7955679099634855E-2</v>
      </c>
      <c r="AY52" s="66">
        <v>6.5821447095435678E-2</v>
      </c>
      <c r="AZ52" s="66">
        <v>0.17457455336692626</v>
      </c>
      <c r="BA52" s="66">
        <v>0.23440000862676311</v>
      </c>
      <c r="BB52" s="66">
        <v>7.8424944211916994E-2</v>
      </c>
      <c r="BC52" s="66">
        <v>0.16121065484450092</v>
      </c>
      <c r="BD52" s="66">
        <v>0.26008725728334725</v>
      </c>
      <c r="BE52" s="66">
        <v>0</v>
      </c>
      <c r="BF52" s="66">
        <v>0</v>
      </c>
      <c r="BG52" s="66">
        <v>1.0631916239793218E-2</v>
      </c>
      <c r="BH52" s="66">
        <v>0</v>
      </c>
      <c r="BI52" s="66">
        <v>2.1807121850250877E-3</v>
      </c>
      <c r="BJ52" s="66">
        <v>4.5976179203683597E-3</v>
      </c>
      <c r="BK52" s="66">
        <v>0</v>
      </c>
      <c r="BL52" s="66">
        <v>0</v>
      </c>
      <c r="BM52" s="66">
        <v>0</v>
      </c>
      <c r="BN52" s="66">
        <v>0</v>
      </c>
      <c r="BO52" s="66">
        <v>0</v>
      </c>
      <c r="BP52" s="66">
        <v>0</v>
      </c>
      <c r="BQ52" s="66">
        <v>0</v>
      </c>
      <c r="BR52" s="66">
        <v>0</v>
      </c>
      <c r="BS52" s="66">
        <v>0</v>
      </c>
      <c r="BT52" s="66">
        <v>0</v>
      </c>
      <c r="BU52" s="66">
        <v>0</v>
      </c>
      <c r="BV52" s="66">
        <v>0</v>
      </c>
      <c r="BW52" s="66">
        <v>0</v>
      </c>
      <c r="BX52" s="66">
        <v>0</v>
      </c>
      <c r="BY52" s="66">
        <v>0</v>
      </c>
      <c r="BZ52" s="66">
        <v>0</v>
      </c>
      <c r="CA52" s="66">
        <v>0</v>
      </c>
      <c r="CB52" s="66">
        <v>0</v>
      </c>
      <c r="CC52" s="66">
        <v>0</v>
      </c>
      <c r="CD52" s="66">
        <v>0</v>
      </c>
      <c r="CE52" s="66">
        <v>0</v>
      </c>
      <c r="CF52" s="66">
        <v>8.1757222703874473E-8</v>
      </c>
      <c r="CG52" s="66">
        <v>0</v>
      </c>
      <c r="CH52" s="66">
        <v>0</v>
      </c>
      <c r="CI52" s="66">
        <v>0</v>
      </c>
      <c r="CJ52" s="66">
        <v>0</v>
      </c>
      <c r="CK52" s="66">
        <v>0</v>
      </c>
      <c r="CL52" s="66">
        <v>0</v>
      </c>
      <c r="CM52" s="66">
        <v>0</v>
      </c>
      <c r="CN52" s="66">
        <v>0</v>
      </c>
      <c r="CO52" s="66">
        <v>4.9186487329998072E-5</v>
      </c>
      <c r="CP52" s="66">
        <v>0</v>
      </c>
      <c r="CQ52" s="66">
        <v>0</v>
      </c>
      <c r="CR52" s="66">
        <v>0</v>
      </c>
      <c r="CS52" s="66">
        <v>0</v>
      </c>
      <c r="CT52" s="66">
        <v>0</v>
      </c>
      <c r="CU52" s="66">
        <v>0</v>
      </c>
      <c r="CV52" s="66">
        <v>0</v>
      </c>
      <c r="CW52" s="66">
        <v>1.9265702681836142E-2</v>
      </c>
      <c r="CX52" s="66">
        <v>0</v>
      </c>
      <c r="CY52" s="66">
        <v>0</v>
      </c>
      <c r="CZ52" s="66">
        <v>0</v>
      </c>
      <c r="DA52" s="66">
        <v>0</v>
      </c>
      <c r="DB52" s="66">
        <v>0</v>
      </c>
      <c r="DC52" s="66">
        <v>0</v>
      </c>
      <c r="DD52" s="66">
        <v>0</v>
      </c>
      <c r="DE52" s="67">
        <v>0</v>
      </c>
      <c r="DF52" s="67">
        <v>4.5285842773762387E-3</v>
      </c>
      <c r="DG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row>
    <row r="53" spans="1:170" s="34" customFormat="1" ht="19.95" customHeight="1" x14ac:dyDescent="0.2">
      <c r="A53" s="71" t="s">
        <v>412</v>
      </c>
      <c r="B53" s="69" t="s">
        <v>411</v>
      </c>
      <c r="C53" s="70">
        <v>0</v>
      </c>
      <c r="D53" s="66">
        <v>0</v>
      </c>
      <c r="E53" s="66">
        <v>0</v>
      </c>
      <c r="F53" s="66">
        <v>0</v>
      </c>
      <c r="G53" s="66">
        <v>1.1255177381595535E-5</v>
      </c>
      <c r="H53" s="66">
        <v>0</v>
      </c>
      <c r="I53" s="66">
        <v>7.6016723679209423E-6</v>
      </c>
      <c r="J53" s="66">
        <v>1.1190809997651293E-6</v>
      </c>
      <c r="K53" s="66">
        <v>5.6141109639428521E-6</v>
      </c>
      <c r="L53" s="66">
        <v>0</v>
      </c>
      <c r="M53" s="66">
        <v>0</v>
      </c>
      <c r="N53" s="66">
        <v>0</v>
      </c>
      <c r="O53" s="66">
        <v>3.7898885772758284E-7</v>
      </c>
      <c r="P53" s="66">
        <v>2.7003915567757326E-6</v>
      </c>
      <c r="Q53" s="66">
        <v>7.9171481148628401E-6</v>
      </c>
      <c r="R53" s="66">
        <v>5.262050094716902E-7</v>
      </c>
      <c r="S53" s="66">
        <v>2.1347363328495403E-5</v>
      </c>
      <c r="T53" s="66">
        <v>8.6517043872558761E-4</v>
      </c>
      <c r="U53" s="66">
        <v>0</v>
      </c>
      <c r="V53" s="66">
        <v>4.8872815163013058E-6</v>
      </c>
      <c r="W53" s="66">
        <v>8.6294370928914262E-7</v>
      </c>
      <c r="X53" s="66">
        <v>1.1399316041037539E-6</v>
      </c>
      <c r="Y53" s="66">
        <v>1.6147511360927636E-6</v>
      </c>
      <c r="Z53" s="66">
        <v>0</v>
      </c>
      <c r="AA53" s="66">
        <v>1.4018132397271593E-5</v>
      </c>
      <c r="AB53" s="66">
        <v>4.0131055552678781E-6</v>
      </c>
      <c r="AC53" s="66">
        <v>6.4927769680044704E-7</v>
      </c>
      <c r="AD53" s="66">
        <v>0</v>
      </c>
      <c r="AE53" s="66">
        <v>1.8381628874913017E-7</v>
      </c>
      <c r="AF53" s="66">
        <v>2.6178438783357057E-6</v>
      </c>
      <c r="AG53" s="66">
        <v>0</v>
      </c>
      <c r="AH53" s="66">
        <v>0</v>
      </c>
      <c r="AI53" s="66">
        <v>4.6639615689566722E-7</v>
      </c>
      <c r="AJ53" s="66">
        <v>0</v>
      </c>
      <c r="AK53" s="66">
        <v>0</v>
      </c>
      <c r="AL53" s="66">
        <v>9.1138167925769188E-7</v>
      </c>
      <c r="AM53" s="66">
        <v>1.0194228912371947E-6</v>
      </c>
      <c r="AN53" s="66">
        <v>6.4989926561382984E-7</v>
      </c>
      <c r="AO53" s="66">
        <v>2.8748451053283765E-6</v>
      </c>
      <c r="AP53" s="66">
        <v>0</v>
      </c>
      <c r="AQ53" s="66">
        <v>2.9184566041403438E-4</v>
      </c>
      <c r="AR53" s="66">
        <v>5.0212006248605228E-6</v>
      </c>
      <c r="AS53" s="66">
        <v>5.9522658365625302E-3</v>
      </c>
      <c r="AT53" s="66">
        <v>2.0972472454509564E-3</v>
      </c>
      <c r="AU53" s="66">
        <v>5.5896484971599799E-3</v>
      </c>
      <c r="AV53" s="66">
        <v>3.1929874175825428E-2</v>
      </c>
      <c r="AW53" s="66">
        <v>0.12925953831020698</v>
      </c>
      <c r="AX53" s="66">
        <v>0.17195811984851861</v>
      </c>
      <c r="AY53" s="66">
        <v>3.78557361903527E-2</v>
      </c>
      <c r="AZ53" s="66">
        <v>2.305600091617041E-2</v>
      </c>
      <c r="BA53" s="66">
        <v>0.12133729205906456</v>
      </c>
      <c r="BB53" s="66">
        <v>2.7666670367368695E-2</v>
      </c>
      <c r="BC53" s="66">
        <v>0.11861056233683763</v>
      </c>
      <c r="BD53" s="66">
        <v>8.2997393613614315E-2</v>
      </c>
      <c r="BE53" s="66">
        <v>5.3170159429102306E-4</v>
      </c>
      <c r="BF53" s="66">
        <v>4.7856419408599132E-4</v>
      </c>
      <c r="BG53" s="66">
        <v>8.5510875943169279E-3</v>
      </c>
      <c r="BH53" s="66">
        <v>9.6724634390809834E-4</v>
      </c>
      <c r="BI53" s="66">
        <v>7.021628208249346E-4</v>
      </c>
      <c r="BJ53" s="66">
        <v>1.2886066783635503E-3</v>
      </c>
      <c r="BK53" s="66">
        <v>0</v>
      </c>
      <c r="BL53" s="66">
        <v>5.9545989460211993E-4</v>
      </c>
      <c r="BM53" s="66">
        <v>1.7524227860891785E-4</v>
      </c>
      <c r="BN53" s="66">
        <v>4.3343452966808527E-5</v>
      </c>
      <c r="BO53" s="66">
        <v>1.0579104004258825E-5</v>
      </c>
      <c r="BP53" s="66">
        <v>5.2242834156010111E-6</v>
      </c>
      <c r="BQ53" s="66">
        <v>2.8546635736729408E-6</v>
      </c>
      <c r="BR53" s="66">
        <v>2.0057187536592088E-5</v>
      </c>
      <c r="BS53" s="66">
        <v>0</v>
      </c>
      <c r="BT53" s="66">
        <v>2.7820909999899864E-5</v>
      </c>
      <c r="BU53" s="66">
        <v>4.2422581767631731E-5</v>
      </c>
      <c r="BV53" s="66">
        <v>0</v>
      </c>
      <c r="BW53" s="66">
        <v>0</v>
      </c>
      <c r="BX53" s="66">
        <v>0</v>
      </c>
      <c r="BY53" s="66">
        <v>1.1681513313826002E-5</v>
      </c>
      <c r="BZ53" s="66">
        <v>5.2794001081009973E-8</v>
      </c>
      <c r="CA53" s="66">
        <v>0</v>
      </c>
      <c r="CB53" s="66">
        <v>2.9858523360638561E-6</v>
      </c>
      <c r="CC53" s="66">
        <v>0</v>
      </c>
      <c r="CD53" s="66">
        <v>0</v>
      </c>
      <c r="CE53" s="66">
        <v>4.9617378343425694E-7</v>
      </c>
      <c r="CF53" s="66">
        <v>2.4118380697642972E-6</v>
      </c>
      <c r="CG53" s="66">
        <v>2.3742715303259228E-5</v>
      </c>
      <c r="CH53" s="66">
        <v>2.2183081717286909E-4</v>
      </c>
      <c r="CI53" s="66">
        <v>2.5365158291559132E-3</v>
      </c>
      <c r="CJ53" s="66">
        <v>1.110521609780758E-3</v>
      </c>
      <c r="CK53" s="66">
        <v>3.5480937626296646E-4</v>
      </c>
      <c r="CL53" s="66">
        <v>6.2130443036882343E-3</v>
      </c>
      <c r="CM53" s="66">
        <v>2.0050342689702343E-3</v>
      </c>
      <c r="CN53" s="66">
        <v>3.5097131734291084E-5</v>
      </c>
      <c r="CO53" s="66">
        <v>3.8960330098880731E-3</v>
      </c>
      <c r="CP53" s="66">
        <v>1.067307204170801E-6</v>
      </c>
      <c r="CQ53" s="66">
        <v>0</v>
      </c>
      <c r="CR53" s="66">
        <v>3.464407523714002E-5</v>
      </c>
      <c r="CS53" s="66">
        <v>8.6409577665239472E-8</v>
      </c>
      <c r="CT53" s="66">
        <v>0</v>
      </c>
      <c r="CU53" s="66">
        <v>7.9111079147038734E-6</v>
      </c>
      <c r="CV53" s="66">
        <v>1.3184610922131687E-7</v>
      </c>
      <c r="CW53" s="66">
        <v>5.1096008030569774E-2</v>
      </c>
      <c r="CX53" s="66">
        <v>5.1663658381028206E-5</v>
      </c>
      <c r="CY53" s="66">
        <v>7.9445865090990345E-7</v>
      </c>
      <c r="CZ53" s="66">
        <v>0</v>
      </c>
      <c r="DA53" s="66">
        <v>3.5776304527904141E-6</v>
      </c>
      <c r="DB53" s="66">
        <v>1.6567813579697949E-7</v>
      </c>
      <c r="DC53" s="66">
        <v>9.8507995781727662E-5</v>
      </c>
      <c r="DD53" s="66">
        <v>3.5984595163830194E-2</v>
      </c>
      <c r="DE53" s="67">
        <v>0</v>
      </c>
      <c r="DF53" s="67">
        <v>3.9208509337394851E-3</v>
      </c>
      <c r="DG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row>
    <row r="54" spans="1:170" s="34" customFormat="1" ht="19.95" customHeight="1" x14ac:dyDescent="0.2">
      <c r="A54" s="71" t="s">
        <v>415</v>
      </c>
      <c r="B54" s="69" t="s">
        <v>414</v>
      </c>
      <c r="C54" s="70">
        <v>0</v>
      </c>
      <c r="D54" s="66">
        <v>1.8753196567596752E-5</v>
      </c>
      <c r="E54" s="66">
        <v>0</v>
      </c>
      <c r="F54" s="66">
        <v>0</v>
      </c>
      <c r="G54" s="66">
        <v>1.022870520439402E-3</v>
      </c>
      <c r="H54" s="66">
        <v>0</v>
      </c>
      <c r="I54" s="66">
        <v>2.6605853287723303E-5</v>
      </c>
      <c r="J54" s="66">
        <v>0</v>
      </c>
      <c r="K54" s="66">
        <v>0</v>
      </c>
      <c r="L54" s="66">
        <v>0</v>
      </c>
      <c r="M54" s="66">
        <v>0</v>
      </c>
      <c r="N54" s="66">
        <v>0</v>
      </c>
      <c r="O54" s="66">
        <v>0</v>
      </c>
      <c r="P54" s="66">
        <v>3.420495971915928E-5</v>
      </c>
      <c r="Q54" s="66">
        <v>2.0787863225916892E-4</v>
      </c>
      <c r="R54" s="66">
        <v>0</v>
      </c>
      <c r="S54" s="66">
        <v>0</v>
      </c>
      <c r="T54" s="66">
        <v>0</v>
      </c>
      <c r="U54" s="66">
        <v>0</v>
      </c>
      <c r="V54" s="66">
        <v>0</v>
      </c>
      <c r="W54" s="66">
        <v>0</v>
      </c>
      <c r="X54" s="66">
        <v>0</v>
      </c>
      <c r="Y54" s="66">
        <v>0</v>
      </c>
      <c r="Z54" s="66">
        <v>0</v>
      </c>
      <c r="AA54" s="66">
        <v>0</v>
      </c>
      <c r="AB54" s="66">
        <v>0</v>
      </c>
      <c r="AC54" s="66">
        <v>0</v>
      </c>
      <c r="AD54" s="66">
        <v>0</v>
      </c>
      <c r="AE54" s="66">
        <v>5.3569318435460787E-6</v>
      </c>
      <c r="AF54" s="66">
        <v>0</v>
      </c>
      <c r="AG54" s="66">
        <v>0</v>
      </c>
      <c r="AH54" s="66">
        <v>0</v>
      </c>
      <c r="AI54" s="66">
        <v>6.2497085024019394E-6</v>
      </c>
      <c r="AJ54" s="66">
        <v>0</v>
      </c>
      <c r="AK54" s="66">
        <v>0</v>
      </c>
      <c r="AL54" s="66">
        <v>0</v>
      </c>
      <c r="AM54" s="66">
        <v>0</v>
      </c>
      <c r="AN54" s="66">
        <v>0</v>
      </c>
      <c r="AO54" s="66">
        <v>0</v>
      </c>
      <c r="AP54" s="66">
        <v>0</v>
      </c>
      <c r="AQ54" s="66">
        <v>1.761104091748469E-5</v>
      </c>
      <c r="AR54" s="66">
        <v>1.2547422450345904E-3</v>
      </c>
      <c r="AS54" s="66">
        <v>2.2945361269163808E-4</v>
      </c>
      <c r="AT54" s="66">
        <v>1.9421871298855115E-2</v>
      </c>
      <c r="AU54" s="66">
        <v>1.4366800156664913E-2</v>
      </c>
      <c r="AV54" s="66">
        <v>8.1157846962955187E-3</v>
      </c>
      <c r="AW54" s="66">
        <v>0</v>
      </c>
      <c r="AX54" s="66">
        <v>8.5358412350964186E-4</v>
      </c>
      <c r="AY54" s="66">
        <v>8.0116579681016625E-2</v>
      </c>
      <c r="AZ54" s="66">
        <v>1.5069857993586807E-2</v>
      </c>
      <c r="BA54" s="66">
        <v>9.8470187344538544E-3</v>
      </c>
      <c r="BB54" s="66">
        <v>5.0400230923806242E-3</v>
      </c>
      <c r="BC54" s="66">
        <v>8.7981451429557014E-3</v>
      </c>
      <c r="BD54" s="66">
        <v>9.7447810684706086E-3</v>
      </c>
      <c r="BE54" s="66">
        <v>2.0914191292318335E-2</v>
      </c>
      <c r="BF54" s="66">
        <v>6.2512123514906698E-3</v>
      </c>
      <c r="BG54" s="66">
        <v>3.5508722916358065E-2</v>
      </c>
      <c r="BH54" s="66">
        <v>1.5872598065873076E-2</v>
      </c>
      <c r="BI54" s="66">
        <v>5.934655020027795E-3</v>
      </c>
      <c r="BJ54" s="66">
        <v>9.1347091096443585E-5</v>
      </c>
      <c r="BK54" s="66">
        <v>0</v>
      </c>
      <c r="BL54" s="66">
        <v>2.0149615938698582E-3</v>
      </c>
      <c r="BM54" s="66">
        <v>3.5674142056059156E-3</v>
      </c>
      <c r="BN54" s="66">
        <v>1.0592114079228875E-3</v>
      </c>
      <c r="BO54" s="66">
        <v>3.7751090899308792E-3</v>
      </c>
      <c r="BP54" s="66">
        <v>0</v>
      </c>
      <c r="BQ54" s="66">
        <v>0</v>
      </c>
      <c r="BR54" s="66">
        <v>0</v>
      </c>
      <c r="BS54" s="66">
        <v>0</v>
      </c>
      <c r="BT54" s="66">
        <v>8.7312413694407573E-8</v>
      </c>
      <c r="BU54" s="66">
        <v>0</v>
      </c>
      <c r="BV54" s="66">
        <v>0</v>
      </c>
      <c r="BW54" s="66">
        <v>0</v>
      </c>
      <c r="BX54" s="66">
        <v>0</v>
      </c>
      <c r="BY54" s="66">
        <v>6.2996732513847381E-5</v>
      </c>
      <c r="BZ54" s="66">
        <v>0</v>
      </c>
      <c r="CA54" s="66">
        <v>7.4655152917642825E-6</v>
      </c>
      <c r="CB54" s="66">
        <v>0</v>
      </c>
      <c r="CC54" s="66">
        <v>0</v>
      </c>
      <c r="CD54" s="66">
        <v>0</v>
      </c>
      <c r="CE54" s="66">
        <v>1.5657039388369884E-5</v>
      </c>
      <c r="CF54" s="66">
        <v>0</v>
      </c>
      <c r="CG54" s="66">
        <v>6.4752859917979707E-7</v>
      </c>
      <c r="CH54" s="66">
        <v>7.0762401280747331E-7</v>
      </c>
      <c r="CI54" s="66">
        <v>0</v>
      </c>
      <c r="CJ54" s="66">
        <v>0</v>
      </c>
      <c r="CK54" s="66">
        <v>0</v>
      </c>
      <c r="CL54" s="66">
        <v>0</v>
      </c>
      <c r="CM54" s="66">
        <v>7.6957507808067155E-7</v>
      </c>
      <c r="CN54" s="66">
        <v>0</v>
      </c>
      <c r="CO54" s="66">
        <v>0</v>
      </c>
      <c r="CP54" s="66">
        <v>0</v>
      </c>
      <c r="CQ54" s="66">
        <v>0</v>
      </c>
      <c r="CR54" s="66">
        <v>0</v>
      </c>
      <c r="CS54" s="66">
        <v>0</v>
      </c>
      <c r="CT54" s="66">
        <v>0</v>
      </c>
      <c r="CU54" s="66">
        <v>0</v>
      </c>
      <c r="CV54" s="66">
        <v>0</v>
      </c>
      <c r="CW54" s="66">
        <v>2.0160164632264964E-2</v>
      </c>
      <c r="CX54" s="66">
        <v>3.3869266714743655E-8</v>
      </c>
      <c r="CY54" s="66">
        <v>0</v>
      </c>
      <c r="CZ54" s="66">
        <v>0</v>
      </c>
      <c r="DA54" s="66">
        <v>0</v>
      </c>
      <c r="DB54" s="66">
        <v>0</v>
      </c>
      <c r="DC54" s="66">
        <v>1.9765422923606422E-5</v>
      </c>
      <c r="DD54" s="66">
        <v>0</v>
      </c>
      <c r="DE54" s="67">
        <v>7.2865189979177397E-5</v>
      </c>
      <c r="DF54" s="67">
        <v>2.5970144122380878E-3</v>
      </c>
      <c r="DG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row>
    <row r="55" spans="1:170" s="34" customFormat="1" ht="19.95" customHeight="1" x14ac:dyDescent="0.2">
      <c r="A55" s="71" t="s">
        <v>418</v>
      </c>
      <c r="B55" s="69" t="s">
        <v>417</v>
      </c>
      <c r="C55" s="70">
        <v>0</v>
      </c>
      <c r="D55" s="66">
        <v>0</v>
      </c>
      <c r="E55" s="66">
        <v>0</v>
      </c>
      <c r="F55" s="66">
        <v>0</v>
      </c>
      <c r="G55" s="66">
        <v>0</v>
      </c>
      <c r="H55" s="66">
        <v>0</v>
      </c>
      <c r="I55" s="66">
        <v>0</v>
      </c>
      <c r="J55" s="66">
        <v>0</v>
      </c>
      <c r="K55" s="66">
        <v>0</v>
      </c>
      <c r="L55" s="66">
        <v>0</v>
      </c>
      <c r="M55" s="66">
        <v>0</v>
      </c>
      <c r="N55" s="66">
        <v>0</v>
      </c>
      <c r="O55" s="66">
        <v>0</v>
      </c>
      <c r="P55" s="66">
        <v>0</v>
      </c>
      <c r="Q55" s="66">
        <v>0</v>
      </c>
      <c r="R55" s="66">
        <v>0</v>
      </c>
      <c r="S55" s="66">
        <v>0</v>
      </c>
      <c r="T55" s="66">
        <v>0</v>
      </c>
      <c r="U55" s="66">
        <v>0</v>
      </c>
      <c r="V55" s="66">
        <v>0</v>
      </c>
      <c r="W55" s="66">
        <v>0</v>
      </c>
      <c r="X55" s="66">
        <v>0</v>
      </c>
      <c r="Y55" s="66">
        <v>0</v>
      </c>
      <c r="Z55" s="66">
        <v>0</v>
      </c>
      <c r="AA55" s="66">
        <v>0</v>
      </c>
      <c r="AB55" s="66">
        <v>0</v>
      </c>
      <c r="AC55" s="66">
        <v>0</v>
      </c>
      <c r="AD55" s="66">
        <v>0</v>
      </c>
      <c r="AE55" s="66">
        <v>1.3917519005291283E-6</v>
      </c>
      <c r="AF55" s="66">
        <v>0</v>
      </c>
      <c r="AG55" s="66">
        <v>0</v>
      </c>
      <c r="AH55" s="66">
        <v>0</v>
      </c>
      <c r="AI55" s="66">
        <v>0</v>
      </c>
      <c r="AJ55" s="66">
        <v>0</v>
      </c>
      <c r="AK55" s="66">
        <v>0</v>
      </c>
      <c r="AL55" s="66">
        <v>0</v>
      </c>
      <c r="AM55" s="66">
        <v>0</v>
      </c>
      <c r="AN55" s="66">
        <v>0</v>
      </c>
      <c r="AO55" s="66">
        <v>0</v>
      </c>
      <c r="AP55" s="66">
        <v>0</v>
      </c>
      <c r="AQ55" s="66">
        <v>0</v>
      </c>
      <c r="AR55" s="66">
        <v>0</v>
      </c>
      <c r="AS55" s="66">
        <v>0</v>
      </c>
      <c r="AT55" s="66">
        <v>0</v>
      </c>
      <c r="AU55" s="66">
        <v>0</v>
      </c>
      <c r="AV55" s="66">
        <v>0</v>
      </c>
      <c r="AW55" s="66">
        <v>0</v>
      </c>
      <c r="AX55" s="66">
        <v>0</v>
      </c>
      <c r="AY55" s="66">
        <v>0</v>
      </c>
      <c r="AZ55" s="66">
        <v>7.758732249198351E-2</v>
      </c>
      <c r="BA55" s="66">
        <v>0</v>
      </c>
      <c r="BB55" s="66">
        <v>2.0538896228614568E-6</v>
      </c>
      <c r="BC55" s="66">
        <v>0</v>
      </c>
      <c r="BD55" s="66">
        <v>0</v>
      </c>
      <c r="BE55" s="66">
        <v>0</v>
      </c>
      <c r="BF55" s="66">
        <v>0</v>
      </c>
      <c r="BG55" s="66">
        <v>0</v>
      </c>
      <c r="BH55" s="66">
        <v>2.6426353619097621E-4</v>
      </c>
      <c r="BI55" s="66">
        <v>1.5424041848407695E-3</v>
      </c>
      <c r="BJ55" s="66">
        <v>5.4771121694005805E-6</v>
      </c>
      <c r="BK55" s="66">
        <v>0</v>
      </c>
      <c r="BL55" s="66">
        <v>3.7600137260438283E-3</v>
      </c>
      <c r="BM55" s="66">
        <v>0</v>
      </c>
      <c r="BN55" s="66">
        <v>0</v>
      </c>
      <c r="BO55" s="66">
        <v>0</v>
      </c>
      <c r="BP55" s="66">
        <v>0</v>
      </c>
      <c r="BQ55" s="66">
        <v>0</v>
      </c>
      <c r="BR55" s="66">
        <v>0</v>
      </c>
      <c r="BS55" s="66">
        <v>0</v>
      </c>
      <c r="BT55" s="66">
        <v>0</v>
      </c>
      <c r="BU55" s="66">
        <v>0</v>
      </c>
      <c r="BV55" s="66">
        <v>0</v>
      </c>
      <c r="BW55" s="66">
        <v>0</v>
      </c>
      <c r="BX55" s="66">
        <v>0</v>
      </c>
      <c r="BY55" s="66">
        <v>0</v>
      </c>
      <c r="BZ55" s="66">
        <v>1.2254807500929437E-4</v>
      </c>
      <c r="CA55" s="66">
        <v>0</v>
      </c>
      <c r="CB55" s="66">
        <v>0</v>
      </c>
      <c r="CC55" s="66">
        <v>0</v>
      </c>
      <c r="CD55" s="66">
        <v>0</v>
      </c>
      <c r="CE55" s="66">
        <v>0</v>
      </c>
      <c r="CF55" s="66">
        <v>0</v>
      </c>
      <c r="CG55" s="66">
        <v>0</v>
      </c>
      <c r="CH55" s="66">
        <v>0</v>
      </c>
      <c r="CI55" s="66">
        <v>0</v>
      </c>
      <c r="CJ55" s="66">
        <v>0</v>
      </c>
      <c r="CK55" s="66">
        <v>0</v>
      </c>
      <c r="CL55" s="66">
        <v>8.3455584128682618E-4</v>
      </c>
      <c r="CM55" s="66">
        <v>3.7085719016075389E-4</v>
      </c>
      <c r="CN55" s="66">
        <v>0</v>
      </c>
      <c r="CO55" s="66">
        <v>0</v>
      </c>
      <c r="CP55" s="66">
        <v>0</v>
      </c>
      <c r="CQ55" s="66">
        <v>0</v>
      </c>
      <c r="CR55" s="66">
        <v>0</v>
      </c>
      <c r="CS55" s="66">
        <v>0</v>
      </c>
      <c r="CT55" s="66">
        <v>0</v>
      </c>
      <c r="CU55" s="66">
        <v>9.3165282222781596E-5</v>
      </c>
      <c r="CV55" s="66">
        <v>0</v>
      </c>
      <c r="CW55" s="66">
        <v>8.1394683237860956E-3</v>
      </c>
      <c r="CX55" s="66">
        <v>1.4529915420625029E-5</v>
      </c>
      <c r="CY55" s="66">
        <v>0</v>
      </c>
      <c r="CZ55" s="66">
        <v>0</v>
      </c>
      <c r="DA55" s="66">
        <v>0</v>
      </c>
      <c r="DB55" s="66">
        <v>1.9437727065336739E-4</v>
      </c>
      <c r="DC55" s="66">
        <v>1.1169159270655495E-5</v>
      </c>
      <c r="DD55" s="66">
        <v>0</v>
      </c>
      <c r="DE55" s="67">
        <v>0</v>
      </c>
      <c r="DF55" s="67">
        <v>2.6583320397034261E-4</v>
      </c>
      <c r="DG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row>
    <row r="56" spans="1:170" s="34" customFormat="1" ht="19.95" customHeight="1" x14ac:dyDescent="0.2">
      <c r="A56" s="71" t="s">
        <v>421</v>
      </c>
      <c r="B56" s="69" t="s">
        <v>422</v>
      </c>
      <c r="C56" s="70">
        <v>0</v>
      </c>
      <c r="D56" s="66">
        <v>0</v>
      </c>
      <c r="E56" s="66">
        <v>0</v>
      </c>
      <c r="F56" s="66">
        <v>0</v>
      </c>
      <c r="G56" s="66">
        <v>0</v>
      </c>
      <c r="H56" s="66">
        <v>0</v>
      </c>
      <c r="I56" s="66">
        <v>0</v>
      </c>
      <c r="J56" s="66">
        <v>0</v>
      </c>
      <c r="K56" s="66">
        <v>0</v>
      </c>
      <c r="L56" s="66">
        <v>0</v>
      </c>
      <c r="M56" s="66">
        <v>0</v>
      </c>
      <c r="N56" s="66">
        <v>0</v>
      </c>
      <c r="O56" s="66">
        <v>0</v>
      </c>
      <c r="P56" s="66">
        <v>0</v>
      </c>
      <c r="Q56" s="66">
        <v>0</v>
      </c>
      <c r="R56" s="66">
        <v>0</v>
      </c>
      <c r="S56" s="66">
        <v>0</v>
      </c>
      <c r="T56" s="66">
        <v>0</v>
      </c>
      <c r="U56" s="66">
        <v>0</v>
      </c>
      <c r="V56" s="66">
        <v>0</v>
      </c>
      <c r="W56" s="66">
        <v>0</v>
      </c>
      <c r="X56" s="66">
        <v>0</v>
      </c>
      <c r="Y56" s="66">
        <v>0</v>
      </c>
      <c r="Z56" s="66">
        <v>0</v>
      </c>
      <c r="AA56" s="66">
        <v>0</v>
      </c>
      <c r="AB56" s="66">
        <v>0</v>
      </c>
      <c r="AC56" s="66">
        <v>0</v>
      </c>
      <c r="AD56" s="66">
        <v>0</v>
      </c>
      <c r="AE56" s="66">
        <v>0</v>
      </c>
      <c r="AF56" s="66">
        <v>0</v>
      </c>
      <c r="AG56" s="66">
        <v>0</v>
      </c>
      <c r="AH56" s="66">
        <v>0</v>
      </c>
      <c r="AI56" s="66">
        <v>0</v>
      </c>
      <c r="AJ56" s="66">
        <v>0</v>
      </c>
      <c r="AK56" s="66">
        <v>0</v>
      </c>
      <c r="AL56" s="66">
        <v>0</v>
      </c>
      <c r="AM56" s="66">
        <v>0</v>
      </c>
      <c r="AN56" s="66">
        <v>0</v>
      </c>
      <c r="AO56" s="66">
        <v>0</v>
      </c>
      <c r="AP56" s="66">
        <v>0</v>
      </c>
      <c r="AQ56" s="66">
        <v>0</v>
      </c>
      <c r="AR56" s="66">
        <v>0</v>
      </c>
      <c r="AS56" s="66">
        <v>0</v>
      </c>
      <c r="AT56" s="66">
        <v>1.2123748340092597E-3</v>
      </c>
      <c r="AU56" s="66">
        <v>3.2761893696486096E-3</v>
      </c>
      <c r="AV56" s="66">
        <v>4.0353593982698898E-3</v>
      </c>
      <c r="AW56" s="66">
        <v>1.0359766434356753E-5</v>
      </c>
      <c r="AX56" s="66">
        <v>0</v>
      </c>
      <c r="AY56" s="66">
        <v>5.2418714341286301E-3</v>
      </c>
      <c r="AZ56" s="66">
        <v>0</v>
      </c>
      <c r="BA56" s="66">
        <v>3.3045966269356297E-2</v>
      </c>
      <c r="BB56" s="66">
        <v>0</v>
      </c>
      <c r="BC56" s="66">
        <v>6.1129534247434487E-4</v>
      </c>
      <c r="BD56" s="66">
        <v>1.7618974887048376E-4</v>
      </c>
      <c r="BE56" s="66">
        <v>1.8445221534796144E-5</v>
      </c>
      <c r="BF56" s="66">
        <v>0</v>
      </c>
      <c r="BG56" s="66">
        <v>1.9693018566554941E-6</v>
      </c>
      <c r="BH56" s="66">
        <v>4.0273083641956487E-3</v>
      </c>
      <c r="BI56" s="66">
        <v>2.5157598301293627E-4</v>
      </c>
      <c r="BJ56" s="66">
        <v>0</v>
      </c>
      <c r="BK56" s="66">
        <v>0</v>
      </c>
      <c r="BL56" s="66">
        <v>1.358898948700457E-4</v>
      </c>
      <c r="BM56" s="66">
        <v>4.1942070255577315E-5</v>
      </c>
      <c r="BN56" s="66">
        <v>2.6269459500672331E-4</v>
      </c>
      <c r="BO56" s="66">
        <v>5.5317160745181214E-4</v>
      </c>
      <c r="BP56" s="66">
        <v>0</v>
      </c>
      <c r="BQ56" s="66">
        <v>0</v>
      </c>
      <c r="BR56" s="66">
        <v>0</v>
      </c>
      <c r="BS56" s="66">
        <v>0</v>
      </c>
      <c r="BT56" s="66">
        <v>0</v>
      </c>
      <c r="BU56" s="66">
        <v>0</v>
      </c>
      <c r="BV56" s="66">
        <v>0</v>
      </c>
      <c r="BW56" s="66">
        <v>0</v>
      </c>
      <c r="BX56" s="66">
        <v>0</v>
      </c>
      <c r="BY56" s="66">
        <v>1.7956495319868104E-5</v>
      </c>
      <c r="BZ56" s="66">
        <v>0</v>
      </c>
      <c r="CA56" s="66">
        <v>0</v>
      </c>
      <c r="CB56" s="66">
        <v>0</v>
      </c>
      <c r="CC56" s="66">
        <v>0</v>
      </c>
      <c r="CD56" s="66">
        <v>0</v>
      </c>
      <c r="CE56" s="66">
        <v>0</v>
      </c>
      <c r="CF56" s="66">
        <v>0</v>
      </c>
      <c r="CG56" s="66">
        <v>0</v>
      </c>
      <c r="CH56" s="66">
        <v>0</v>
      </c>
      <c r="CI56" s="66">
        <v>0</v>
      </c>
      <c r="CJ56" s="66">
        <v>8.109521590583182E-6</v>
      </c>
      <c r="CK56" s="66">
        <v>0</v>
      </c>
      <c r="CL56" s="66">
        <v>0</v>
      </c>
      <c r="CM56" s="66">
        <v>8.4714616601855991E-4</v>
      </c>
      <c r="CN56" s="66">
        <v>0</v>
      </c>
      <c r="CO56" s="66">
        <v>0</v>
      </c>
      <c r="CP56" s="66">
        <v>6.0411006104511422E-5</v>
      </c>
      <c r="CQ56" s="66">
        <v>0</v>
      </c>
      <c r="CR56" s="66">
        <v>0</v>
      </c>
      <c r="CS56" s="66">
        <v>0</v>
      </c>
      <c r="CT56" s="66">
        <v>0</v>
      </c>
      <c r="CU56" s="66">
        <v>0</v>
      </c>
      <c r="CV56" s="66">
        <v>0</v>
      </c>
      <c r="CW56" s="66">
        <v>3.0973539049203992E-3</v>
      </c>
      <c r="CX56" s="66">
        <v>7.9168108281608884E-5</v>
      </c>
      <c r="CY56" s="66">
        <v>0</v>
      </c>
      <c r="CZ56" s="66">
        <v>0</v>
      </c>
      <c r="DA56" s="66">
        <v>0</v>
      </c>
      <c r="DB56" s="66">
        <v>0</v>
      </c>
      <c r="DC56" s="66">
        <v>0</v>
      </c>
      <c r="DD56" s="66">
        <v>0</v>
      </c>
      <c r="DE56" s="67">
        <v>0</v>
      </c>
      <c r="DF56" s="67">
        <v>2.7614394248493435E-4</v>
      </c>
      <c r="DG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row>
    <row r="57" spans="1:170" s="34" customFormat="1" ht="19.95" customHeight="1" x14ac:dyDescent="0.2">
      <c r="A57" s="71" t="s">
        <v>427</v>
      </c>
      <c r="B57" s="69" t="s">
        <v>426</v>
      </c>
      <c r="C57" s="70">
        <v>1.3909944829095228E-5</v>
      </c>
      <c r="D57" s="66">
        <v>7.8990737057452981E-5</v>
      </c>
      <c r="E57" s="66">
        <v>4.4641860672752843E-7</v>
      </c>
      <c r="F57" s="66">
        <v>0</v>
      </c>
      <c r="G57" s="66">
        <v>1.2502251035476318E-3</v>
      </c>
      <c r="H57" s="66">
        <v>0</v>
      </c>
      <c r="I57" s="66">
        <v>3.9275307234258209E-5</v>
      </c>
      <c r="J57" s="66">
        <v>0</v>
      </c>
      <c r="K57" s="66">
        <v>0</v>
      </c>
      <c r="L57" s="66">
        <v>0</v>
      </c>
      <c r="M57" s="66">
        <v>0</v>
      </c>
      <c r="N57" s="66">
        <v>0</v>
      </c>
      <c r="O57" s="66">
        <v>0</v>
      </c>
      <c r="P57" s="66">
        <v>4.5006525946262209E-7</v>
      </c>
      <c r="Q57" s="66">
        <v>6.4514058287328284E-4</v>
      </c>
      <c r="R57" s="66">
        <v>0</v>
      </c>
      <c r="S57" s="66">
        <v>0</v>
      </c>
      <c r="T57" s="66">
        <v>1.909231931904061E-5</v>
      </c>
      <c r="U57" s="66">
        <v>0</v>
      </c>
      <c r="V57" s="66">
        <v>6.6644747949563258E-6</v>
      </c>
      <c r="W57" s="66">
        <v>0</v>
      </c>
      <c r="X57" s="66">
        <v>0</v>
      </c>
      <c r="Y57" s="66">
        <v>0</v>
      </c>
      <c r="Z57" s="66">
        <v>0</v>
      </c>
      <c r="AA57" s="66">
        <v>5.1000928843732016E-6</v>
      </c>
      <c r="AB57" s="66">
        <v>4.9075220426589587E-6</v>
      </c>
      <c r="AC57" s="66">
        <v>0</v>
      </c>
      <c r="AD57" s="66">
        <v>0</v>
      </c>
      <c r="AE57" s="66">
        <v>2.1243911085435184E-5</v>
      </c>
      <c r="AF57" s="66">
        <v>0</v>
      </c>
      <c r="AG57" s="66">
        <v>0</v>
      </c>
      <c r="AH57" s="66">
        <v>0</v>
      </c>
      <c r="AI57" s="66">
        <v>0</v>
      </c>
      <c r="AJ57" s="66">
        <v>0</v>
      </c>
      <c r="AK57" s="66">
        <v>9.3460631506297806E-5</v>
      </c>
      <c r="AL57" s="66">
        <v>0</v>
      </c>
      <c r="AM57" s="66">
        <v>0</v>
      </c>
      <c r="AN57" s="66">
        <v>0</v>
      </c>
      <c r="AO57" s="66">
        <v>0</v>
      </c>
      <c r="AP57" s="66">
        <v>0</v>
      </c>
      <c r="AQ57" s="66">
        <v>1.2592088638351638E-4</v>
      </c>
      <c r="AR57" s="66">
        <v>2.9755262962136427E-6</v>
      </c>
      <c r="AS57" s="66">
        <v>3.3932173759785835E-4</v>
      </c>
      <c r="AT57" s="66">
        <v>1.2171697232889495E-3</v>
      </c>
      <c r="AU57" s="66">
        <v>1.3603049343825135E-3</v>
      </c>
      <c r="AV57" s="66">
        <v>5.3819768330258238E-3</v>
      </c>
      <c r="AW57" s="66">
        <v>2.9352880852221593E-2</v>
      </c>
      <c r="AX57" s="66">
        <v>7.9888035487713938E-3</v>
      </c>
      <c r="AY57" s="66">
        <v>1.3179703708506223E-2</v>
      </c>
      <c r="AZ57" s="66">
        <v>1.0752118644067797E-2</v>
      </c>
      <c r="BA57" s="66">
        <v>3.6817587094362418E-3</v>
      </c>
      <c r="BB57" s="66">
        <v>8.745856138909551E-2</v>
      </c>
      <c r="BC57" s="66">
        <v>1.2525772791771524E-2</v>
      </c>
      <c r="BD57" s="66">
        <v>2.100235018205289E-3</v>
      </c>
      <c r="BE57" s="66">
        <v>1.6388240267094043E-2</v>
      </c>
      <c r="BF57" s="66">
        <v>7.3392448765101448E-3</v>
      </c>
      <c r="BG57" s="66">
        <v>2.7831230256744146E-3</v>
      </c>
      <c r="BH57" s="66">
        <v>1.378468099681303E-3</v>
      </c>
      <c r="BI57" s="66">
        <v>3.6343201365236087E-3</v>
      </c>
      <c r="BJ57" s="66">
        <v>1.561348297917769E-3</v>
      </c>
      <c r="BK57" s="66">
        <v>0</v>
      </c>
      <c r="BL57" s="66">
        <v>4.4772819547864943E-3</v>
      </c>
      <c r="BM57" s="66">
        <v>3.7107562933982475E-3</v>
      </c>
      <c r="BN57" s="66">
        <v>1.2425431239631998E-3</v>
      </c>
      <c r="BO57" s="66">
        <v>1.6670583804569742E-3</v>
      </c>
      <c r="BP57" s="66">
        <v>3.3130937803339745E-6</v>
      </c>
      <c r="BQ57" s="66">
        <v>0</v>
      </c>
      <c r="BR57" s="66">
        <v>1.7416891098159345E-4</v>
      </c>
      <c r="BS57" s="66">
        <v>0</v>
      </c>
      <c r="BT57" s="66">
        <v>2.0689073299497572E-4</v>
      </c>
      <c r="BU57" s="66">
        <v>2.3314196716699282E-6</v>
      </c>
      <c r="BV57" s="66">
        <v>4.4752689094862112E-5</v>
      </c>
      <c r="BW57" s="66">
        <v>1.7042953793879557E-5</v>
      </c>
      <c r="BX57" s="66">
        <v>0</v>
      </c>
      <c r="BY57" s="66">
        <v>3.3932582478806225E-4</v>
      </c>
      <c r="BZ57" s="66">
        <v>6.271927328423985E-5</v>
      </c>
      <c r="CA57" s="66">
        <v>1.331250686827407E-4</v>
      </c>
      <c r="CB57" s="66">
        <v>5.9700081651185854E-5</v>
      </c>
      <c r="CC57" s="66">
        <v>0</v>
      </c>
      <c r="CD57" s="66">
        <v>9.4622690544818785E-5</v>
      </c>
      <c r="CE57" s="66">
        <v>2.4367645808660173E-5</v>
      </c>
      <c r="CF57" s="66">
        <v>1.6181798303664354E-4</v>
      </c>
      <c r="CG57" s="66">
        <v>0</v>
      </c>
      <c r="CH57" s="66">
        <v>0</v>
      </c>
      <c r="CI57" s="66">
        <v>5.9339629864836249E-4</v>
      </c>
      <c r="CJ57" s="66">
        <v>2.8383325567041136E-5</v>
      </c>
      <c r="CK57" s="66">
        <v>0</v>
      </c>
      <c r="CL57" s="66">
        <v>8.737336255846465E-4</v>
      </c>
      <c r="CM57" s="66">
        <v>3.3616911349942848E-4</v>
      </c>
      <c r="CN57" s="66">
        <v>5.6445019970962273E-4</v>
      </c>
      <c r="CO57" s="66">
        <v>1.5835951661944485E-4</v>
      </c>
      <c r="CP57" s="66">
        <v>3.4426862608951193E-5</v>
      </c>
      <c r="CQ57" s="66">
        <v>1.8134153733185759E-4</v>
      </c>
      <c r="CR57" s="66">
        <v>4.1317191439433417E-6</v>
      </c>
      <c r="CS57" s="66">
        <v>6.394308747227721E-6</v>
      </c>
      <c r="CT57" s="66">
        <v>0</v>
      </c>
      <c r="CU57" s="66">
        <v>2.702961870857157E-5</v>
      </c>
      <c r="CV57" s="66">
        <v>0</v>
      </c>
      <c r="CW57" s="66">
        <v>6.4867513748441564E-3</v>
      </c>
      <c r="CX57" s="66">
        <v>1.0011755240878225E-4</v>
      </c>
      <c r="CY57" s="66">
        <v>9.6923955411008222E-5</v>
      </c>
      <c r="CZ57" s="66">
        <v>4.2376249667226674E-5</v>
      </c>
      <c r="DA57" s="66">
        <v>2.6116702305370023E-5</v>
      </c>
      <c r="DB57" s="66">
        <v>5.8453087177349897E-4</v>
      </c>
      <c r="DC57" s="66">
        <v>7.2838874386489045E-5</v>
      </c>
      <c r="DD57" s="66">
        <v>0</v>
      </c>
      <c r="DE57" s="67">
        <v>1.0852597828675432E-3</v>
      </c>
      <c r="DF57" s="67">
        <v>1.2770793009034616E-3</v>
      </c>
      <c r="DG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row>
    <row r="58" spans="1:170" s="34" customFormat="1" ht="19.95" customHeight="1" x14ac:dyDescent="0.2">
      <c r="A58" s="71" t="s">
        <v>430</v>
      </c>
      <c r="B58" s="69" t="s">
        <v>431</v>
      </c>
      <c r="C58" s="70">
        <v>6.2516605973461704E-7</v>
      </c>
      <c r="D58" s="66">
        <v>0</v>
      </c>
      <c r="E58" s="66">
        <v>7.7230418963862414E-5</v>
      </c>
      <c r="F58" s="66">
        <v>7.3569682751179161E-5</v>
      </c>
      <c r="G58" s="66">
        <v>6.1678372051143516E-5</v>
      </c>
      <c r="H58" s="66">
        <v>0</v>
      </c>
      <c r="I58" s="66">
        <v>1.6470290130495376E-5</v>
      </c>
      <c r="J58" s="66">
        <v>1.5134888155360102E-5</v>
      </c>
      <c r="K58" s="66">
        <v>2.6760595594794266E-5</v>
      </c>
      <c r="L58" s="66">
        <v>0</v>
      </c>
      <c r="M58" s="66">
        <v>0</v>
      </c>
      <c r="N58" s="66">
        <v>1.3791518216296977E-5</v>
      </c>
      <c r="O58" s="66">
        <v>3.7898885772758281E-6</v>
      </c>
      <c r="P58" s="66">
        <v>1.6652414600117017E-5</v>
      </c>
      <c r="Q58" s="66">
        <v>1.2089699148371634E-5</v>
      </c>
      <c r="R58" s="66">
        <v>1.5786150284150704E-6</v>
      </c>
      <c r="S58" s="66">
        <v>2.9632317368166425E-6</v>
      </c>
      <c r="T58" s="66">
        <v>1.9887832624000637E-7</v>
      </c>
      <c r="U58" s="66">
        <v>2.9148853478429847E-6</v>
      </c>
      <c r="V58" s="66">
        <v>4.6207025245030528E-6</v>
      </c>
      <c r="W58" s="66">
        <v>5.951335926132019E-7</v>
      </c>
      <c r="X58" s="66">
        <v>2.139871607703538E-6</v>
      </c>
      <c r="Y58" s="66">
        <v>1.8454298698203014E-6</v>
      </c>
      <c r="Z58" s="66">
        <v>1.9338619222587507E-6</v>
      </c>
      <c r="AA58" s="66">
        <v>1.172166599235271E-4</v>
      </c>
      <c r="AB58" s="66">
        <v>3.8483446233800474E-6</v>
      </c>
      <c r="AC58" s="66">
        <v>2.6007584147119031E-6</v>
      </c>
      <c r="AD58" s="66">
        <v>7.1607155860863655E-6</v>
      </c>
      <c r="AE58" s="66">
        <v>1.4705303099930414E-6</v>
      </c>
      <c r="AF58" s="66">
        <v>1.3089219391678529E-6</v>
      </c>
      <c r="AG58" s="66">
        <v>5.1858254105445124E-5</v>
      </c>
      <c r="AH58" s="66">
        <v>9.5777393174600524E-6</v>
      </c>
      <c r="AI58" s="66">
        <v>6.6228254279184746E-6</v>
      </c>
      <c r="AJ58" s="66">
        <v>4.9309664694280084E-6</v>
      </c>
      <c r="AK58" s="66">
        <v>4.457353194915742E-5</v>
      </c>
      <c r="AL58" s="66">
        <v>5.6653455737640312E-7</v>
      </c>
      <c r="AM58" s="66">
        <v>6.7320379610003435E-7</v>
      </c>
      <c r="AN58" s="66">
        <v>8.665323541517732E-7</v>
      </c>
      <c r="AO58" s="66">
        <v>1.6852540272614623E-6</v>
      </c>
      <c r="AP58" s="66">
        <v>1.0149193139145437E-6</v>
      </c>
      <c r="AQ58" s="66">
        <v>3.4211293614539798E-6</v>
      </c>
      <c r="AR58" s="66">
        <v>1.2106672617719259E-4</v>
      </c>
      <c r="AS58" s="66">
        <v>1.5600178151652786E-5</v>
      </c>
      <c r="AT58" s="66">
        <v>2.2702508703298282E-4</v>
      </c>
      <c r="AU58" s="66">
        <v>1.0907513356808083E-4</v>
      </c>
      <c r="AV58" s="66">
        <v>6.1258606651781546E-5</v>
      </c>
      <c r="AW58" s="66">
        <v>1.2138716226114985E-4</v>
      </c>
      <c r="AX58" s="66">
        <v>3.4335138066965625E-5</v>
      </c>
      <c r="AY58" s="66">
        <v>5.2920772821576768E-5</v>
      </c>
      <c r="AZ58" s="66">
        <v>2.2904260192395788E-6</v>
      </c>
      <c r="BA58" s="66">
        <v>7.2464809995542837E-5</v>
      </c>
      <c r="BB58" s="66">
        <v>3.5637760483163663E-5</v>
      </c>
      <c r="BC58" s="66">
        <v>8.217581159795229E-3</v>
      </c>
      <c r="BD58" s="66">
        <v>1.1115326438809044E-4</v>
      </c>
      <c r="BE58" s="66">
        <v>1.7829001946242127E-2</v>
      </c>
      <c r="BF58" s="66">
        <v>9.2049240856215409E-3</v>
      </c>
      <c r="BG58" s="66">
        <v>1.7683526876090147E-5</v>
      </c>
      <c r="BH58" s="66">
        <v>6.3295231747887096E-3</v>
      </c>
      <c r="BI58" s="66">
        <v>1.4468821772868443E-3</v>
      </c>
      <c r="BJ58" s="66">
        <v>6.1455055188867528E-5</v>
      </c>
      <c r="BK58" s="66">
        <v>8.134164887754106E-5</v>
      </c>
      <c r="BL58" s="66">
        <v>1.3765305260207456E-3</v>
      </c>
      <c r="BM58" s="66">
        <v>5.1073708647707489E-4</v>
      </c>
      <c r="BN58" s="66">
        <v>2.0577974317386822E-3</v>
      </c>
      <c r="BO58" s="66">
        <v>3.0390345151763143E-3</v>
      </c>
      <c r="BP58" s="66">
        <v>1.5464755100269661E-5</v>
      </c>
      <c r="BQ58" s="66">
        <v>8.7809451526179651E-6</v>
      </c>
      <c r="BR58" s="66">
        <v>1.2162738958159423E-5</v>
      </c>
      <c r="BS58" s="66">
        <v>1.899041317749903E-5</v>
      </c>
      <c r="BT58" s="66">
        <v>2.9686815968010122E-4</v>
      </c>
      <c r="BU58" s="66">
        <v>1.4321743273414575E-4</v>
      </c>
      <c r="BV58" s="66">
        <v>2.7415715470877668E-4</v>
      </c>
      <c r="BW58" s="66">
        <v>1.025695384364534E-4</v>
      </c>
      <c r="BX58" s="66">
        <v>0</v>
      </c>
      <c r="BY58" s="66">
        <v>1.0272409484789409E-4</v>
      </c>
      <c r="BZ58" s="66">
        <v>2.1702293994376178E-4</v>
      </c>
      <c r="CA58" s="66">
        <v>0</v>
      </c>
      <c r="CB58" s="66">
        <v>6.4331545786103084E-5</v>
      </c>
      <c r="CC58" s="66">
        <v>3.6178795607894214E-5</v>
      </c>
      <c r="CD58" s="66">
        <v>2.1251712895147188E-4</v>
      </c>
      <c r="CE58" s="66">
        <v>2.8778079439186899E-5</v>
      </c>
      <c r="CF58" s="66">
        <v>5.7965870897046988E-5</v>
      </c>
      <c r="CG58" s="66">
        <v>0</v>
      </c>
      <c r="CH58" s="66">
        <v>5.5678836797219612E-6</v>
      </c>
      <c r="CI58" s="66">
        <v>2.1326235097533184E-4</v>
      </c>
      <c r="CJ58" s="66">
        <v>3.9621470336545148E-4</v>
      </c>
      <c r="CK58" s="66">
        <v>1.9702276707530646E-5</v>
      </c>
      <c r="CL58" s="66">
        <v>4.3225004746207351E-4</v>
      </c>
      <c r="CM58" s="66">
        <v>1.5509797730710294E-3</v>
      </c>
      <c r="CN58" s="66">
        <v>3.3645958224692878E-5</v>
      </c>
      <c r="CO58" s="66">
        <v>2.8134637725068899E-4</v>
      </c>
      <c r="CP58" s="66">
        <v>2.7696799241787801E-5</v>
      </c>
      <c r="CQ58" s="66">
        <v>3.9780647568786312E-6</v>
      </c>
      <c r="CR58" s="66">
        <v>7.8268792839983299E-5</v>
      </c>
      <c r="CS58" s="66">
        <v>3.0070533027503342E-6</v>
      </c>
      <c r="CT58" s="66">
        <v>8.4197468946391546E-5</v>
      </c>
      <c r="CU58" s="66">
        <v>1.130928835988349E-4</v>
      </c>
      <c r="CV58" s="66">
        <v>3.1708989267726712E-4</v>
      </c>
      <c r="CW58" s="66">
        <v>1.4700326556027603E-3</v>
      </c>
      <c r="CX58" s="66">
        <v>6.8582659769147081E-4</v>
      </c>
      <c r="CY58" s="66">
        <v>1.2612031083194718E-5</v>
      </c>
      <c r="CZ58" s="66">
        <v>1.707587338661619E-4</v>
      </c>
      <c r="DA58" s="66">
        <v>1.5548932352512186E-5</v>
      </c>
      <c r="DB58" s="66">
        <v>3.2123149662858803E-4</v>
      </c>
      <c r="DC58" s="66">
        <v>2.6606532976882913E-5</v>
      </c>
      <c r="DD58" s="66">
        <v>0</v>
      </c>
      <c r="DE58" s="67">
        <v>0</v>
      </c>
      <c r="DF58" s="67">
        <v>7.0441195920864215E-4</v>
      </c>
      <c r="DG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row>
    <row r="59" spans="1:170" s="34" customFormat="1" ht="19.95" customHeight="1" x14ac:dyDescent="0.2">
      <c r="A59" s="71" t="s">
        <v>436</v>
      </c>
      <c r="B59" s="69" t="s">
        <v>435</v>
      </c>
      <c r="C59" s="70">
        <v>0</v>
      </c>
      <c r="D59" s="66">
        <v>0</v>
      </c>
      <c r="E59" s="66">
        <v>0</v>
      </c>
      <c r="F59" s="66">
        <v>0</v>
      </c>
      <c r="G59" s="66">
        <v>0</v>
      </c>
      <c r="H59" s="66">
        <v>0</v>
      </c>
      <c r="I59" s="66">
        <v>0</v>
      </c>
      <c r="J59" s="66">
        <v>0</v>
      </c>
      <c r="K59" s="66">
        <v>0</v>
      </c>
      <c r="L59" s="66">
        <v>0</v>
      </c>
      <c r="M59" s="66">
        <v>0</v>
      </c>
      <c r="N59" s="66">
        <v>0</v>
      </c>
      <c r="O59" s="66">
        <v>0</v>
      </c>
      <c r="P59" s="66">
        <v>0</v>
      </c>
      <c r="Q59" s="66">
        <v>0</v>
      </c>
      <c r="R59" s="66">
        <v>0</v>
      </c>
      <c r="S59" s="66">
        <v>0</v>
      </c>
      <c r="T59" s="66">
        <v>0</v>
      </c>
      <c r="U59" s="66">
        <v>0</v>
      </c>
      <c r="V59" s="66">
        <v>0</v>
      </c>
      <c r="W59" s="66">
        <v>0</v>
      </c>
      <c r="X59" s="66">
        <v>0</v>
      </c>
      <c r="Y59" s="66">
        <v>0</v>
      </c>
      <c r="Z59" s="66">
        <v>0</v>
      </c>
      <c r="AA59" s="66">
        <v>0</v>
      </c>
      <c r="AB59" s="66">
        <v>0</v>
      </c>
      <c r="AC59" s="66">
        <v>0</v>
      </c>
      <c r="AD59" s="66">
        <v>0</v>
      </c>
      <c r="AE59" s="66">
        <v>0</v>
      </c>
      <c r="AF59" s="66">
        <v>0</v>
      </c>
      <c r="AG59" s="66">
        <v>0</v>
      </c>
      <c r="AH59" s="66">
        <v>0</v>
      </c>
      <c r="AI59" s="66">
        <v>0</v>
      </c>
      <c r="AJ59" s="66">
        <v>0</v>
      </c>
      <c r="AK59" s="66">
        <v>0</v>
      </c>
      <c r="AL59" s="66">
        <v>0</v>
      </c>
      <c r="AM59" s="66">
        <v>0</v>
      </c>
      <c r="AN59" s="66">
        <v>0</v>
      </c>
      <c r="AO59" s="66">
        <v>0</v>
      </c>
      <c r="AP59" s="66">
        <v>0</v>
      </c>
      <c r="AQ59" s="66">
        <v>0</v>
      </c>
      <c r="AR59" s="66">
        <v>0</v>
      </c>
      <c r="AS59" s="66">
        <v>0</v>
      </c>
      <c r="AT59" s="66">
        <v>0</v>
      </c>
      <c r="AU59" s="66">
        <v>8.6718526000565944E-5</v>
      </c>
      <c r="AV59" s="66">
        <v>0</v>
      </c>
      <c r="AW59" s="66">
        <v>0</v>
      </c>
      <c r="AX59" s="66">
        <v>0</v>
      </c>
      <c r="AY59" s="66">
        <v>0</v>
      </c>
      <c r="AZ59" s="66">
        <v>0</v>
      </c>
      <c r="BA59" s="66">
        <v>0</v>
      </c>
      <c r="BB59" s="66">
        <v>0</v>
      </c>
      <c r="BC59" s="66">
        <v>1.1165596556833415E-4</v>
      </c>
      <c r="BD59" s="66">
        <v>5.6784093652537657E-2</v>
      </c>
      <c r="BE59" s="66">
        <v>0</v>
      </c>
      <c r="BF59" s="66">
        <v>0</v>
      </c>
      <c r="BG59" s="66">
        <v>0</v>
      </c>
      <c r="BH59" s="66">
        <v>0</v>
      </c>
      <c r="BI59" s="66">
        <v>0</v>
      </c>
      <c r="BJ59" s="66">
        <v>0</v>
      </c>
      <c r="BK59" s="66">
        <v>0</v>
      </c>
      <c r="BL59" s="66">
        <v>0</v>
      </c>
      <c r="BM59" s="66">
        <v>0</v>
      </c>
      <c r="BN59" s="66">
        <v>0</v>
      </c>
      <c r="BO59" s="66">
        <v>0</v>
      </c>
      <c r="BP59" s="66">
        <v>0</v>
      </c>
      <c r="BQ59" s="66">
        <v>0</v>
      </c>
      <c r="BR59" s="66">
        <v>0</v>
      </c>
      <c r="BS59" s="66">
        <v>0</v>
      </c>
      <c r="BT59" s="66">
        <v>0</v>
      </c>
      <c r="BU59" s="66">
        <v>0</v>
      </c>
      <c r="BV59" s="66">
        <v>0</v>
      </c>
      <c r="BW59" s="66">
        <v>0</v>
      </c>
      <c r="BX59" s="66">
        <v>0</v>
      </c>
      <c r="BY59" s="66">
        <v>0</v>
      </c>
      <c r="BZ59" s="66">
        <v>0</v>
      </c>
      <c r="CA59" s="66">
        <v>0</v>
      </c>
      <c r="CB59" s="66">
        <v>0</v>
      </c>
      <c r="CC59" s="66">
        <v>0</v>
      </c>
      <c r="CD59" s="66">
        <v>0</v>
      </c>
      <c r="CE59" s="66">
        <v>0</v>
      </c>
      <c r="CF59" s="66">
        <v>0</v>
      </c>
      <c r="CG59" s="66">
        <v>6.2594431254047049E-6</v>
      </c>
      <c r="CH59" s="66">
        <v>5.6060581330444688E-5</v>
      </c>
      <c r="CI59" s="66">
        <v>1.4401401631333125E-4</v>
      </c>
      <c r="CJ59" s="66">
        <v>0</v>
      </c>
      <c r="CK59" s="66">
        <v>3.3679105482958374E-6</v>
      </c>
      <c r="CL59" s="66">
        <v>0</v>
      </c>
      <c r="CM59" s="66">
        <v>0</v>
      </c>
      <c r="CN59" s="66">
        <v>0</v>
      </c>
      <c r="CO59" s="66">
        <v>0</v>
      </c>
      <c r="CP59" s="66">
        <v>0</v>
      </c>
      <c r="CQ59" s="66">
        <v>0</v>
      </c>
      <c r="CR59" s="66">
        <v>0</v>
      </c>
      <c r="CS59" s="66">
        <v>0</v>
      </c>
      <c r="CT59" s="66">
        <v>0</v>
      </c>
      <c r="CU59" s="66">
        <v>3.328628621429513E-3</v>
      </c>
      <c r="CV59" s="66">
        <v>0</v>
      </c>
      <c r="CW59" s="66">
        <v>2.0352859215120702E-3</v>
      </c>
      <c r="CX59" s="66">
        <v>0</v>
      </c>
      <c r="CY59" s="66">
        <v>0</v>
      </c>
      <c r="CZ59" s="66">
        <v>0</v>
      </c>
      <c r="DA59" s="66">
        <v>0</v>
      </c>
      <c r="DB59" s="66">
        <v>0</v>
      </c>
      <c r="DC59" s="66">
        <v>0</v>
      </c>
      <c r="DD59" s="66">
        <v>0</v>
      </c>
      <c r="DE59" s="67">
        <v>0</v>
      </c>
      <c r="DF59" s="67">
        <v>2.1936056006157103E-4</v>
      </c>
      <c r="DG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row>
    <row r="60" spans="1:170" s="34" customFormat="1" ht="19.95" customHeight="1" x14ac:dyDescent="0.2">
      <c r="A60" s="71" t="s">
        <v>439</v>
      </c>
      <c r="B60" s="69" t="s">
        <v>437</v>
      </c>
      <c r="C60" s="70">
        <v>0</v>
      </c>
      <c r="D60" s="66">
        <v>0</v>
      </c>
      <c r="E60" s="66">
        <v>0</v>
      </c>
      <c r="F60" s="66">
        <v>0</v>
      </c>
      <c r="G60" s="66">
        <v>0</v>
      </c>
      <c r="H60" s="66">
        <v>0</v>
      </c>
      <c r="I60" s="66">
        <v>0</v>
      </c>
      <c r="J60" s="66">
        <v>0</v>
      </c>
      <c r="K60" s="66">
        <v>0</v>
      </c>
      <c r="L60" s="66">
        <v>0</v>
      </c>
      <c r="M60" s="66">
        <v>0</v>
      </c>
      <c r="N60" s="66">
        <v>0</v>
      </c>
      <c r="O60" s="66">
        <v>0</v>
      </c>
      <c r="P60" s="66">
        <v>0</v>
      </c>
      <c r="Q60" s="66">
        <v>0</v>
      </c>
      <c r="R60" s="66">
        <v>0</v>
      </c>
      <c r="S60" s="66">
        <v>0</v>
      </c>
      <c r="T60" s="66">
        <v>0</v>
      </c>
      <c r="U60" s="66">
        <v>0</v>
      </c>
      <c r="V60" s="66">
        <v>0</v>
      </c>
      <c r="W60" s="66">
        <v>0</v>
      </c>
      <c r="X60" s="66">
        <v>0</v>
      </c>
      <c r="Y60" s="66">
        <v>0</v>
      </c>
      <c r="Z60" s="66">
        <v>0</v>
      </c>
      <c r="AA60" s="66">
        <v>0</v>
      </c>
      <c r="AB60" s="66">
        <v>0</v>
      </c>
      <c r="AC60" s="66">
        <v>0</v>
      </c>
      <c r="AD60" s="66">
        <v>0</v>
      </c>
      <c r="AE60" s="66">
        <v>0</v>
      </c>
      <c r="AF60" s="66">
        <v>0</v>
      </c>
      <c r="AG60" s="66">
        <v>0</v>
      </c>
      <c r="AH60" s="66">
        <v>0</v>
      </c>
      <c r="AI60" s="66">
        <v>0</v>
      </c>
      <c r="AJ60" s="66">
        <v>0</v>
      </c>
      <c r="AK60" s="66">
        <v>0</v>
      </c>
      <c r="AL60" s="66">
        <v>0</v>
      </c>
      <c r="AM60" s="66">
        <v>0</v>
      </c>
      <c r="AN60" s="66">
        <v>0</v>
      </c>
      <c r="AO60" s="66">
        <v>0</v>
      </c>
      <c r="AP60" s="66">
        <v>0</v>
      </c>
      <c r="AQ60" s="66">
        <v>0</v>
      </c>
      <c r="AR60" s="66">
        <v>0</v>
      </c>
      <c r="AS60" s="66">
        <v>0</v>
      </c>
      <c r="AT60" s="66">
        <v>0</v>
      </c>
      <c r="AU60" s="66">
        <v>0</v>
      </c>
      <c r="AV60" s="66">
        <v>0</v>
      </c>
      <c r="AW60" s="66">
        <v>0</v>
      </c>
      <c r="AX60" s="66">
        <v>0</v>
      </c>
      <c r="AY60" s="66">
        <v>0</v>
      </c>
      <c r="AZ60" s="66">
        <v>0</v>
      </c>
      <c r="BA60" s="66">
        <v>0</v>
      </c>
      <c r="BB60" s="66">
        <v>0</v>
      </c>
      <c r="BC60" s="66">
        <v>0</v>
      </c>
      <c r="BD60" s="66">
        <v>0</v>
      </c>
      <c r="BE60" s="66">
        <v>0</v>
      </c>
      <c r="BF60" s="66">
        <v>0</v>
      </c>
      <c r="BG60" s="66">
        <v>0</v>
      </c>
      <c r="BH60" s="66">
        <v>0</v>
      </c>
      <c r="BI60" s="66">
        <v>0</v>
      </c>
      <c r="BJ60" s="66">
        <v>0</v>
      </c>
      <c r="BK60" s="66">
        <v>0</v>
      </c>
      <c r="BL60" s="66">
        <v>0</v>
      </c>
      <c r="BM60" s="66">
        <v>0</v>
      </c>
      <c r="BN60" s="66">
        <v>0</v>
      </c>
      <c r="BO60" s="66">
        <v>0</v>
      </c>
      <c r="BP60" s="66">
        <v>0</v>
      </c>
      <c r="BQ60" s="66">
        <v>0</v>
      </c>
      <c r="BR60" s="66">
        <v>0</v>
      </c>
      <c r="BS60" s="66">
        <v>0</v>
      </c>
      <c r="BT60" s="66">
        <v>0</v>
      </c>
      <c r="BU60" s="66">
        <v>0</v>
      </c>
      <c r="BV60" s="66">
        <v>0</v>
      </c>
      <c r="BW60" s="66">
        <v>0</v>
      </c>
      <c r="BX60" s="66">
        <v>0</v>
      </c>
      <c r="BY60" s="66">
        <v>0</v>
      </c>
      <c r="BZ60" s="66">
        <v>0</v>
      </c>
      <c r="CA60" s="66">
        <v>0</v>
      </c>
      <c r="CB60" s="66">
        <v>0</v>
      </c>
      <c r="CC60" s="66">
        <v>0</v>
      </c>
      <c r="CD60" s="66">
        <v>0</v>
      </c>
      <c r="CE60" s="66">
        <v>0</v>
      </c>
      <c r="CF60" s="66">
        <v>0</v>
      </c>
      <c r="CG60" s="66">
        <v>0</v>
      </c>
      <c r="CH60" s="66">
        <v>0</v>
      </c>
      <c r="CI60" s="66">
        <v>0</v>
      </c>
      <c r="CJ60" s="66">
        <v>0</v>
      </c>
      <c r="CK60" s="66">
        <v>0</v>
      </c>
      <c r="CL60" s="66">
        <v>0</v>
      </c>
      <c r="CM60" s="66">
        <v>0</v>
      </c>
      <c r="CN60" s="66">
        <v>0</v>
      </c>
      <c r="CO60" s="66">
        <v>0</v>
      </c>
      <c r="CP60" s="66">
        <v>0</v>
      </c>
      <c r="CQ60" s="66">
        <v>0</v>
      </c>
      <c r="CR60" s="66">
        <v>0</v>
      </c>
      <c r="CS60" s="66">
        <v>0</v>
      </c>
      <c r="CT60" s="66">
        <v>0</v>
      </c>
      <c r="CU60" s="66">
        <v>0</v>
      </c>
      <c r="CV60" s="66">
        <v>0</v>
      </c>
      <c r="CW60" s="66">
        <v>0</v>
      </c>
      <c r="CX60" s="66">
        <v>0</v>
      </c>
      <c r="CY60" s="66">
        <v>0</v>
      </c>
      <c r="CZ60" s="66">
        <v>0</v>
      </c>
      <c r="DA60" s="66">
        <v>0</v>
      </c>
      <c r="DB60" s="66">
        <v>0</v>
      </c>
      <c r="DC60" s="66">
        <v>0</v>
      </c>
      <c r="DD60" s="66">
        <v>0</v>
      </c>
      <c r="DE60" s="67">
        <v>0</v>
      </c>
      <c r="DF60" s="67">
        <v>0</v>
      </c>
      <c r="DG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row>
    <row r="61" spans="1:170" s="34" customFormat="1" ht="19.95" customHeight="1" x14ac:dyDescent="0.2">
      <c r="A61" s="71" t="s">
        <v>442</v>
      </c>
      <c r="B61" s="69" t="s">
        <v>443</v>
      </c>
      <c r="C61" s="70">
        <v>0</v>
      </c>
      <c r="D61" s="66">
        <v>0</v>
      </c>
      <c r="E61" s="66">
        <v>0</v>
      </c>
      <c r="F61" s="66">
        <v>0</v>
      </c>
      <c r="G61" s="66">
        <v>0</v>
      </c>
      <c r="H61" s="66">
        <v>0</v>
      </c>
      <c r="I61" s="66">
        <v>0</v>
      </c>
      <c r="J61" s="66">
        <v>0</v>
      </c>
      <c r="K61" s="66">
        <v>0</v>
      </c>
      <c r="L61" s="66">
        <v>0</v>
      </c>
      <c r="M61" s="66">
        <v>0</v>
      </c>
      <c r="N61" s="66">
        <v>0</v>
      </c>
      <c r="O61" s="66">
        <v>0</v>
      </c>
      <c r="P61" s="66">
        <v>0</v>
      </c>
      <c r="Q61" s="66">
        <v>0</v>
      </c>
      <c r="R61" s="66">
        <v>0</v>
      </c>
      <c r="S61" s="66">
        <v>0</v>
      </c>
      <c r="T61" s="66">
        <v>0</v>
      </c>
      <c r="U61" s="66">
        <v>0</v>
      </c>
      <c r="V61" s="66">
        <v>0</v>
      </c>
      <c r="W61" s="66">
        <v>0</v>
      </c>
      <c r="X61" s="66">
        <v>0</v>
      </c>
      <c r="Y61" s="66">
        <v>0</v>
      </c>
      <c r="Z61" s="66">
        <v>0</v>
      </c>
      <c r="AA61" s="66">
        <v>0</v>
      </c>
      <c r="AB61" s="66">
        <v>0</v>
      </c>
      <c r="AC61" s="66">
        <v>0</v>
      </c>
      <c r="AD61" s="66">
        <v>0</v>
      </c>
      <c r="AE61" s="66">
        <v>0</v>
      </c>
      <c r="AF61" s="66">
        <v>0</v>
      </c>
      <c r="AG61" s="66">
        <v>0</v>
      </c>
      <c r="AH61" s="66">
        <v>0</v>
      </c>
      <c r="AI61" s="66">
        <v>0</v>
      </c>
      <c r="AJ61" s="66">
        <v>0</v>
      </c>
      <c r="AK61" s="66">
        <v>0</v>
      </c>
      <c r="AL61" s="66">
        <v>0</v>
      </c>
      <c r="AM61" s="66">
        <v>0</v>
      </c>
      <c r="AN61" s="66">
        <v>0</v>
      </c>
      <c r="AO61" s="66">
        <v>0</v>
      </c>
      <c r="AP61" s="66">
        <v>0</v>
      </c>
      <c r="AQ61" s="66">
        <v>0</v>
      </c>
      <c r="AR61" s="66">
        <v>0</v>
      </c>
      <c r="AS61" s="66">
        <v>0</v>
      </c>
      <c r="AT61" s="66">
        <v>0</v>
      </c>
      <c r="AU61" s="66">
        <v>0</v>
      </c>
      <c r="AV61" s="66">
        <v>0</v>
      </c>
      <c r="AW61" s="66">
        <v>0</v>
      </c>
      <c r="AX61" s="66">
        <v>0</v>
      </c>
      <c r="AY61" s="66">
        <v>0</v>
      </c>
      <c r="AZ61" s="66">
        <v>0</v>
      </c>
      <c r="BA61" s="66">
        <v>0</v>
      </c>
      <c r="BB61" s="66">
        <v>0</v>
      </c>
      <c r="BC61" s="66">
        <v>0</v>
      </c>
      <c r="BD61" s="66">
        <v>0</v>
      </c>
      <c r="BE61" s="66">
        <v>0</v>
      </c>
      <c r="BF61" s="66">
        <v>4.5395533774651144E-2</v>
      </c>
      <c r="BG61" s="66">
        <v>0</v>
      </c>
      <c r="BH61" s="66">
        <v>0</v>
      </c>
      <c r="BI61" s="66">
        <v>0</v>
      </c>
      <c r="BJ61" s="66">
        <v>0</v>
      </c>
      <c r="BK61" s="66">
        <v>0</v>
      </c>
      <c r="BL61" s="66">
        <v>0</v>
      </c>
      <c r="BM61" s="66">
        <v>0</v>
      </c>
      <c r="BN61" s="66">
        <v>0</v>
      </c>
      <c r="BO61" s="66">
        <v>0</v>
      </c>
      <c r="BP61" s="66">
        <v>0</v>
      </c>
      <c r="BQ61" s="66">
        <v>0</v>
      </c>
      <c r="BR61" s="66">
        <v>0</v>
      </c>
      <c r="BS61" s="66">
        <v>0</v>
      </c>
      <c r="BT61" s="66">
        <v>0</v>
      </c>
      <c r="BU61" s="66">
        <v>0</v>
      </c>
      <c r="BV61" s="66">
        <v>0</v>
      </c>
      <c r="BW61" s="66">
        <v>0</v>
      </c>
      <c r="BX61" s="66">
        <v>0</v>
      </c>
      <c r="BY61" s="66">
        <v>0</v>
      </c>
      <c r="BZ61" s="66">
        <v>0</v>
      </c>
      <c r="CA61" s="66">
        <v>0</v>
      </c>
      <c r="CB61" s="66">
        <v>0</v>
      </c>
      <c r="CC61" s="66">
        <v>0</v>
      </c>
      <c r="CD61" s="66">
        <v>0</v>
      </c>
      <c r="CE61" s="66">
        <v>0</v>
      </c>
      <c r="CF61" s="66">
        <v>0</v>
      </c>
      <c r="CG61" s="66">
        <v>0</v>
      </c>
      <c r="CH61" s="66">
        <v>0</v>
      </c>
      <c r="CI61" s="66">
        <v>0</v>
      </c>
      <c r="CJ61" s="66">
        <v>0</v>
      </c>
      <c r="CK61" s="66">
        <v>0</v>
      </c>
      <c r="CL61" s="66">
        <v>0</v>
      </c>
      <c r="CM61" s="66">
        <v>3.2409510450413575E-4</v>
      </c>
      <c r="CN61" s="66">
        <v>0</v>
      </c>
      <c r="CO61" s="66">
        <v>0</v>
      </c>
      <c r="CP61" s="66">
        <v>0</v>
      </c>
      <c r="CQ61" s="66">
        <v>0</v>
      </c>
      <c r="CR61" s="66">
        <v>0</v>
      </c>
      <c r="CS61" s="66">
        <v>0</v>
      </c>
      <c r="CT61" s="66">
        <v>0</v>
      </c>
      <c r="CU61" s="66">
        <v>0</v>
      </c>
      <c r="CV61" s="66">
        <v>0</v>
      </c>
      <c r="CW61" s="66">
        <v>3.1834116797880107E-3</v>
      </c>
      <c r="CX61" s="66">
        <v>0</v>
      </c>
      <c r="CY61" s="66">
        <v>0</v>
      </c>
      <c r="CZ61" s="66">
        <v>0</v>
      </c>
      <c r="DA61" s="66">
        <v>0</v>
      </c>
      <c r="DB61" s="66">
        <v>0</v>
      </c>
      <c r="DC61" s="66">
        <v>0</v>
      </c>
      <c r="DD61" s="66">
        <v>0</v>
      </c>
      <c r="DE61" s="67">
        <v>0</v>
      </c>
      <c r="DF61" s="67">
        <v>1.2094705232527749E-3</v>
      </c>
      <c r="DG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c r="FN61" s="33"/>
    </row>
    <row r="62" spans="1:170" s="34" customFormat="1" ht="19.95" customHeight="1" x14ac:dyDescent="0.2">
      <c r="A62" s="71" t="s">
        <v>448</v>
      </c>
      <c r="B62" s="69" t="s">
        <v>447</v>
      </c>
      <c r="C62" s="70">
        <v>0</v>
      </c>
      <c r="D62" s="66">
        <v>0</v>
      </c>
      <c r="E62" s="66">
        <v>0</v>
      </c>
      <c r="F62" s="66">
        <v>0</v>
      </c>
      <c r="G62" s="66">
        <v>0</v>
      </c>
      <c r="H62" s="66">
        <v>0</v>
      </c>
      <c r="I62" s="66">
        <v>0</v>
      </c>
      <c r="J62" s="66">
        <v>0</v>
      </c>
      <c r="K62" s="66">
        <v>0</v>
      </c>
      <c r="L62" s="66">
        <v>0</v>
      </c>
      <c r="M62" s="66">
        <v>0</v>
      </c>
      <c r="N62" s="66">
        <v>0</v>
      </c>
      <c r="O62" s="66">
        <v>0</v>
      </c>
      <c r="P62" s="66">
        <v>0</v>
      </c>
      <c r="Q62" s="66">
        <v>0</v>
      </c>
      <c r="R62" s="66">
        <v>0</v>
      </c>
      <c r="S62" s="66">
        <v>0</v>
      </c>
      <c r="T62" s="66">
        <v>0</v>
      </c>
      <c r="U62" s="66">
        <v>0</v>
      </c>
      <c r="V62" s="66">
        <v>0</v>
      </c>
      <c r="W62" s="66">
        <v>0</v>
      </c>
      <c r="X62" s="66">
        <v>0</v>
      </c>
      <c r="Y62" s="66">
        <v>0</v>
      </c>
      <c r="Z62" s="66">
        <v>0</v>
      </c>
      <c r="AA62" s="66">
        <v>0</v>
      </c>
      <c r="AB62" s="66">
        <v>0</v>
      </c>
      <c r="AC62" s="66">
        <v>0</v>
      </c>
      <c r="AD62" s="66">
        <v>0</v>
      </c>
      <c r="AE62" s="66">
        <v>0</v>
      </c>
      <c r="AF62" s="66">
        <v>0</v>
      </c>
      <c r="AG62" s="66">
        <v>0</v>
      </c>
      <c r="AH62" s="66">
        <v>0</v>
      </c>
      <c r="AI62" s="66">
        <v>0</v>
      </c>
      <c r="AJ62" s="66">
        <v>0</v>
      </c>
      <c r="AK62" s="66">
        <v>0</v>
      </c>
      <c r="AL62" s="66">
        <v>0</v>
      </c>
      <c r="AM62" s="66">
        <v>0</v>
      </c>
      <c r="AN62" s="66">
        <v>0</v>
      </c>
      <c r="AO62" s="66">
        <v>0</v>
      </c>
      <c r="AP62" s="66">
        <v>0</v>
      </c>
      <c r="AQ62" s="66">
        <v>0</v>
      </c>
      <c r="AR62" s="66">
        <v>0</v>
      </c>
      <c r="AS62" s="66">
        <v>0</v>
      </c>
      <c r="AT62" s="66">
        <v>0</v>
      </c>
      <c r="AU62" s="66">
        <v>4.2961978775277675E-4</v>
      </c>
      <c r="AV62" s="66">
        <v>0</v>
      </c>
      <c r="AW62" s="66">
        <v>0</v>
      </c>
      <c r="AX62" s="66">
        <v>0</v>
      </c>
      <c r="AY62" s="66">
        <v>0</v>
      </c>
      <c r="AZ62" s="66">
        <v>0</v>
      </c>
      <c r="BA62" s="66">
        <v>0</v>
      </c>
      <c r="BB62" s="66">
        <v>0</v>
      </c>
      <c r="BC62" s="66">
        <v>0</v>
      </c>
      <c r="BD62" s="66">
        <v>0</v>
      </c>
      <c r="BE62" s="66">
        <v>0.58718945457751182</v>
      </c>
      <c r="BF62" s="66">
        <v>0.52316085235020227</v>
      </c>
      <c r="BG62" s="66">
        <v>0.38946344849443137</v>
      </c>
      <c r="BH62" s="66">
        <v>0</v>
      </c>
      <c r="BI62" s="66">
        <v>3.5152979535991245E-2</v>
      </c>
      <c r="BJ62" s="66">
        <v>0</v>
      </c>
      <c r="BK62" s="66">
        <v>0</v>
      </c>
      <c r="BL62" s="66">
        <v>0</v>
      </c>
      <c r="BM62" s="66">
        <v>0</v>
      </c>
      <c r="BN62" s="66">
        <v>0</v>
      </c>
      <c r="BO62" s="66">
        <v>0</v>
      </c>
      <c r="BP62" s="66">
        <v>0</v>
      </c>
      <c r="BQ62" s="66">
        <v>0</v>
      </c>
      <c r="BR62" s="66">
        <v>0</v>
      </c>
      <c r="BS62" s="66">
        <v>0</v>
      </c>
      <c r="BT62" s="66">
        <v>0</v>
      </c>
      <c r="BU62" s="66">
        <v>0</v>
      </c>
      <c r="BV62" s="66">
        <v>0</v>
      </c>
      <c r="BW62" s="66">
        <v>0</v>
      </c>
      <c r="BX62" s="66">
        <v>0</v>
      </c>
      <c r="BY62" s="66">
        <v>0</v>
      </c>
      <c r="BZ62" s="66">
        <v>0</v>
      </c>
      <c r="CA62" s="66">
        <v>1.2197656584703935E-4</v>
      </c>
      <c r="CB62" s="66">
        <v>0</v>
      </c>
      <c r="CC62" s="66">
        <v>0</v>
      </c>
      <c r="CD62" s="66">
        <v>0</v>
      </c>
      <c r="CE62" s="66">
        <v>0</v>
      </c>
      <c r="CF62" s="66">
        <v>0</v>
      </c>
      <c r="CG62" s="66">
        <v>0</v>
      </c>
      <c r="CH62" s="66">
        <v>0</v>
      </c>
      <c r="CI62" s="66">
        <v>0</v>
      </c>
      <c r="CJ62" s="66">
        <v>0</v>
      </c>
      <c r="CK62" s="66">
        <v>0</v>
      </c>
      <c r="CL62" s="66">
        <v>0</v>
      </c>
      <c r="CM62" s="66">
        <v>0</v>
      </c>
      <c r="CN62" s="66">
        <v>0</v>
      </c>
      <c r="CO62" s="66">
        <v>0</v>
      </c>
      <c r="CP62" s="66">
        <v>0</v>
      </c>
      <c r="CQ62" s="66">
        <v>0</v>
      </c>
      <c r="CR62" s="66">
        <v>0</v>
      </c>
      <c r="CS62" s="66">
        <v>0</v>
      </c>
      <c r="CT62" s="66">
        <v>0</v>
      </c>
      <c r="CU62" s="66">
        <v>0</v>
      </c>
      <c r="CV62" s="66">
        <v>0</v>
      </c>
      <c r="CW62" s="66">
        <v>0.12739655685132417</v>
      </c>
      <c r="CX62" s="66">
        <v>0</v>
      </c>
      <c r="CY62" s="66">
        <v>0</v>
      </c>
      <c r="CZ62" s="66">
        <v>0</v>
      </c>
      <c r="DA62" s="66">
        <v>0</v>
      </c>
      <c r="DB62" s="66">
        <v>0</v>
      </c>
      <c r="DC62" s="66">
        <v>0</v>
      </c>
      <c r="DD62" s="66">
        <v>0</v>
      </c>
      <c r="DE62" s="67">
        <v>0</v>
      </c>
      <c r="DF62" s="67">
        <v>2.9326171407258284E-2</v>
      </c>
      <c r="DG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row>
    <row r="63" spans="1:170" s="34" customFormat="1" ht="19.95" customHeight="1" x14ac:dyDescent="0.2">
      <c r="A63" s="71" t="s">
        <v>451</v>
      </c>
      <c r="B63" s="69" t="s">
        <v>450</v>
      </c>
      <c r="C63" s="70">
        <v>0</v>
      </c>
      <c r="D63" s="66">
        <v>0</v>
      </c>
      <c r="E63" s="66">
        <v>0</v>
      </c>
      <c r="F63" s="66">
        <v>0</v>
      </c>
      <c r="G63" s="66">
        <v>5.8298217179902759E-2</v>
      </c>
      <c r="H63" s="66">
        <v>0</v>
      </c>
      <c r="I63" s="66">
        <v>1.1275814012416065E-4</v>
      </c>
      <c r="J63" s="66">
        <v>0</v>
      </c>
      <c r="K63" s="66">
        <v>0</v>
      </c>
      <c r="L63" s="66">
        <v>0</v>
      </c>
      <c r="M63" s="66">
        <v>0</v>
      </c>
      <c r="N63" s="66">
        <v>0</v>
      </c>
      <c r="O63" s="66">
        <v>0</v>
      </c>
      <c r="P63" s="66">
        <v>0</v>
      </c>
      <c r="Q63" s="66">
        <v>0</v>
      </c>
      <c r="R63" s="66">
        <v>0</v>
      </c>
      <c r="S63" s="66">
        <v>0</v>
      </c>
      <c r="T63" s="66">
        <v>0</v>
      </c>
      <c r="U63" s="66">
        <v>0</v>
      </c>
      <c r="V63" s="66">
        <v>0</v>
      </c>
      <c r="W63" s="66">
        <v>0</v>
      </c>
      <c r="X63" s="66">
        <v>0</v>
      </c>
      <c r="Y63" s="66">
        <v>0</v>
      </c>
      <c r="Z63" s="66">
        <v>0</v>
      </c>
      <c r="AA63" s="66">
        <v>0</v>
      </c>
      <c r="AB63" s="66">
        <v>0</v>
      </c>
      <c r="AC63" s="66">
        <v>0</v>
      </c>
      <c r="AD63" s="66">
        <v>0</v>
      </c>
      <c r="AE63" s="66">
        <v>0</v>
      </c>
      <c r="AF63" s="66">
        <v>0</v>
      </c>
      <c r="AG63" s="66">
        <v>0</v>
      </c>
      <c r="AH63" s="66">
        <v>0</v>
      </c>
      <c r="AI63" s="66">
        <v>0</v>
      </c>
      <c r="AJ63" s="66">
        <v>0</v>
      </c>
      <c r="AK63" s="66">
        <v>0</v>
      </c>
      <c r="AL63" s="66">
        <v>0</v>
      </c>
      <c r="AM63" s="66">
        <v>0</v>
      </c>
      <c r="AN63" s="66">
        <v>0</v>
      </c>
      <c r="AO63" s="66">
        <v>0</v>
      </c>
      <c r="AP63" s="66">
        <v>0</v>
      </c>
      <c r="AQ63" s="66">
        <v>0</v>
      </c>
      <c r="AR63" s="66">
        <v>0</v>
      </c>
      <c r="AS63" s="66">
        <v>0</v>
      </c>
      <c r="AT63" s="66">
        <v>0</v>
      </c>
      <c r="AU63" s="66">
        <v>0</v>
      </c>
      <c r="AV63" s="66">
        <v>0</v>
      </c>
      <c r="AW63" s="66">
        <v>0</v>
      </c>
      <c r="AX63" s="66">
        <v>0</v>
      </c>
      <c r="AY63" s="66">
        <v>0</v>
      </c>
      <c r="AZ63" s="66">
        <v>0</v>
      </c>
      <c r="BA63" s="66">
        <v>0</v>
      </c>
      <c r="BB63" s="66">
        <v>0</v>
      </c>
      <c r="BC63" s="66">
        <v>0</v>
      </c>
      <c r="BD63" s="66">
        <v>0</v>
      </c>
      <c r="BE63" s="66">
        <v>0</v>
      </c>
      <c r="BF63" s="66">
        <v>0</v>
      </c>
      <c r="BG63" s="66">
        <v>0</v>
      </c>
      <c r="BH63" s="66">
        <v>0.12180472008900572</v>
      </c>
      <c r="BI63" s="66">
        <v>0</v>
      </c>
      <c r="BJ63" s="66">
        <v>0</v>
      </c>
      <c r="BK63" s="66">
        <v>0</v>
      </c>
      <c r="BL63" s="66">
        <v>0</v>
      </c>
      <c r="BM63" s="66">
        <v>0</v>
      </c>
      <c r="BN63" s="66">
        <v>0</v>
      </c>
      <c r="BO63" s="66">
        <v>0</v>
      </c>
      <c r="BP63" s="66">
        <v>0</v>
      </c>
      <c r="BQ63" s="66">
        <v>0</v>
      </c>
      <c r="BR63" s="66">
        <v>0</v>
      </c>
      <c r="BS63" s="66">
        <v>0</v>
      </c>
      <c r="BT63" s="66">
        <v>0</v>
      </c>
      <c r="BU63" s="66">
        <v>0</v>
      </c>
      <c r="BV63" s="66">
        <v>0</v>
      </c>
      <c r="BW63" s="66">
        <v>0</v>
      </c>
      <c r="BX63" s="66">
        <v>0</v>
      </c>
      <c r="BY63" s="66">
        <v>0</v>
      </c>
      <c r="BZ63" s="66">
        <v>0</v>
      </c>
      <c r="CA63" s="66">
        <v>0</v>
      </c>
      <c r="CB63" s="66">
        <v>9.6717864590341162E-3</v>
      </c>
      <c r="CC63" s="66">
        <v>0</v>
      </c>
      <c r="CD63" s="66">
        <v>0</v>
      </c>
      <c r="CE63" s="66">
        <v>0</v>
      </c>
      <c r="CF63" s="66">
        <v>1.1043356856725844E-3</v>
      </c>
      <c r="CG63" s="66">
        <v>0</v>
      </c>
      <c r="CH63" s="66">
        <v>0</v>
      </c>
      <c r="CI63" s="66">
        <v>0</v>
      </c>
      <c r="CJ63" s="66">
        <v>0</v>
      </c>
      <c r="CK63" s="66">
        <v>0</v>
      </c>
      <c r="CL63" s="66">
        <v>0</v>
      </c>
      <c r="CM63" s="66">
        <v>1.0903630896817039E-3</v>
      </c>
      <c r="CN63" s="66">
        <v>1.1704464961897252E-4</v>
      </c>
      <c r="CO63" s="66">
        <v>2.5922608187431413E-5</v>
      </c>
      <c r="CP63" s="66">
        <v>0</v>
      </c>
      <c r="CQ63" s="66">
        <v>0</v>
      </c>
      <c r="CR63" s="66">
        <v>0</v>
      </c>
      <c r="CS63" s="66">
        <v>0</v>
      </c>
      <c r="CT63" s="66">
        <v>0</v>
      </c>
      <c r="CU63" s="66">
        <v>5.663634075299363E-6</v>
      </c>
      <c r="CV63" s="66">
        <v>0</v>
      </c>
      <c r="CW63" s="66">
        <v>0</v>
      </c>
      <c r="CX63" s="66">
        <v>1.1228964580041934E-6</v>
      </c>
      <c r="CY63" s="66">
        <v>0</v>
      </c>
      <c r="CZ63" s="66">
        <v>0</v>
      </c>
      <c r="DA63" s="66">
        <v>0</v>
      </c>
      <c r="DB63" s="66">
        <v>1.9955011022658421E-5</v>
      </c>
      <c r="DC63" s="66">
        <v>0</v>
      </c>
      <c r="DD63" s="66">
        <v>0</v>
      </c>
      <c r="DE63" s="67">
        <v>0</v>
      </c>
      <c r="DF63" s="67">
        <v>4.3704274528721325E-4</v>
      </c>
      <c r="DG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row>
    <row r="64" spans="1:170" s="34" customFormat="1" ht="19.95" customHeight="1" x14ac:dyDescent="0.2">
      <c r="A64" s="71" t="s">
        <v>454</v>
      </c>
      <c r="B64" s="69" t="s">
        <v>455</v>
      </c>
      <c r="C64" s="70">
        <v>0</v>
      </c>
      <c r="D64" s="66">
        <v>0</v>
      </c>
      <c r="E64" s="66">
        <v>0</v>
      </c>
      <c r="F64" s="66">
        <v>0</v>
      </c>
      <c r="G64" s="66">
        <v>0</v>
      </c>
      <c r="H64" s="66">
        <v>0</v>
      </c>
      <c r="I64" s="66">
        <v>0</v>
      </c>
      <c r="J64" s="66">
        <v>0</v>
      </c>
      <c r="K64" s="66">
        <v>0</v>
      </c>
      <c r="L64" s="66">
        <v>0</v>
      </c>
      <c r="M64" s="66">
        <v>0</v>
      </c>
      <c r="N64" s="66">
        <v>0</v>
      </c>
      <c r="O64" s="66">
        <v>0</v>
      </c>
      <c r="P64" s="66">
        <v>0</v>
      </c>
      <c r="Q64" s="66">
        <v>0</v>
      </c>
      <c r="R64" s="66">
        <v>0</v>
      </c>
      <c r="S64" s="66">
        <v>0</v>
      </c>
      <c r="T64" s="66">
        <v>0</v>
      </c>
      <c r="U64" s="66">
        <v>0</v>
      </c>
      <c r="V64" s="66">
        <v>0</v>
      </c>
      <c r="W64" s="66">
        <v>0</v>
      </c>
      <c r="X64" s="66">
        <v>0</v>
      </c>
      <c r="Y64" s="66">
        <v>0</v>
      </c>
      <c r="Z64" s="66">
        <v>0</v>
      </c>
      <c r="AA64" s="66">
        <v>0</v>
      </c>
      <c r="AB64" s="66">
        <v>0</v>
      </c>
      <c r="AC64" s="66">
        <v>0</v>
      </c>
      <c r="AD64" s="66">
        <v>0</v>
      </c>
      <c r="AE64" s="66">
        <v>0</v>
      </c>
      <c r="AF64" s="66">
        <v>0</v>
      </c>
      <c r="AG64" s="66">
        <v>0</v>
      </c>
      <c r="AH64" s="66">
        <v>0</v>
      </c>
      <c r="AI64" s="66">
        <v>0</v>
      </c>
      <c r="AJ64" s="66">
        <v>0</v>
      </c>
      <c r="AK64" s="66">
        <v>0</v>
      </c>
      <c r="AL64" s="66">
        <v>0</v>
      </c>
      <c r="AM64" s="66">
        <v>0</v>
      </c>
      <c r="AN64" s="66">
        <v>0</v>
      </c>
      <c r="AO64" s="66">
        <v>0</v>
      </c>
      <c r="AP64" s="66">
        <v>0</v>
      </c>
      <c r="AQ64" s="66">
        <v>0</v>
      </c>
      <c r="AR64" s="66">
        <v>0</v>
      </c>
      <c r="AS64" s="66">
        <v>0</v>
      </c>
      <c r="AT64" s="66">
        <v>0</v>
      </c>
      <c r="AU64" s="66">
        <v>0</v>
      </c>
      <c r="AV64" s="66">
        <v>0</v>
      </c>
      <c r="AW64" s="66">
        <v>0</v>
      </c>
      <c r="AX64" s="66">
        <v>0</v>
      </c>
      <c r="AY64" s="66">
        <v>0</v>
      </c>
      <c r="AZ64" s="66">
        <v>0</v>
      </c>
      <c r="BA64" s="66">
        <v>0</v>
      </c>
      <c r="BB64" s="66">
        <v>0</v>
      </c>
      <c r="BC64" s="66">
        <v>0</v>
      </c>
      <c r="BD64" s="66">
        <v>0</v>
      </c>
      <c r="BE64" s="66">
        <v>0</v>
      </c>
      <c r="BF64" s="66">
        <v>0</v>
      </c>
      <c r="BG64" s="66">
        <v>0</v>
      </c>
      <c r="BH64" s="66">
        <v>0</v>
      </c>
      <c r="BI64" s="66">
        <v>0.28072809068041094</v>
      </c>
      <c r="BJ64" s="66">
        <v>0</v>
      </c>
      <c r="BK64" s="66">
        <v>0</v>
      </c>
      <c r="BL64" s="66">
        <v>0</v>
      </c>
      <c r="BM64" s="66">
        <v>0</v>
      </c>
      <c r="BN64" s="66">
        <v>0</v>
      </c>
      <c r="BO64" s="66">
        <v>0</v>
      </c>
      <c r="BP64" s="66">
        <v>0</v>
      </c>
      <c r="BQ64" s="66">
        <v>0</v>
      </c>
      <c r="BR64" s="66">
        <v>0</v>
      </c>
      <c r="BS64" s="66">
        <v>0</v>
      </c>
      <c r="BT64" s="66">
        <v>0</v>
      </c>
      <c r="BU64" s="66">
        <v>0</v>
      </c>
      <c r="BV64" s="66">
        <v>0</v>
      </c>
      <c r="BW64" s="66">
        <v>0</v>
      </c>
      <c r="BX64" s="66">
        <v>0</v>
      </c>
      <c r="BY64" s="66">
        <v>4.9818844590032357E-2</v>
      </c>
      <c r="BZ64" s="66">
        <v>0</v>
      </c>
      <c r="CA64" s="66">
        <v>0</v>
      </c>
      <c r="CB64" s="66">
        <v>0</v>
      </c>
      <c r="CC64" s="66">
        <v>0</v>
      </c>
      <c r="CD64" s="66">
        <v>0</v>
      </c>
      <c r="CE64" s="66">
        <v>0</v>
      </c>
      <c r="CF64" s="66">
        <v>1.442401801553105E-4</v>
      </c>
      <c r="CG64" s="66">
        <v>0</v>
      </c>
      <c r="CH64" s="66">
        <v>0</v>
      </c>
      <c r="CI64" s="66">
        <v>0</v>
      </c>
      <c r="CJ64" s="66">
        <v>0</v>
      </c>
      <c r="CK64" s="66">
        <v>0</v>
      </c>
      <c r="CL64" s="66">
        <v>0</v>
      </c>
      <c r="CM64" s="66">
        <v>3.4764046201127821E-3</v>
      </c>
      <c r="CN64" s="66">
        <v>0</v>
      </c>
      <c r="CO64" s="66">
        <v>0</v>
      </c>
      <c r="CP64" s="66">
        <v>0</v>
      </c>
      <c r="CQ64" s="66">
        <v>0</v>
      </c>
      <c r="CR64" s="66">
        <v>0</v>
      </c>
      <c r="CS64" s="66">
        <v>0</v>
      </c>
      <c r="CT64" s="66">
        <v>0</v>
      </c>
      <c r="CU64" s="66">
        <v>1.7080801179474269E-6</v>
      </c>
      <c r="CV64" s="66">
        <v>0</v>
      </c>
      <c r="CW64" s="66">
        <v>9.3544689590276189E-3</v>
      </c>
      <c r="CX64" s="66">
        <v>1.3724869004097661E-5</v>
      </c>
      <c r="CY64" s="66">
        <v>0</v>
      </c>
      <c r="CZ64" s="66">
        <v>0</v>
      </c>
      <c r="DA64" s="66">
        <v>0</v>
      </c>
      <c r="DB64" s="66">
        <v>2.7060762180173317E-6</v>
      </c>
      <c r="DC64" s="66">
        <v>2.6269463706036345E-4</v>
      </c>
      <c r="DD64" s="66">
        <v>0</v>
      </c>
      <c r="DE64" s="67">
        <v>0</v>
      </c>
      <c r="DF64" s="67">
        <v>2.177985876540662E-3</v>
      </c>
      <c r="DG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row>
    <row r="65" spans="1:170" s="34" customFormat="1" ht="19.95" customHeight="1" x14ac:dyDescent="0.2">
      <c r="A65" s="71" t="s">
        <v>461</v>
      </c>
      <c r="B65" s="69" t="s">
        <v>95</v>
      </c>
      <c r="C65" s="70">
        <v>5.9547067189722262E-5</v>
      </c>
      <c r="D65" s="66">
        <v>6.1374097857589367E-5</v>
      </c>
      <c r="E65" s="66">
        <v>9.1515814379143315E-6</v>
      </c>
      <c r="F65" s="66">
        <v>2.6975550342099022E-4</v>
      </c>
      <c r="G65" s="66">
        <v>9.3260399783900577E-3</v>
      </c>
      <c r="H65" s="66">
        <v>0</v>
      </c>
      <c r="I65" s="66">
        <v>1.2454073229443813E-3</v>
      </c>
      <c r="J65" s="66">
        <v>3.082931681060277E-4</v>
      </c>
      <c r="K65" s="66">
        <v>1.8088873455859573E-3</v>
      </c>
      <c r="L65" s="66">
        <v>1.1165075643387483E-6</v>
      </c>
      <c r="M65" s="66">
        <v>0</v>
      </c>
      <c r="N65" s="66">
        <v>5.7694517871509018E-4</v>
      </c>
      <c r="O65" s="66">
        <v>1.6840369893125144E-2</v>
      </c>
      <c r="P65" s="66">
        <v>2.2093703587020121E-3</v>
      </c>
      <c r="Q65" s="66">
        <v>1.0006312320794283E-2</v>
      </c>
      <c r="R65" s="66">
        <v>3.4764610959096332E-4</v>
      </c>
      <c r="S65" s="66">
        <v>1.2711659409772618E-4</v>
      </c>
      <c r="T65" s="66">
        <v>5.8519947496121872E-5</v>
      </c>
      <c r="U65" s="66">
        <v>1.5546055188495921E-5</v>
      </c>
      <c r="V65" s="66">
        <v>2.8790531114211327E-5</v>
      </c>
      <c r="W65" s="66">
        <v>9.5221374818112286E-6</v>
      </c>
      <c r="X65" s="66">
        <v>2.272063676179429E-4</v>
      </c>
      <c r="Y65" s="66">
        <v>1.6147511360927635E-5</v>
      </c>
      <c r="Z65" s="66">
        <v>4.2544962289692521E-5</v>
      </c>
      <c r="AA65" s="66">
        <v>8.7014992563551726E-5</v>
      </c>
      <c r="AB65" s="66">
        <v>2.7205560446078454E-4</v>
      </c>
      <c r="AC65" s="66">
        <v>3.282864759103384E-7</v>
      </c>
      <c r="AD65" s="66">
        <v>1.1129451173629148E-4</v>
      </c>
      <c r="AE65" s="66">
        <v>2.4014285151582789E-4</v>
      </c>
      <c r="AF65" s="66">
        <v>2.3102472226312605E-4</v>
      </c>
      <c r="AG65" s="66">
        <v>5.381158167675021E-3</v>
      </c>
      <c r="AH65" s="66">
        <v>2.5278510577520876E-3</v>
      </c>
      <c r="AI65" s="66">
        <v>1.8749125507205823E-4</v>
      </c>
      <c r="AJ65" s="66">
        <v>4.65483234714004E-3</v>
      </c>
      <c r="AK65" s="66">
        <v>3.6274227871398172E-3</v>
      </c>
      <c r="AL65" s="66">
        <v>7.1678937476753604E-6</v>
      </c>
      <c r="AM65" s="66">
        <v>1.4901077510761642E-3</v>
      </c>
      <c r="AN65" s="66">
        <v>3.6955438573687744E-3</v>
      </c>
      <c r="AO65" s="66">
        <v>2.7360594795539037E-5</v>
      </c>
      <c r="AP65" s="66">
        <v>1.691532189857573E-6</v>
      </c>
      <c r="AQ65" s="66">
        <v>4.669841578384683E-4</v>
      </c>
      <c r="AR65" s="66">
        <v>4.6864539165364872E-5</v>
      </c>
      <c r="AS65" s="66">
        <v>8.0978023993312162E-5</v>
      </c>
      <c r="AT65" s="66">
        <v>6.1888526002225176E-5</v>
      </c>
      <c r="AU65" s="66">
        <v>7.8721306990140979E-4</v>
      </c>
      <c r="AV65" s="66">
        <v>2.2121290216640175E-3</v>
      </c>
      <c r="AW65" s="66">
        <v>2.7531864130093557E-4</v>
      </c>
      <c r="AX65" s="66">
        <v>2.2105242767344328E-3</v>
      </c>
      <c r="AY65" s="66">
        <v>1.00829065093361E-3</v>
      </c>
      <c r="AZ65" s="66">
        <v>2.0871507100320659E-4</v>
      </c>
      <c r="BA65" s="66">
        <v>3.3294273267098964E-3</v>
      </c>
      <c r="BB65" s="66">
        <v>7.1514216246822029E-4</v>
      </c>
      <c r="BC65" s="66">
        <v>1.6999263074547063E-3</v>
      </c>
      <c r="BD65" s="66">
        <v>9.4825165177889561E-4</v>
      </c>
      <c r="BE65" s="66">
        <v>5.6061267069176357E-4</v>
      </c>
      <c r="BF65" s="66">
        <v>6.1371528916894414E-4</v>
      </c>
      <c r="BG65" s="66">
        <v>4.7762746779933106E-4</v>
      </c>
      <c r="BH65" s="66">
        <v>5.5380388615009564E-4</v>
      </c>
      <c r="BI65" s="66">
        <v>2.3023766363898735E-4</v>
      </c>
      <c r="BJ65" s="66">
        <v>3.4017786689689113E-2</v>
      </c>
      <c r="BK65" s="66">
        <v>2.804403331798585E-5</v>
      </c>
      <c r="BL65" s="66">
        <v>1.4688206525435433E-3</v>
      </c>
      <c r="BM65" s="66">
        <v>5.3633030893915157E-3</v>
      </c>
      <c r="BN65" s="66">
        <v>3.7673685718378458E-3</v>
      </c>
      <c r="BO65" s="66">
        <v>3.5856140042871427E-3</v>
      </c>
      <c r="BP65" s="66">
        <v>1.1111185587268817E-5</v>
      </c>
      <c r="BQ65" s="66">
        <v>1.4273317868364704E-6</v>
      </c>
      <c r="BR65" s="66">
        <v>5.9790060549287421E-4</v>
      </c>
      <c r="BS65" s="66">
        <v>8.8144446028534185E-4</v>
      </c>
      <c r="BT65" s="66">
        <v>3.3722038541818711E-4</v>
      </c>
      <c r="BU65" s="66">
        <v>2.1579805606112073E-4</v>
      </c>
      <c r="BV65" s="66">
        <v>3.1047960292939699E-5</v>
      </c>
      <c r="BW65" s="66">
        <v>1.4405884100733534E-5</v>
      </c>
      <c r="BX65" s="66">
        <v>0</v>
      </c>
      <c r="BY65" s="66">
        <v>2.9603951743566337E-5</v>
      </c>
      <c r="BZ65" s="66">
        <v>3.1466544494308964E-4</v>
      </c>
      <c r="CA65" s="66">
        <v>1.5130110991308945E-5</v>
      </c>
      <c r="CB65" s="66">
        <v>1.4803720161643867E-4</v>
      </c>
      <c r="CC65" s="66">
        <v>0</v>
      </c>
      <c r="CD65" s="66">
        <v>1.16949392808203E-5</v>
      </c>
      <c r="CE65" s="66">
        <v>4.829424825426767E-5</v>
      </c>
      <c r="CF65" s="66">
        <v>1.5031065394107321E-4</v>
      </c>
      <c r="CG65" s="66">
        <v>7.4142024606086777E-5</v>
      </c>
      <c r="CH65" s="66">
        <v>1.1621141567176203E-3</v>
      </c>
      <c r="CI65" s="66">
        <v>1.6969782954325376E-3</v>
      </c>
      <c r="CJ65" s="66">
        <v>7.0743591936319895E-3</v>
      </c>
      <c r="CK65" s="66">
        <v>7.3083658898019665E-4</v>
      </c>
      <c r="CL65" s="66">
        <v>1.1937919607876978E-2</v>
      </c>
      <c r="CM65" s="66">
        <v>1.0031307146149381E-3</v>
      </c>
      <c r="CN65" s="66">
        <v>3.1402519039552827E-3</v>
      </c>
      <c r="CO65" s="66">
        <v>1.0736368986211383E-2</v>
      </c>
      <c r="CP65" s="66">
        <v>2.1304302804315642E-4</v>
      </c>
      <c r="CQ65" s="66">
        <v>5.906941034116369E-4</v>
      </c>
      <c r="CR65" s="66">
        <v>4.2780599586039166E-3</v>
      </c>
      <c r="CS65" s="66">
        <v>2.0882602634358424E-3</v>
      </c>
      <c r="CT65" s="66">
        <v>6.2358545678039556E-3</v>
      </c>
      <c r="CU65" s="66">
        <v>7.2584415117408043E-3</v>
      </c>
      <c r="CV65" s="66">
        <v>2.4341428684439524E-3</v>
      </c>
      <c r="CW65" s="66">
        <v>1.077760543264136E-3</v>
      </c>
      <c r="CX65" s="66">
        <v>2.7560751043173418E-3</v>
      </c>
      <c r="CY65" s="66">
        <v>2.2035303756299807E-3</v>
      </c>
      <c r="CZ65" s="66">
        <v>2.0983632620375919E-3</v>
      </c>
      <c r="DA65" s="66">
        <v>4.4118788339126335E-3</v>
      </c>
      <c r="DB65" s="66">
        <v>6.6109810179798547E-3</v>
      </c>
      <c r="DC65" s="66">
        <v>8.304030578605133E-3</v>
      </c>
      <c r="DD65" s="66">
        <v>0.14684529000433361</v>
      </c>
      <c r="DE65" s="67">
        <v>5.1885326622985999E-4</v>
      </c>
      <c r="DF65" s="67">
        <v>1.8691748569636506E-3</v>
      </c>
      <c r="DG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row>
    <row r="66" spans="1:170" s="34" customFormat="1" ht="19.95" customHeight="1" x14ac:dyDescent="0.2">
      <c r="A66" s="71" t="s">
        <v>465</v>
      </c>
      <c r="B66" s="69" t="s">
        <v>464</v>
      </c>
      <c r="C66" s="70">
        <v>3.1836581591985369E-4</v>
      </c>
      <c r="D66" s="66">
        <v>2.6800022731147352E-3</v>
      </c>
      <c r="E66" s="66">
        <v>4.4641860672752843E-7</v>
      </c>
      <c r="F66" s="66">
        <v>6.179853351099049E-3</v>
      </c>
      <c r="G66" s="66">
        <v>0</v>
      </c>
      <c r="H66" s="66">
        <v>0</v>
      </c>
      <c r="I66" s="66">
        <v>0</v>
      </c>
      <c r="J66" s="66">
        <v>0</v>
      </c>
      <c r="K66" s="66">
        <v>4.6809417567176999E-3</v>
      </c>
      <c r="L66" s="66">
        <v>3.9133590130073129E-4</v>
      </c>
      <c r="M66" s="66">
        <v>0</v>
      </c>
      <c r="N66" s="66">
        <v>3.7237099184001839E-4</v>
      </c>
      <c r="O66" s="66">
        <v>0</v>
      </c>
      <c r="P66" s="66">
        <v>6.2271029299248394E-3</v>
      </c>
      <c r="Q66" s="66">
        <v>0</v>
      </c>
      <c r="R66" s="66">
        <v>4.8452957272153221E-3</v>
      </c>
      <c r="S66" s="66">
        <v>0</v>
      </c>
      <c r="T66" s="66">
        <v>0</v>
      </c>
      <c r="U66" s="66">
        <v>2.7161873299650214E-2</v>
      </c>
      <c r="V66" s="66">
        <v>8.1333250397646998E-4</v>
      </c>
      <c r="W66" s="66">
        <v>3.0997533171258618E-3</v>
      </c>
      <c r="X66" s="66">
        <v>3.4857908525488471E-4</v>
      </c>
      <c r="Y66" s="66">
        <v>0</v>
      </c>
      <c r="Z66" s="66">
        <v>4.2931734674144271E-4</v>
      </c>
      <c r="AA66" s="66">
        <v>4.2738208528267051E-7</v>
      </c>
      <c r="AB66" s="66">
        <v>4.8251415767150438E-6</v>
      </c>
      <c r="AC66" s="66">
        <v>3.9139043183532568E-5</v>
      </c>
      <c r="AD66" s="66">
        <v>1.3306187343738621E-2</v>
      </c>
      <c r="AE66" s="66">
        <v>1.5257539750272442E-3</v>
      </c>
      <c r="AF66" s="66">
        <v>2.8632667419296781E-6</v>
      </c>
      <c r="AG66" s="66">
        <v>0</v>
      </c>
      <c r="AH66" s="66">
        <v>1.4080957101809689E-2</v>
      </c>
      <c r="AI66" s="66">
        <v>2.5626603236789326E-3</v>
      </c>
      <c r="AJ66" s="66">
        <v>1.3703155818540433E-2</v>
      </c>
      <c r="AK66" s="66">
        <v>2.4121470063840802E-3</v>
      </c>
      <c r="AL66" s="66">
        <v>1.2123593208482253E-2</v>
      </c>
      <c r="AM66" s="66">
        <v>4.3506276182819076E-3</v>
      </c>
      <c r="AN66" s="66">
        <v>6.6094755312926488E-3</v>
      </c>
      <c r="AO66" s="66">
        <v>7.8909541511772E-5</v>
      </c>
      <c r="AP66" s="66">
        <v>4.9775364525186917E-2</v>
      </c>
      <c r="AQ66" s="66">
        <v>2.7211546311594909E-2</v>
      </c>
      <c r="AR66" s="66">
        <v>0</v>
      </c>
      <c r="AS66" s="66">
        <v>3.6361514479585198E-4</v>
      </c>
      <c r="AT66" s="66">
        <v>0</v>
      </c>
      <c r="AU66" s="66">
        <v>0</v>
      </c>
      <c r="AV66" s="66">
        <v>0</v>
      </c>
      <c r="AW66" s="66">
        <v>1.4315313618383876E-4</v>
      </c>
      <c r="AX66" s="66">
        <v>0</v>
      </c>
      <c r="AY66" s="66">
        <v>0</v>
      </c>
      <c r="AZ66" s="66">
        <v>0</v>
      </c>
      <c r="BA66" s="66">
        <v>0</v>
      </c>
      <c r="BB66" s="66">
        <v>5.2401940648140951E-5</v>
      </c>
      <c r="BC66" s="66">
        <v>0</v>
      </c>
      <c r="BD66" s="66">
        <v>0</v>
      </c>
      <c r="BE66" s="66">
        <v>0</v>
      </c>
      <c r="BF66" s="66">
        <v>0</v>
      </c>
      <c r="BG66" s="66">
        <v>3.028533633723634E-4</v>
      </c>
      <c r="BH66" s="66">
        <v>0</v>
      </c>
      <c r="BI66" s="66">
        <v>0</v>
      </c>
      <c r="BJ66" s="66">
        <v>1.5410180002042314E-5</v>
      </c>
      <c r="BK66" s="66">
        <v>0</v>
      </c>
      <c r="BL66" s="66">
        <v>0</v>
      </c>
      <c r="BM66" s="66">
        <v>0</v>
      </c>
      <c r="BN66" s="66">
        <v>3.7442643858214231E-4</v>
      </c>
      <c r="BO66" s="66">
        <v>1.4928542909650033E-5</v>
      </c>
      <c r="BP66" s="66">
        <v>7.1885208846698577E-3</v>
      </c>
      <c r="BQ66" s="66">
        <v>5.336645108475732E-3</v>
      </c>
      <c r="BR66" s="66">
        <v>0</v>
      </c>
      <c r="BS66" s="66">
        <v>0</v>
      </c>
      <c r="BT66" s="66">
        <v>0</v>
      </c>
      <c r="BU66" s="66">
        <v>0</v>
      </c>
      <c r="BV66" s="66">
        <v>0</v>
      </c>
      <c r="BW66" s="66">
        <v>0</v>
      </c>
      <c r="BX66" s="66">
        <v>0</v>
      </c>
      <c r="BY66" s="66">
        <v>0</v>
      </c>
      <c r="BZ66" s="66">
        <v>7.1071284255255622E-4</v>
      </c>
      <c r="CA66" s="66">
        <v>0</v>
      </c>
      <c r="CB66" s="66">
        <v>0</v>
      </c>
      <c r="CC66" s="66">
        <v>0</v>
      </c>
      <c r="CD66" s="66">
        <v>0</v>
      </c>
      <c r="CE66" s="66">
        <v>0</v>
      </c>
      <c r="CF66" s="66">
        <v>0</v>
      </c>
      <c r="CG66" s="66">
        <v>0</v>
      </c>
      <c r="CH66" s="66">
        <v>0</v>
      </c>
      <c r="CI66" s="66">
        <v>0</v>
      </c>
      <c r="CJ66" s="66">
        <v>0</v>
      </c>
      <c r="CK66" s="66">
        <v>0</v>
      </c>
      <c r="CL66" s="66">
        <v>0</v>
      </c>
      <c r="CM66" s="66">
        <v>0</v>
      </c>
      <c r="CN66" s="66">
        <v>0</v>
      </c>
      <c r="CO66" s="66">
        <v>0</v>
      </c>
      <c r="CP66" s="66">
        <v>0</v>
      </c>
      <c r="CQ66" s="66">
        <v>0</v>
      </c>
      <c r="CR66" s="66">
        <v>0</v>
      </c>
      <c r="CS66" s="66">
        <v>0</v>
      </c>
      <c r="CT66" s="66">
        <v>0</v>
      </c>
      <c r="CU66" s="66">
        <v>0</v>
      </c>
      <c r="CV66" s="66">
        <v>0</v>
      </c>
      <c r="CW66" s="66">
        <v>0</v>
      </c>
      <c r="CX66" s="66">
        <v>0</v>
      </c>
      <c r="CY66" s="66">
        <v>0</v>
      </c>
      <c r="CZ66" s="66">
        <v>6.6752062927903828E-5</v>
      </c>
      <c r="DA66" s="66">
        <v>0</v>
      </c>
      <c r="DB66" s="66">
        <v>0</v>
      </c>
      <c r="DC66" s="66">
        <v>0</v>
      </c>
      <c r="DD66" s="66">
        <v>0</v>
      </c>
      <c r="DE66" s="67">
        <v>0</v>
      </c>
      <c r="DF66" s="67">
        <v>6.6586184460109806E-4</v>
      </c>
      <c r="DG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row>
    <row r="67" spans="1:170" s="34" customFormat="1" ht="19.95" customHeight="1" x14ac:dyDescent="0.2">
      <c r="A67" s="71" t="s">
        <v>468</v>
      </c>
      <c r="B67" s="69" t="s">
        <v>469</v>
      </c>
      <c r="C67" s="70">
        <v>0</v>
      </c>
      <c r="D67" s="66">
        <v>0</v>
      </c>
      <c r="E67" s="66">
        <v>0</v>
      </c>
      <c r="F67" s="66">
        <v>0</v>
      </c>
      <c r="G67" s="66">
        <v>0</v>
      </c>
      <c r="H67" s="66">
        <v>0</v>
      </c>
      <c r="I67" s="66">
        <v>0</v>
      </c>
      <c r="J67" s="66">
        <v>0</v>
      </c>
      <c r="K67" s="66">
        <v>0</v>
      </c>
      <c r="L67" s="66">
        <v>0</v>
      </c>
      <c r="M67" s="66">
        <v>0</v>
      </c>
      <c r="N67" s="66">
        <v>0</v>
      </c>
      <c r="O67" s="66">
        <v>0</v>
      </c>
      <c r="P67" s="66">
        <v>0</v>
      </c>
      <c r="Q67" s="66">
        <v>0</v>
      </c>
      <c r="R67" s="66">
        <v>0</v>
      </c>
      <c r="S67" s="66">
        <v>0</v>
      </c>
      <c r="T67" s="66">
        <v>0</v>
      </c>
      <c r="U67" s="66">
        <v>0</v>
      </c>
      <c r="V67" s="66">
        <v>0</v>
      </c>
      <c r="W67" s="66">
        <v>0</v>
      </c>
      <c r="X67" s="66">
        <v>0</v>
      </c>
      <c r="Y67" s="66">
        <v>0</v>
      </c>
      <c r="Z67" s="66">
        <v>0</v>
      </c>
      <c r="AA67" s="66">
        <v>0</v>
      </c>
      <c r="AB67" s="66">
        <v>0</v>
      </c>
      <c r="AC67" s="66">
        <v>0</v>
      </c>
      <c r="AD67" s="66">
        <v>0</v>
      </c>
      <c r="AE67" s="66">
        <v>0</v>
      </c>
      <c r="AF67" s="66">
        <v>0</v>
      </c>
      <c r="AG67" s="66">
        <v>0</v>
      </c>
      <c r="AH67" s="66">
        <v>0</v>
      </c>
      <c r="AI67" s="66">
        <v>0</v>
      </c>
      <c r="AJ67" s="66">
        <v>0</v>
      </c>
      <c r="AK67" s="66">
        <v>0</v>
      </c>
      <c r="AL67" s="66">
        <v>0</v>
      </c>
      <c r="AM67" s="66">
        <v>0</v>
      </c>
      <c r="AN67" s="66">
        <v>0</v>
      </c>
      <c r="AO67" s="66">
        <v>0</v>
      </c>
      <c r="AP67" s="66">
        <v>0</v>
      </c>
      <c r="AQ67" s="66">
        <v>0</v>
      </c>
      <c r="AR67" s="66">
        <v>0</v>
      </c>
      <c r="AS67" s="66">
        <v>0</v>
      </c>
      <c r="AT67" s="66">
        <v>0</v>
      </c>
      <c r="AU67" s="66">
        <v>0</v>
      </c>
      <c r="AV67" s="66">
        <v>0</v>
      </c>
      <c r="AW67" s="66">
        <v>0</v>
      </c>
      <c r="AX67" s="66">
        <v>0</v>
      </c>
      <c r="AY67" s="66">
        <v>0</v>
      </c>
      <c r="AZ67" s="66">
        <v>0</v>
      </c>
      <c r="BA67" s="66">
        <v>0</v>
      </c>
      <c r="BB67" s="66">
        <v>0</v>
      </c>
      <c r="BC67" s="66">
        <v>0</v>
      </c>
      <c r="BD67" s="66">
        <v>0</v>
      </c>
      <c r="BE67" s="66">
        <v>0</v>
      </c>
      <c r="BF67" s="66">
        <v>0</v>
      </c>
      <c r="BG67" s="66">
        <v>0</v>
      </c>
      <c r="BH67" s="66">
        <v>0</v>
      </c>
      <c r="BI67" s="66">
        <v>0</v>
      </c>
      <c r="BJ67" s="66">
        <v>0</v>
      </c>
      <c r="BK67" s="66">
        <v>0</v>
      </c>
      <c r="BL67" s="66">
        <v>0</v>
      </c>
      <c r="BM67" s="66">
        <v>0</v>
      </c>
      <c r="BN67" s="66">
        <v>0</v>
      </c>
      <c r="BO67" s="66">
        <v>0</v>
      </c>
      <c r="BP67" s="66">
        <v>0</v>
      </c>
      <c r="BQ67" s="66">
        <v>0</v>
      </c>
      <c r="BR67" s="66">
        <v>0</v>
      </c>
      <c r="BS67" s="66">
        <v>0</v>
      </c>
      <c r="BT67" s="66">
        <v>0</v>
      </c>
      <c r="BU67" s="66">
        <v>0</v>
      </c>
      <c r="BV67" s="66">
        <v>0</v>
      </c>
      <c r="BW67" s="66">
        <v>0</v>
      </c>
      <c r="BX67" s="66">
        <v>0</v>
      </c>
      <c r="BY67" s="66">
        <v>0</v>
      </c>
      <c r="BZ67" s="66">
        <v>0</v>
      </c>
      <c r="CA67" s="66">
        <v>0</v>
      </c>
      <c r="CB67" s="66">
        <v>0</v>
      </c>
      <c r="CC67" s="66">
        <v>0</v>
      </c>
      <c r="CD67" s="66">
        <v>0</v>
      </c>
      <c r="CE67" s="66">
        <v>0</v>
      </c>
      <c r="CF67" s="66">
        <v>0</v>
      </c>
      <c r="CG67" s="66">
        <v>0</v>
      </c>
      <c r="CH67" s="66">
        <v>0</v>
      </c>
      <c r="CI67" s="66">
        <v>0</v>
      </c>
      <c r="CJ67" s="66">
        <v>0</v>
      </c>
      <c r="CK67" s="66">
        <v>0</v>
      </c>
      <c r="CL67" s="66">
        <v>0</v>
      </c>
      <c r="CM67" s="66">
        <v>0</v>
      </c>
      <c r="CN67" s="66">
        <v>0</v>
      </c>
      <c r="CO67" s="66">
        <v>0</v>
      </c>
      <c r="CP67" s="66">
        <v>0</v>
      </c>
      <c r="CQ67" s="66">
        <v>0</v>
      </c>
      <c r="CR67" s="66">
        <v>0</v>
      </c>
      <c r="CS67" s="66">
        <v>0</v>
      </c>
      <c r="CT67" s="66">
        <v>0</v>
      </c>
      <c r="CU67" s="66">
        <v>0</v>
      </c>
      <c r="CV67" s="66">
        <v>0</v>
      </c>
      <c r="CW67" s="66">
        <v>0</v>
      </c>
      <c r="CX67" s="66">
        <v>0</v>
      </c>
      <c r="CY67" s="66">
        <v>0</v>
      </c>
      <c r="CZ67" s="66">
        <v>0</v>
      </c>
      <c r="DA67" s="66">
        <v>0</v>
      </c>
      <c r="DB67" s="66">
        <v>0</v>
      </c>
      <c r="DC67" s="66">
        <v>0</v>
      </c>
      <c r="DD67" s="66">
        <v>0</v>
      </c>
      <c r="DE67" s="67">
        <v>0</v>
      </c>
      <c r="DF67" s="67">
        <v>0</v>
      </c>
      <c r="DG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row>
    <row r="68" spans="1:170" s="34" customFormat="1" ht="19.95" customHeight="1" x14ac:dyDescent="0.2">
      <c r="A68" s="71" t="s">
        <v>474</v>
      </c>
      <c r="B68" s="69" t="s">
        <v>473</v>
      </c>
      <c r="C68" s="70">
        <v>3.4482596939812145E-3</v>
      </c>
      <c r="D68" s="66">
        <v>1.8690685912371428E-3</v>
      </c>
      <c r="E68" s="66">
        <v>3.5601883886520391E-4</v>
      </c>
      <c r="F68" s="66">
        <v>1.2997310619374987E-3</v>
      </c>
      <c r="G68" s="66">
        <v>1.6162434719971185E-4</v>
      </c>
      <c r="H68" s="66">
        <v>0</v>
      </c>
      <c r="I68" s="66">
        <v>3.5322437602939316E-3</v>
      </c>
      <c r="J68" s="66">
        <v>5.1609422716607342E-4</v>
      </c>
      <c r="K68" s="66">
        <v>3.6772426813825682E-4</v>
      </c>
      <c r="L68" s="66">
        <v>9.4903142968793606E-5</v>
      </c>
      <c r="M68" s="66">
        <v>0</v>
      </c>
      <c r="N68" s="66">
        <v>3.2145730375818869E-3</v>
      </c>
      <c r="O68" s="66">
        <v>1.8119457287955735E-3</v>
      </c>
      <c r="P68" s="66">
        <v>1.1328142580674199E-3</v>
      </c>
      <c r="Q68" s="66">
        <v>1.7293619206573375E-3</v>
      </c>
      <c r="R68" s="66">
        <v>5.2739774082649271E-3</v>
      </c>
      <c r="S68" s="66">
        <v>3.1357643928398649E-3</v>
      </c>
      <c r="T68" s="66">
        <v>1.5686527982180503E-3</v>
      </c>
      <c r="U68" s="66">
        <v>2.4805674310143804E-3</v>
      </c>
      <c r="V68" s="66">
        <v>4.093853577045772E-3</v>
      </c>
      <c r="W68" s="66">
        <v>2.1766118449438937E-3</v>
      </c>
      <c r="X68" s="66">
        <v>4.7290362578245307E-3</v>
      </c>
      <c r="Y68" s="66">
        <v>4.9778163951065355E-3</v>
      </c>
      <c r="Z68" s="66">
        <v>8.8261458131889386E-3</v>
      </c>
      <c r="AA68" s="66">
        <v>1.3233743810082798E-3</v>
      </c>
      <c r="AB68" s="66">
        <v>3.2032231945732454E-3</v>
      </c>
      <c r="AC68" s="66">
        <v>1.8072170498864128E-4</v>
      </c>
      <c r="AD68" s="66">
        <v>2.1580454887491808E-3</v>
      </c>
      <c r="AE68" s="66">
        <v>3.3744206504470672E-3</v>
      </c>
      <c r="AF68" s="66">
        <v>1.9426037729674895E-3</v>
      </c>
      <c r="AG68" s="66">
        <v>8.3664649956784784E-4</v>
      </c>
      <c r="AH68" s="66">
        <v>3.2208088988960396E-3</v>
      </c>
      <c r="AI68" s="66">
        <v>4.1933678466489436E-3</v>
      </c>
      <c r="AJ68" s="66">
        <v>3.9349112426035502E-3</v>
      </c>
      <c r="AK68" s="66">
        <v>6.1244032898142287E-3</v>
      </c>
      <c r="AL68" s="66">
        <v>4.0366079851814262E-3</v>
      </c>
      <c r="AM68" s="66">
        <v>3.0253009220968566E-3</v>
      </c>
      <c r="AN68" s="66">
        <v>5.5772188644093498E-3</v>
      </c>
      <c r="AO68" s="66">
        <v>1.9228748451053284E-3</v>
      </c>
      <c r="AP68" s="66">
        <v>3.352955106735681E-3</v>
      </c>
      <c r="AQ68" s="66">
        <v>2.1444260861113815E-3</v>
      </c>
      <c r="AR68" s="66">
        <v>4.5678048054749688E-3</v>
      </c>
      <c r="AS68" s="66">
        <v>2.8083655062198266E-3</v>
      </c>
      <c r="AT68" s="66">
        <v>1.6689947241861967E-3</v>
      </c>
      <c r="AU68" s="66">
        <v>1.6011584957919729E-3</v>
      </c>
      <c r="AV68" s="66">
        <v>1.5099813213704961E-3</v>
      </c>
      <c r="AW68" s="66">
        <v>1.2588685879324417E-3</v>
      </c>
      <c r="AX68" s="66">
        <v>4.1617189845709812E-3</v>
      </c>
      <c r="AY68" s="66">
        <v>1.8859002204356845E-3</v>
      </c>
      <c r="AZ68" s="66">
        <v>1.0367040769583143E-3</v>
      </c>
      <c r="BA68" s="66">
        <v>1.126583370476341E-3</v>
      </c>
      <c r="BB68" s="66">
        <v>1.5364759694914123E-3</v>
      </c>
      <c r="BC68" s="66">
        <v>2.1611710842995681E-3</v>
      </c>
      <c r="BD68" s="66">
        <v>1.1633647512108119E-3</v>
      </c>
      <c r="BE68" s="66">
        <v>2.2059671195842593E-4</v>
      </c>
      <c r="BF68" s="66">
        <v>8.0900379005233538E-4</v>
      </c>
      <c r="BG68" s="66">
        <v>5.5178345258231161E-4</v>
      </c>
      <c r="BH68" s="66">
        <v>9.6084549701073931E-4</v>
      </c>
      <c r="BI68" s="66">
        <v>3.0629095691232832E-3</v>
      </c>
      <c r="BJ68" s="66">
        <v>1.8436516556660264E-3</v>
      </c>
      <c r="BK68" s="66">
        <v>2.5825624712234733E-4</v>
      </c>
      <c r="BL68" s="66">
        <v>6.2207729040475337E-4</v>
      </c>
      <c r="BM68" s="66">
        <v>1.0999720247017709E-3</v>
      </c>
      <c r="BN68" s="66">
        <v>4.4766670825420148E-4</v>
      </c>
      <c r="BO68" s="66">
        <v>2.4227733902686965E-4</v>
      </c>
      <c r="BP68" s="66">
        <v>1.2444412857791676E-2</v>
      </c>
      <c r="BQ68" s="66">
        <v>2.4518419967919522E-2</v>
      </c>
      <c r="BR68" s="66">
        <v>2.9411202562485125E-2</v>
      </c>
      <c r="BS68" s="66">
        <v>2.9705998775234996E-3</v>
      </c>
      <c r="BT68" s="66">
        <v>3.0402599166730803E-3</v>
      </c>
      <c r="BU68" s="66">
        <v>2.4635295962909076E-3</v>
      </c>
      <c r="BV68" s="66">
        <v>4.2511389317999772E-3</v>
      </c>
      <c r="BW68" s="66">
        <v>1.0598213825388444E-2</v>
      </c>
      <c r="BX68" s="66">
        <v>9.9868091389589131E-3</v>
      </c>
      <c r="BY68" s="66">
        <v>1.4428244073743525E-2</v>
      </c>
      <c r="BZ68" s="66">
        <v>9.377930397022503E-4</v>
      </c>
      <c r="CA68" s="66">
        <v>1.110199765244383E-2</v>
      </c>
      <c r="CB68" s="66">
        <v>1.1775115848950005E-3</v>
      </c>
      <c r="CC68" s="66">
        <v>5.3680287983213046E-2</v>
      </c>
      <c r="CD68" s="66">
        <v>4.1277229126305348E-3</v>
      </c>
      <c r="CE68" s="66">
        <v>1.1934468012944182E-2</v>
      </c>
      <c r="CF68" s="66">
        <v>1.1698416164334959E-2</v>
      </c>
      <c r="CG68" s="66">
        <v>1.4988128642348371E-3</v>
      </c>
      <c r="CH68" s="66">
        <v>4.0734190080416724E-3</v>
      </c>
      <c r="CI68" s="66">
        <v>1.9085404027438104E-2</v>
      </c>
      <c r="CJ68" s="66">
        <v>5.2599031860413835E-4</v>
      </c>
      <c r="CK68" s="66">
        <v>6.2894045534150613E-3</v>
      </c>
      <c r="CL68" s="66">
        <v>3.4233099187104122E-3</v>
      </c>
      <c r="CM68" s="66">
        <v>4.8633037067727604E-3</v>
      </c>
      <c r="CN68" s="66">
        <v>6.7079995076518564E-3</v>
      </c>
      <c r="CO68" s="66">
        <v>3.6724149062931986E-3</v>
      </c>
      <c r="CP68" s="66">
        <v>1.8735141891418781E-3</v>
      </c>
      <c r="CQ68" s="66">
        <v>1.4947820888895659E-3</v>
      </c>
      <c r="CR68" s="66">
        <v>4.314543818214586E-3</v>
      </c>
      <c r="CS68" s="66">
        <v>2.36347476829963E-3</v>
      </c>
      <c r="CT68" s="66">
        <v>1.5224343898594607E-3</v>
      </c>
      <c r="CU68" s="66">
        <v>1.622855909957208E-3</v>
      </c>
      <c r="CV68" s="66">
        <v>2.0923977533422988E-4</v>
      </c>
      <c r="CW68" s="66">
        <v>6.6468601617003813E-4</v>
      </c>
      <c r="CX68" s="66">
        <v>1.1789865690120178E-3</v>
      </c>
      <c r="CY68" s="66">
        <v>1.7504406762829264E-3</v>
      </c>
      <c r="CZ68" s="66">
        <v>1.2493337864563521E-3</v>
      </c>
      <c r="DA68" s="66">
        <v>2.3383392639438148E-3</v>
      </c>
      <c r="DB68" s="66">
        <v>4.0955635169013333E-3</v>
      </c>
      <c r="DC68" s="66">
        <v>2.806710000079381E-3</v>
      </c>
      <c r="DD68" s="66">
        <v>0</v>
      </c>
      <c r="DE68" s="67">
        <v>0</v>
      </c>
      <c r="DF68" s="67">
        <v>4.0222451947711305E-3</v>
      </c>
      <c r="DG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row>
    <row r="69" spans="1:170" s="34" customFormat="1" ht="19.95" customHeight="1" x14ac:dyDescent="0.2">
      <c r="A69" s="71" t="s">
        <v>477</v>
      </c>
      <c r="B69" s="69" t="s">
        <v>476</v>
      </c>
      <c r="C69" s="70">
        <v>0</v>
      </c>
      <c r="D69" s="66">
        <v>0</v>
      </c>
      <c r="E69" s="66">
        <v>0</v>
      </c>
      <c r="F69" s="66">
        <v>0</v>
      </c>
      <c r="G69" s="66">
        <v>0</v>
      </c>
      <c r="H69" s="66">
        <v>0</v>
      </c>
      <c r="I69" s="66">
        <v>0</v>
      </c>
      <c r="J69" s="66">
        <v>0</v>
      </c>
      <c r="K69" s="66">
        <v>0</v>
      </c>
      <c r="L69" s="66">
        <v>0</v>
      </c>
      <c r="M69" s="66">
        <v>0</v>
      </c>
      <c r="N69" s="66">
        <v>0</v>
      </c>
      <c r="O69" s="66">
        <v>0</v>
      </c>
      <c r="P69" s="66">
        <v>0</v>
      </c>
      <c r="Q69" s="66">
        <v>0</v>
      </c>
      <c r="R69" s="66">
        <v>0</v>
      </c>
      <c r="S69" s="66">
        <v>0</v>
      </c>
      <c r="T69" s="66">
        <v>0</v>
      </c>
      <c r="U69" s="66">
        <v>0</v>
      </c>
      <c r="V69" s="66">
        <v>0</v>
      </c>
      <c r="W69" s="66">
        <v>0</v>
      </c>
      <c r="X69" s="66">
        <v>0</v>
      </c>
      <c r="Y69" s="66">
        <v>0</v>
      </c>
      <c r="Z69" s="66">
        <v>0</v>
      </c>
      <c r="AA69" s="66">
        <v>0</v>
      </c>
      <c r="AB69" s="66">
        <v>0</v>
      </c>
      <c r="AC69" s="66">
        <v>0</v>
      </c>
      <c r="AD69" s="66">
        <v>0</v>
      </c>
      <c r="AE69" s="66">
        <v>0</v>
      </c>
      <c r="AF69" s="66">
        <v>0</v>
      </c>
      <c r="AG69" s="66">
        <v>0</v>
      </c>
      <c r="AH69" s="66">
        <v>0</v>
      </c>
      <c r="AI69" s="66">
        <v>0</v>
      </c>
      <c r="AJ69" s="66">
        <v>0</v>
      </c>
      <c r="AK69" s="66">
        <v>0</v>
      </c>
      <c r="AL69" s="66">
        <v>0</v>
      </c>
      <c r="AM69" s="66">
        <v>0</v>
      </c>
      <c r="AN69" s="66">
        <v>0</v>
      </c>
      <c r="AO69" s="66">
        <v>0</v>
      </c>
      <c r="AP69" s="66">
        <v>0</v>
      </c>
      <c r="AQ69" s="66">
        <v>0</v>
      </c>
      <c r="AR69" s="66">
        <v>0</v>
      </c>
      <c r="AS69" s="66">
        <v>0</v>
      </c>
      <c r="AT69" s="66">
        <v>0</v>
      </c>
      <c r="AU69" s="66">
        <v>0</v>
      </c>
      <c r="AV69" s="66">
        <v>0</v>
      </c>
      <c r="AW69" s="66">
        <v>0</v>
      </c>
      <c r="AX69" s="66">
        <v>0</v>
      </c>
      <c r="AY69" s="66">
        <v>0</v>
      </c>
      <c r="AZ69" s="66">
        <v>0</v>
      </c>
      <c r="BA69" s="66">
        <v>0</v>
      </c>
      <c r="BB69" s="66">
        <v>0</v>
      </c>
      <c r="BC69" s="66">
        <v>0</v>
      </c>
      <c r="BD69" s="66">
        <v>0</v>
      </c>
      <c r="BE69" s="66">
        <v>0</v>
      </c>
      <c r="BF69" s="66">
        <v>0</v>
      </c>
      <c r="BG69" s="66">
        <v>0</v>
      </c>
      <c r="BH69" s="66">
        <v>0</v>
      </c>
      <c r="BI69" s="66">
        <v>0</v>
      </c>
      <c r="BJ69" s="66">
        <v>0</v>
      </c>
      <c r="BK69" s="66">
        <v>0</v>
      </c>
      <c r="BL69" s="66">
        <v>0</v>
      </c>
      <c r="BM69" s="66">
        <v>0</v>
      </c>
      <c r="BN69" s="66">
        <v>0</v>
      </c>
      <c r="BO69" s="66">
        <v>0</v>
      </c>
      <c r="BP69" s="66">
        <v>0</v>
      </c>
      <c r="BQ69" s="66">
        <v>0</v>
      </c>
      <c r="BR69" s="66">
        <v>0</v>
      </c>
      <c r="BS69" s="66">
        <v>0</v>
      </c>
      <c r="BT69" s="66">
        <v>0</v>
      </c>
      <c r="BU69" s="66">
        <v>0</v>
      </c>
      <c r="BV69" s="66">
        <v>0</v>
      </c>
      <c r="BW69" s="66">
        <v>0</v>
      </c>
      <c r="BX69" s="66">
        <v>0</v>
      </c>
      <c r="BY69" s="66">
        <v>0</v>
      </c>
      <c r="BZ69" s="66">
        <v>0</v>
      </c>
      <c r="CA69" s="66">
        <v>0</v>
      </c>
      <c r="CB69" s="66">
        <v>0</v>
      </c>
      <c r="CC69" s="66">
        <v>0</v>
      </c>
      <c r="CD69" s="66">
        <v>0</v>
      </c>
      <c r="CE69" s="66">
        <v>0</v>
      </c>
      <c r="CF69" s="66">
        <v>0</v>
      </c>
      <c r="CG69" s="66">
        <v>0</v>
      </c>
      <c r="CH69" s="66">
        <v>0</v>
      </c>
      <c r="CI69" s="66">
        <v>0</v>
      </c>
      <c r="CJ69" s="66">
        <v>0</v>
      </c>
      <c r="CK69" s="66">
        <v>0</v>
      </c>
      <c r="CL69" s="66">
        <v>0</v>
      </c>
      <c r="CM69" s="66">
        <v>0</v>
      </c>
      <c r="CN69" s="66">
        <v>0</v>
      </c>
      <c r="CO69" s="66">
        <v>0</v>
      </c>
      <c r="CP69" s="66">
        <v>0</v>
      </c>
      <c r="CQ69" s="66">
        <v>0</v>
      </c>
      <c r="CR69" s="66">
        <v>0</v>
      </c>
      <c r="CS69" s="66">
        <v>0</v>
      </c>
      <c r="CT69" s="66">
        <v>0</v>
      </c>
      <c r="CU69" s="66">
        <v>0</v>
      </c>
      <c r="CV69" s="66">
        <v>0</v>
      </c>
      <c r="CW69" s="66">
        <v>0</v>
      </c>
      <c r="CX69" s="66">
        <v>0</v>
      </c>
      <c r="CY69" s="66">
        <v>0</v>
      </c>
      <c r="CZ69" s="66">
        <v>0</v>
      </c>
      <c r="DA69" s="66">
        <v>0</v>
      </c>
      <c r="DB69" s="66">
        <v>0</v>
      </c>
      <c r="DC69" s="66">
        <v>0</v>
      </c>
      <c r="DD69" s="66">
        <v>0</v>
      </c>
      <c r="DE69" s="67">
        <v>0</v>
      </c>
      <c r="DF69" s="67">
        <v>0</v>
      </c>
      <c r="DG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row>
    <row r="70" spans="1:170" s="34" customFormat="1" ht="19.95" customHeight="1" x14ac:dyDescent="0.2">
      <c r="A70" s="71" t="s">
        <v>480</v>
      </c>
      <c r="B70" s="69" t="s">
        <v>479</v>
      </c>
      <c r="C70" s="70">
        <v>0</v>
      </c>
      <c r="D70" s="66">
        <v>0</v>
      </c>
      <c r="E70" s="66">
        <v>0</v>
      </c>
      <c r="F70" s="66">
        <v>0</v>
      </c>
      <c r="G70" s="66">
        <v>0</v>
      </c>
      <c r="H70" s="66">
        <v>0</v>
      </c>
      <c r="I70" s="66">
        <v>0</v>
      </c>
      <c r="J70" s="66">
        <v>0</v>
      </c>
      <c r="K70" s="66">
        <v>0</v>
      </c>
      <c r="L70" s="66">
        <v>0</v>
      </c>
      <c r="M70" s="66">
        <v>0</v>
      </c>
      <c r="N70" s="66">
        <v>0</v>
      </c>
      <c r="O70" s="66">
        <v>0</v>
      </c>
      <c r="P70" s="66">
        <v>0</v>
      </c>
      <c r="Q70" s="66">
        <v>0</v>
      </c>
      <c r="R70" s="66">
        <v>0</v>
      </c>
      <c r="S70" s="66">
        <v>0</v>
      </c>
      <c r="T70" s="66">
        <v>0</v>
      </c>
      <c r="U70" s="66">
        <v>0</v>
      </c>
      <c r="V70" s="66">
        <v>0</v>
      </c>
      <c r="W70" s="66">
        <v>0</v>
      </c>
      <c r="X70" s="66">
        <v>0</v>
      </c>
      <c r="Y70" s="66">
        <v>0</v>
      </c>
      <c r="Z70" s="66">
        <v>0</v>
      </c>
      <c r="AA70" s="66">
        <v>0</v>
      </c>
      <c r="AB70" s="66">
        <v>0</v>
      </c>
      <c r="AC70" s="66">
        <v>0</v>
      </c>
      <c r="AD70" s="66">
        <v>0</v>
      </c>
      <c r="AE70" s="66">
        <v>0</v>
      </c>
      <c r="AF70" s="66">
        <v>0</v>
      </c>
      <c r="AG70" s="66">
        <v>0</v>
      </c>
      <c r="AH70" s="66">
        <v>0</v>
      </c>
      <c r="AI70" s="66">
        <v>0</v>
      </c>
      <c r="AJ70" s="66">
        <v>0</v>
      </c>
      <c r="AK70" s="66">
        <v>0</v>
      </c>
      <c r="AL70" s="66">
        <v>0</v>
      </c>
      <c r="AM70" s="66">
        <v>0</v>
      </c>
      <c r="AN70" s="66">
        <v>0</v>
      </c>
      <c r="AO70" s="66">
        <v>0</v>
      </c>
      <c r="AP70" s="66">
        <v>0</v>
      </c>
      <c r="AQ70" s="66">
        <v>0</v>
      </c>
      <c r="AR70" s="66">
        <v>0</v>
      </c>
      <c r="AS70" s="66">
        <v>0</v>
      </c>
      <c r="AT70" s="66">
        <v>0</v>
      </c>
      <c r="AU70" s="66">
        <v>0</v>
      </c>
      <c r="AV70" s="66">
        <v>0</v>
      </c>
      <c r="AW70" s="66">
        <v>0</v>
      </c>
      <c r="AX70" s="66">
        <v>0</v>
      </c>
      <c r="AY70" s="66">
        <v>0</v>
      </c>
      <c r="AZ70" s="66">
        <v>0</v>
      </c>
      <c r="BA70" s="66">
        <v>0</v>
      </c>
      <c r="BB70" s="66">
        <v>0</v>
      </c>
      <c r="BC70" s="66">
        <v>0</v>
      </c>
      <c r="BD70" s="66">
        <v>0</v>
      </c>
      <c r="BE70" s="66">
        <v>0</v>
      </c>
      <c r="BF70" s="66">
        <v>0</v>
      </c>
      <c r="BG70" s="66">
        <v>0</v>
      </c>
      <c r="BH70" s="66">
        <v>0</v>
      </c>
      <c r="BI70" s="66">
        <v>0</v>
      </c>
      <c r="BJ70" s="66">
        <v>0</v>
      </c>
      <c r="BK70" s="66">
        <v>0</v>
      </c>
      <c r="BL70" s="66">
        <v>0</v>
      </c>
      <c r="BM70" s="66">
        <v>0</v>
      </c>
      <c r="BN70" s="66">
        <v>0</v>
      </c>
      <c r="BO70" s="66">
        <v>0</v>
      </c>
      <c r="BP70" s="66">
        <v>0</v>
      </c>
      <c r="BQ70" s="66">
        <v>0</v>
      </c>
      <c r="BR70" s="66">
        <v>0</v>
      </c>
      <c r="BS70" s="66">
        <v>0</v>
      </c>
      <c r="BT70" s="66">
        <v>0</v>
      </c>
      <c r="BU70" s="66">
        <v>0</v>
      </c>
      <c r="BV70" s="66">
        <v>0</v>
      </c>
      <c r="BW70" s="66">
        <v>0</v>
      </c>
      <c r="BX70" s="66">
        <v>0</v>
      </c>
      <c r="BY70" s="66">
        <v>0</v>
      </c>
      <c r="BZ70" s="66">
        <v>0</v>
      </c>
      <c r="CA70" s="66">
        <v>0</v>
      </c>
      <c r="CB70" s="66">
        <v>0</v>
      </c>
      <c r="CC70" s="66">
        <v>0</v>
      </c>
      <c r="CD70" s="66">
        <v>0</v>
      </c>
      <c r="CE70" s="66">
        <v>0</v>
      </c>
      <c r="CF70" s="66">
        <v>0</v>
      </c>
      <c r="CG70" s="66">
        <v>0</v>
      </c>
      <c r="CH70" s="66">
        <v>0</v>
      </c>
      <c r="CI70" s="66">
        <v>0</v>
      </c>
      <c r="CJ70" s="66">
        <v>0</v>
      </c>
      <c r="CK70" s="66">
        <v>0</v>
      </c>
      <c r="CL70" s="66">
        <v>0</v>
      </c>
      <c r="CM70" s="66">
        <v>0</v>
      </c>
      <c r="CN70" s="66">
        <v>0</v>
      </c>
      <c r="CO70" s="66">
        <v>0</v>
      </c>
      <c r="CP70" s="66">
        <v>0</v>
      </c>
      <c r="CQ70" s="66">
        <v>0</v>
      </c>
      <c r="CR70" s="66">
        <v>0</v>
      </c>
      <c r="CS70" s="66">
        <v>0</v>
      </c>
      <c r="CT70" s="66">
        <v>0</v>
      </c>
      <c r="CU70" s="66">
        <v>0</v>
      </c>
      <c r="CV70" s="66">
        <v>0</v>
      </c>
      <c r="CW70" s="66">
        <v>0</v>
      </c>
      <c r="CX70" s="66">
        <v>0</v>
      </c>
      <c r="CY70" s="66">
        <v>0</v>
      </c>
      <c r="CZ70" s="66">
        <v>0</v>
      </c>
      <c r="DA70" s="66">
        <v>0</v>
      </c>
      <c r="DB70" s="66">
        <v>0</v>
      </c>
      <c r="DC70" s="66">
        <v>0</v>
      </c>
      <c r="DD70" s="66">
        <v>0</v>
      </c>
      <c r="DE70" s="67">
        <v>0</v>
      </c>
      <c r="DF70" s="67">
        <v>0</v>
      </c>
      <c r="DG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row>
    <row r="71" spans="1:170" s="34" customFormat="1" ht="19.95" customHeight="1" x14ac:dyDescent="0.2">
      <c r="A71" s="71" t="s">
        <v>483</v>
      </c>
      <c r="B71" s="69" t="s">
        <v>482</v>
      </c>
      <c r="C71" s="70">
        <v>6.2363440288826719E-3</v>
      </c>
      <c r="D71" s="66">
        <v>1.0796158436097063E-2</v>
      </c>
      <c r="E71" s="66">
        <v>8.9899779022789665E-3</v>
      </c>
      <c r="F71" s="66">
        <v>7.3324450475341892E-3</v>
      </c>
      <c r="G71" s="66">
        <v>1.0066630650099044E-3</v>
      </c>
      <c r="H71" s="66">
        <v>0</v>
      </c>
      <c r="I71" s="66">
        <v>2.0190041809198023E-2</v>
      </c>
      <c r="J71" s="66">
        <v>1.0524451851608217E-2</v>
      </c>
      <c r="K71" s="66">
        <v>8.7833181890957339E-3</v>
      </c>
      <c r="L71" s="66">
        <v>7.0233908334728966E-3</v>
      </c>
      <c r="M71" s="66">
        <v>0</v>
      </c>
      <c r="N71" s="66">
        <v>2.9317319848293302E-2</v>
      </c>
      <c r="O71" s="66">
        <v>1.8046691427272041E-2</v>
      </c>
      <c r="P71" s="66">
        <v>2.0975741482514961E-2</v>
      </c>
      <c r="Q71" s="66">
        <v>1.1275623742885264E-2</v>
      </c>
      <c r="R71" s="66">
        <v>3.6090121377955524E-2</v>
      </c>
      <c r="S71" s="66">
        <v>1.2747641509433961E-2</v>
      </c>
      <c r="T71" s="66">
        <v>2.2778131339246648E-2</v>
      </c>
      <c r="U71" s="66">
        <v>4.2566070734551112E-2</v>
      </c>
      <c r="V71" s="66">
        <v>0.18004585158658928</v>
      </c>
      <c r="W71" s="66">
        <v>1.0515772528038231E-2</v>
      </c>
      <c r="X71" s="66">
        <v>4.0637401755894642E-2</v>
      </c>
      <c r="Y71" s="66">
        <v>1.9789544101929245E-2</v>
      </c>
      <c r="Z71" s="66">
        <v>7.3318507058596022E-2</v>
      </c>
      <c r="AA71" s="66">
        <v>8.1919743342811716E-3</v>
      </c>
      <c r="AB71" s="66">
        <v>1.3102342429705927E-2</v>
      </c>
      <c r="AC71" s="66">
        <v>7.1165504532541947E-3</v>
      </c>
      <c r="AD71" s="66">
        <v>1.305143578415904E-2</v>
      </c>
      <c r="AE71" s="66">
        <v>2.7622651418667859E-2</v>
      </c>
      <c r="AF71" s="66">
        <v>2.2003877681244781E-2</v>
      </c>
      <c r="AG71" s="66">
        <v>8.4338807260155579E-3</v>
      </c>
      <c r="AH71" s="66">
        <v>5.4403995765631034E-2</v>
      </c>
      <c r="AI71" s="66">
        <v>4.8990811995709149E-2</v>
      </c>
      <c r="AJ71" s="66">
        <v>3.3037475345167655E-2</v>
      </c>
      <c r="AK71" s="66">
        <v>4.3364007591878986E-2</v>
      </c>
      <c r="AL71" s="66">
        <v>2.6969360333220848E-2</v>
      </c>
      <c r="AM71" s="66">
        <v>2.985045258529492E-2</v>
      </c>
      <c r="AN71" s="66">
        <v>0.11779142566235569</v>
      </c>
      <c r="AO71" s="66">
        <v>1.2844907063197027E-2</v>
      </c>
      <c r="AP71" s="66">
        <v>4.2751107953584361E-2</v>
      </c>
      <c r="AQ71" s="66">
        <v>3.4363533871124501E-2</v>
      </c>
      <c r="AR71" s="66">
        <v>1.2240571301048874E-2</v>
      </c>
      <c r="AS71" s="66">
        <v>2.1046498057718282E-2</v>
      </c>
      <c r="AT71" s="66">
        <v>1.1366213257725299E-2</v>
      </c>
      <c r="AU71" s="66">
        <v>9.6967522014605803E-3</v>
      </c>
      <c r="AV71" s="66">
        <v>7.2585291092414732E-3</v>
      </c>
      <c r="AW71" s="66">
        <v>3.0162512295682387E-2</v>
      </c>
      <c r="AX71" s="66">
        <v>2.4144817767102193E-2</v>
      </c>
      <c r="AY71" s="66">
        <v>9.398785982883814E-3</v>
      </c>
      <c r="AZ71" s="66">
        <v>6.4486944571690331E-3</v>
      </c>
      <c r="BA71" s="66">
        <v>4.979223878880246E-3</v>
      </c>
      <c r="BB71" s="66">
        <v>1.2294638792979028E-2</v>
      </c>
      <c r="BC71" s="66">
        <v>4.5899480232366712E-3</v>
      </c>
      <c r="BD71" s="66">
        <v>5.3976833215906355E-3</v>
      </c>
      <c r="BE71" s="66">
        <v>5.4766710896017321E-3</v>
      </c>
      <c r="BF71" s="66">
        <v>4.5257125882943805E-3</v>
      </c>
      <c r="BG71" s="66">
        <v>1.1103182231041021E-2</v>
      </c>
      <c r="BH71" s="66">
        <v>1.4588117911960142E-2</v>
      </c>
      <c r="BI71" s="66">
        <v>1.278805880424462E-2</v>
      </c>
      <c r="BJ71" s="66">
        <v>7.5291725847327828E-3</v>
      </c>
      <c r="BK71" s="66">
        <v>2.7197689506508724E-2</v>
      </c>
      <c r="BL71" s="66">
        <v>3.1640025226242711E-3</v>
      </c>
      <c r="BM71" s="66">
        <v>1.5993310980930869E-3</v>
      </c>
      <c r="BN71" s="66">
        <v>1.6583491597007545E-3</v>
      </c>
      <c r="BO71" s="66">
        <v>3.5447020945833063E-3</v>
      </c>
      <c r="BP71" s="66">
        <v>9.193557597691801E-2</v>
      </c>
      <c r="BQ71" s="66">
        <v>1.4958254427577495E-2</v>
      </c>
      <c r="BR71" s="66">
        <v>3.982318701533185E-2</v>
      </c>
      <c r="BS71" s="66">
        <v>7.4343174916659732E-2</v>
      </c>
      <c r="BT71" s="66">
        <v>2.2209976171132614E-2</v>
      </c>
      <c r="BU71" s="66">
        <v>4.2126612957699627E-3</v>
      </c>
      <c r="BV71" s="66">
        <v>1.3481439166380593E-2</v>
      </c>
      <c r="BW71" s="66">
        <v>5.1498585679833134E-3</v>
      </c>
      <c r="BX71" s="66">
        <v>0</v>
      </c>
      <c r="BY71" s="66">
        <v>5.3875139403365524E-2</v>
      </c>
      <c r="BZ71" s="66">
        <v>4.0049397235051454E-3</v>
      </c>
      <c r="CA71" s="66">
        <v>1.5248165673122714E-3</v>
      </c>
      <c r="CB71" s="66">
        <v>4.8686358147932127E-4</v>
      </c>
      <c r="CC71" s="66">
        <v>1.6280458023552398E-3</v>
      </c>
      <c r="CD71" s="66">
        <v>3.0546236355904169E-3</v>
      </c>
      <c r="CE71" s="66">
        <v>4.7306366251450065E-2</v>
      </c>
      <c r="CF71" s="66">
        <v>6.9905491307664077E-3</v>
      </c>
      <c r="CG71" s="66">
        <v>5.6505503993093033E-3</v>
      </c>
      <c r="CH71" s="66">
        <v>9.4083267923890466E-3</v>
      </c>
      <c r="CI71" s="66">
        <v>5.9077837380138443E-3</v>
      </c>
      <c r="CJ71" s="66">
        <v>2.1290984643684259E-3</v>
      </c>
      <c r="CK71" s="66">
        <v>3.7569042166240062E-3</v>
      </c>
      <c r="CL71" s="66">
        <v>4.4057748399233699E-3</v>
      </c>
      <c r="CM71" s="66">
        <v>6.7058900364570604E-3</v>
      </c>
      <c r="CN71" s="66">
        <v>2.0189670379323121E-2</v>
      </c>
      <c r="CO71" s="66">
        <v>1.0621870241909706E-2</v>
      </c>
      <c r="CP71" s="66">
        <v>6.9887736692348379E-3</v>
      </c>
      <c r="CQ71" s="66">
        <v>1.081858967125564E-2</v>
      </c>
      <c r="CR71" s="66">
        <v>2.254487362716031E-2</v>
      </c>
      <c r="CS71" s="66">
        <v>1.1772319887703494E-2</v>
      </c>
      <c r="CT71" s="66">
        <v>3.958263890312461E-3</v>
      </c>
      <c r="CU71" s="66">
        <v>3.0651947211334457E-3</v>
      </c>
      <c r="CV71" s="66">
        <v>4.9429106347071696E-3</v>
      </c>
      <c r="CW71" s="66">
        <v>3.417739014859067E-3</v>
      </c>
      <c r="CX71" s="66">
        <v>3.6568490952216199E-3</v>
      </c>
      <c r="CY71" s="66">
        <v>3.8438590828967951E-2</v>
      </c>
      <c r="CZ71" s="66">
        <v>1.9048222923721152E-2</v>
      </c>
      <c r="DA71" s="66">
        <v>2.784626646742017E-2</v>
      </c>
      <c r="DB71" s="66">
        <v>3.2981233545514875E-2</v>
      </c>
      <c r="DC71" s="66">
        <v>1.8021777546966215E-2</v>
      </c>
      <c r="DD71" s="66">
        <v>0</v>
      </c>
      <c r="DE71" s="67">
        <v>4.3624505426485645E-3</v>
      </c>
      <c r="DF71" s="67">
        <v>1.4554814070555689E-2</v>
      </c>
      <c r="DG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row>
    <row r="72" spans="1:170" s="34" customFormat="1" ht="19.95" customHeight="1" x14ac:dyDescent="0.2">
      <c r="A72" s="71" t="s">
        <v>486</v>
      </c>
      <c r="B72" s="69" t="s">
        <v>487</v>
      </c>
      <c r="C72" s="70">
        <v>1.4066236344028882E-6</v>
      </c>
      <c r="D72" s="66">
        <v>0</v>
      </c>
      <c r="E72" s="66">
        <v>2.5575321979420104E-3</v>
      </c>
      <c r="F72" s="66">
        <v>4.0872045972877312E-4</v>
      </c>
      <c r="G72" s="66">
        <v>1.035476319106789E-5</v>
      </c>
      <c r="H72" s="66">
        <v>0</v>
      </c>
      <c r="I72" s="66">
        <v>1.7737235525148866E-5</v>
      </c>
      <c r="J72" s="66">
        <v>3.969305245855953E-3</v>
      </c>
      <c r="K72" s="66">
        <v>4.1274112086765041E-3</v>
      </c>
      <c r="L72" s="66">
        <v>9.071623960252331E-4</v>
      </c>
      <c r="M72" s="66">
        <v>0</v>
      </c>
      <c r="N72" s="66">
        <v>9.7356625675209755E-3</v>
      </c>
      <c r="O72" s="66">
        <v>1.3166072917456225E-3</v>
      </c>
      <c r="P72" s="66">
        <v>1.54822449255142E-4</v>
      </c>
      <c r="Q72" s="66">
        <v>6.604399366628151E-4</v>
      </c>
      <c r="R72" s="66">
        <v>1.7354241212376342E-3</v>
      </c>
      <c r="S72" s="66">
        <v>1.4222302854378327E-3</v>
      </c>
      <c r="T72" s="66">
        <v>8.3245495405910672E-4</v>
      </c>
      <c r="U72" s="66">
        <v>1.4399533618344344E-2</v>
      </c>
      <c r="V72" s="66">
        <v>3.24364431253721E-3</v>
      </c>
      <c r="W72" s="66">
        <v>1.5208638959230374E-4</v>
      </c>
      <c r="X72" s="66">
        <v>1.3923964562126273E-3</v>
      </c>
      <c r="Y72" s="66">
        <v>1.3666177115131757E-3</v>
      </c>
      <c r="Z72" s="66">
        <v>1.8371688261458131E-3</v>
      </c>
      <c r="AA72" s="66">
        <v>3.6265079464575722E-3</v>
      </c>
      <c r="AB72" s="66">
        <v>3.3735624608692782E-3</v>
      </c>
      <c r="AC72" s="66">
        <v>8.4989720985676498E-6</v>
      </c>
      <c r="AD72" s="66">
        <v>6.557516324004175E-4</v>
      </c>
      <c r="AE72" s="66">
        <v>5.9074353688799023E-3</v>
      </c>
      <c r="AF72" s="66">
        <v>3.5815376560480372E-3</v>
      </c>
      <c r="AG72" s="66">
        <v>3.4053586862575628E-4</v>
      </c>
      <c r="AH72" s="66">
        <v>1.7882563473526791E-2</v>
      </c>
      <c r="AI72" s="66">
        <v>6.3672403339396486E-4</v>
      </c>
      <c r="AJ72" s="66">
        <v>1.8915187376725838E-2</v>
      </c>
      <c r="AK72" s="66">
        <v>3.5040547535515037E-3</v>
      </c>
      <c r="AL72" s="66">
        <v>1.2631011116393293E-3</v>
      </c>
      <c r="AM72" s="66">
        <v>5.3230416501571448E-3</v>
      </c>
      <c r="AN72" s="66">
        <v>1.8230757565910617E-2</v>
      </c>
      <c r="AO72" s="66">
        <v>2.9353159851301116E-4</v>
      </c>
      <c r="AP72" s="66">
        <v>9.4184512331269661E-4</v>
      </c>
      <c r="AQ72" s="66">
        <v>4.495558363300612E-3</v>
      </c>
      <c r="AR72" s="66">
        <v>2.2820426988023508E-3</v>
      </c>
      <c r="AS72" s="66">
        <v>4.765223273084096E-3</v>
      </c>
      <c r="AT72" s="66">
        <v>1.4615798729497903E-3</v>
      </c>
      <c r="AU72" s="66">
        <v>9.3039467938975623E-4</v>
      </c>
      <c r="AV72" s="66">
        <v>1.5644663590812576E-3</v>
      </c>
      <c r="AW72" s="66">
        <v>3.0312258010506262E-3</v>
      </c>
      <c r="AX72" s="66">
        <v>2.0377347525836103E-3</v>
      </c>
      <c r="AY72" s="66">
        <v>9.1391662344398347E-4</v>
      </c>
      <c r="AZ72" s="66">
        <v>9.9060925332111773E-5</v>
      </c>
      <c r="BA72" s="66">
        <v>2.708803611738149E-4</v>
      </c>
      <c r="BB72" s="66">
        <v>1.9588000843760063E-3</v>
      </c>
      <c r="BC72" s="66">
        <v>1.0237972043870584E-3</v>
      </c>
      <c r="BD72" s="66">
        <v>6.2504003192700151E-4</v>
      </c>
      <c r="BE72" s="66">
        <v>1.5513425906042392E-3</v>
      </c>
      <c r="BF72" s="66">
        <v>5.373165665967192E-3</v>
      </c>
      <c r="BG72" s="66">
        <v>3.8254176584943513E-3</v>
      </c>
      <c r="BH72" s="66">
        <v>1.4404518109628743E-3</v>
      </c>
      <c r="BI72" s="66">
        <v>2.1062482562529583E-3</v>
      </c>
      <c r="BJ72" s="66">
        <v>8.6649771168110211E-4</v>
      </c>
      <c r="BK72" s="66">
        <v>3.168557197270939E-3</v>
      </c>
      <c r="BL72" s="66">
        <v>9.5030698111535437E-4</v>
      </c>
      <c r="BM72" s="66">
        <v>1.0147726276320791E-3</v>
      </c>
      <c r="BN72" s="66">
        <v>5.7762775459657787E-4</v>
      </c>
      <c r="BO72" s="66">
        <v>5.4386108979495899E-4</v>
      </c>
      <c r="BP72" s="66">
        <v>1.1958023309898316E-3</v>
      </c>
      <c r="BQ72" s="66">
        <v>8.541907043612889E-3</v>
      </c>
      <c r="BR72" s="66">
        <v>1.7593666310346261E-3</v>
      </c>
      <c r="BS72" s="66">
        <v>3.8659488663761511E-3</v>
      </c>
      <c r="BT72" s="66">
        <v>5.3213899899722875E-3</v>
      </c>
      <c r="BU72" s="66">
        <v>1.0787993700099086E-3</v>
      </c>
      <c r="BV72" s="66">
        <v>2.1111540221993362E-3</v>
      </c>
      <c r="BW72" s="66">
        <v>2.3527828894018052E-4</v>
      </c>
      <c r="BX72" s="66">
        <v>0</v>
      </c>
      <c r="BY72" s="66">
        <v>7.8212499600682978E-4</v>
      </c>
      <c r="BZ72" s="66">
        <v>6.7827092888827567E-4</v>
      </c>
      <c r="CA72" s="66">
        <v>2.4658099307677976E-4</v>
      </c>
      <c r="CB72" s="66">
        <v>2.1759398899065348E-4</v>
      </c>
      <c r="CC72" s="66">
        <v>2.7134096705920661E-5</v>
      </c>
      <c r="CD72" s="66">
        <v>7.477673297736616E-4</v>
      </c>
      <c r="CE72" s="66">
        <v>1.6517073946322597E-4</v>
      </c>
      <c r="CF72" s="66">
        <v>7.1384275073320391E-4</v>
      </c>
      <c r="CG72" s="66">
        <v>1.0487804878048779E-3</v>
      </c>
      <c r="CH72" s="66">
        <v>9.4274140190503007E-4</v>
      </c>
      <c r="CI72" s="66">
        <v>1.3448814783787557E-3</v>
      </c>
      <c r="CJ72" s="66">
        <v>2.0834024155204841E-4</v>
      </c>
      <c r="CK72" s="66">
        <v>1.0341169338542368E-3</v>
      </c>
      <c r="CL72" s="66">
        <v>6.1933691168602545E-4</v>
      </c>
      <c r="CM72" s="66">
        <v>1.7479233952487686E-3</v>
      </c>
      <c r="CN72" s="66">
        <v>5.1733084605529826E-3</v>
      </c>
      <c r="CO72" s="66">
        <v>1.0739118541403744E-3</v>
      </c>
      <c r="CP72" s="66">
        <v>1.8318785705658863E-3</v>
      </c>
      <c r="CQ72" s="66">
        <v>3.097165978154215E-3</v>
      </c>
      <c r="CR72" s="66">
        <v>8.9146128163651514E-3</v>
      </c>
      <c r="CS72" s="66">
        <v>5.6731344120336319E-3</v>
      </c>
      <c r="CT72" s="66">
        <v>2.2264356838514686E-3</v>
      </c>
      <c r="CU72" s="66">
        <v>1.0047706378031093E-4</v>
      </c>
      <c r="CV72" s="66">
        <v>3.4965588165493237E-4</v>
      </c>
      <c r="CW72" s="66">
        <v>2.8030486008630909E-3</v>
      </c>
      <c r="CX72" s="66">
        <v>2.3447146227693178E-3</v>
      </c>
      <c r="CY72" s="66">
        <v>1.9011991360262173E-2</v>
      </c>
      <c r="CZ72" s="66">
        <v>1.7119919504865293E-2</v>
      </c>
      <c r="DA72" s="66">
        <v>9.2745941453453648E-3</v>
      </c>
      <c r="DB72" s="66">
        <v>2.307215310426981E-3</v>
      </c>
      <c r="DC72" s="66">
        <v>4.9260180818317227E-3</v>
      </c>
      <c r="DD72" s="66">
        <v>0</v>
      </c>
      <c r="DE72" s="67">
        <v>2.6249726184981564E-4</v>
      </c>
      <c r="DF72" s="67">
        <v>2.7877404953811384E-3</v>
      </c>
      <c r="DG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row>
    <row r="73" spans="1:170" s="34" customFormat="1" ht="19.95" customHeight="1" x14ac:dyDescent="0.2">
      <c r="A73" s="71" t="s">
        <v>491</v>
      </c>
      <c r="B73" s="69" t="s">
        <v>98</v>
      </c>
      <c r="C73" s="70">
        <v>1.4581998343309941E-4</v>
      </c>
      <c r="D73" s="66">
        <v>1.1877024492811276E-3</v>
      </c>
      <c r="E73" s="66">
        <v>1.6513024262851277E-3</v>
      </c>
      <c r="F73" s="66">
        <v>2.1253463905896203E-4</v>
      </c>
      <c r="G73" s="66">
        <v>7.8786241671168741E-5</v>
      </c>
      <c r="H73" s="66">
        <v>0</v>
      </c>
      <c r="I73" s="66">
        <v>1.1022424933485365E-3</v>
      </c>
      <c r="J73" s="66">
        <v>2.0259119111296839E-3</v>
      </c>
      <c r="K73" s="66">
        <v>1.8123389841786036E-3</v>
      </c>
      <c r="L73" s="66">
        <v>9.4903142968793619E-5</v>
      </c>
      <c r="M73" s="66">
        <v>0</v>
      </c>
      <c r="N73" s="66">
        <v>2.427307206068268E-3</v>
      </c>
      <c r="O73" s="66">
        <v>1.1866141135450619E-3</v>
      </c>
      <c r="P73" s="66">
        <v>5.65732031144516E-4</v>
      </c>
      <c r="Q73" s="66">
        <v>7.505242435913896E-4</v>
      </c>
      <c r="R73" s="66">
        <v>2.4056339016347438E-3</v>
      </c>
      <c r="S73" s="66">
        <v>1.5533986453797775E-3</v>
      </c>
      <c r="T73" s="66">
        <v>6.453601686488207E-4</v>
      </c>
      <c r="U73" s="66">
        <v>5.7811892732219199E-3</v>
      </c>
      <c r="V73" s="66">
        <v>4.373494939442139E-3</v>
      </c>
      <c r="W73" s="66">
        <v>1.1722346373702237E-3</v>
      </c>
      <c r="X73" s="66">
        <v>4.6539607623542591E-3</v>
      </c>
      <c r="Y73" s="66">
        <v>3.5829020922561153E-3</v>
      </c>
      <c r="Z73" s="66">
        <v>5.376136143879327E-3</v>
      </c>
      <c r="AA73" s="66">
        <v>3.5681845378859977E-3</v>
      </c>
      <c r="AB73" s="66">
        <v>1.3655386034863413E-3</v>
      </c>
      <c r="AC73" s="66">
        <v>5.0521100066095012E-4</v>
      </c>
      <c r="AD73" s="66">
        <v>3.0183023035657941E-3</v>
      </c>
      <c r="AE73" s="66">
        <v>1.3731601958956448E-3</v>
      </c>
      <c r="AF73" s="66">
        <v>8.0482337734583359E-4</v>
      </c>
      <c r="AG73" s="66">
        <v>5.0821089023336211E-4</v>
      </c>
      <c r="AH73" s="66">
        <v>2.426948733890075E-3</v>
      </c>
      <c r="AI73" s="66">
        <v>1.5213842637936666E-3</v>
      </c>
      <c r="AJ73" s="66">
        <v>8.9743589743589744E-4</v>
      </c>
      <c r="AK73" s="66">
        <v>1.3380686719963188E-3</v>
      </c>
      <c r="AL73" s="66">
        <v>3.3871376949925732E-4</v>
      </c>
      <c r="AM73" s="66">
        <v>2.1580990263549674E-3</v>
      </c>
      <c r="AN73" s="66">
        <v>8.725980806308356E-4</v>
      </c>
      <c r="AO73" s="66">
        <v>1.8339529120198265E-4</v>
      </c>
      <c r="AP73" s="66">
        <v>1.6215027571974694E-3</v>
      </c>
      <c r="AQ73" s="66">
        <v>7.9735640003887641E-4</v>
      </c>
      <c r="AR73" s="66">
        <v>6.241166406308115E-4</v>
      </c>
      <c r="AS73" s="66">
        <v>7.6512324140739802E-4</v>
      </c>
      <c r="AT73" s="66">
        <v>6.4623335606359697E-4</v>
      </c>
      <c r="AU73" s="66">
        <v>5.8952668831740735E-4</v>
      </c>
      <c r="AV73" s="66">
        <v>1.2795887508580993E-3</v>
      </c>
      <c r="AW73" s="66">
        <v>1.3223875599087506E-3</v>
      </c>
      <c r="AX73" s="66">
        <v>1.5985936637384138E-3</v>
      </c>
      <c r="AY73" s="66">
        <v>6.6268477697095445E-4</v>
      </c>
      <c r="AZ73" s="66">
        <v>6.567796610169491E-4</v>
      </c>
      <c r="BA73" s="66">
        <v>3.7260427599890728E-4</v>
      </c>
      <c r="BB73" s="66">
        <v>1.4566518268515538E-3</v>
      </c>
      <c r="BC73" s="66">
        <v>3.2918616775245578E-4</v>
      </c>
      <c r="BD73" s="66">
        <v>4.150017490872721E-4</v>
      </c>
      <c r="BE73" s="66">
        <v>3.6544595165814855E-4</v>
      </c>
      <c r="BF73" s="66">
        <v>3.7932733430599808E-4</v>
      </c>
      <c r="BG73" s="66">
        <v>3.4209012397989587E-4</v>
      </c>
      <c r="BH73" s="66">
        <v>8.2734211886581715E-4</v>
      </c>
      <c r="BI73" s="66">
        <v>1.6691129668643127E-3</v>
      </c>
      <c r="BJ73" s="66">
        <v>7.0376249756314924E-4</v>
      </c>
      <c r="BK73" s="66">
        <v>4.3197577888465675E-3</v>
      </c>
      <c r="BL73" s="66">
        <v>6.4321766496499449E-4</v>
      </c>
      <c r="BM73" s="66">
        <v>1.2861121433671403E-3</v>
      </c>
      <c r="BN73" s="66">
        <v>5.578043629944874E-4</v>
      </c>
      <c r="BO73" s="66">
        <v>6.7271321736717376E-4</v>
      </c>
      <c r="BP73" s="66">
        <v>3.3979746953673244E-4</v>
      </c>
      <c r="BQ73" s="66">
        <v>2.0242305214371874E-3</v>
      </c>
      <c r="BR73" s="66">
        <v>9.2505750860268257E-2</v>
      </c>
      <c r="BS73" s="66">
        <v>1.0291217519482029E-2</v>
      </c>
      <c r="BT73" s="66">
        <v>2.7137531612898046E-3</v>
      </c>
      <c r="BU73" s="66">
        <v>1.259631916156456E-3</v>
      </c>
      <c r="BV73" s="66">
        <v>1.7214855818743567E-3</v>
      </c>
      <c r="BW73" s="66">
        <v>2.4909617777149634E-4</v>
      </c>
      <c r="BX73" s="66">
        <v>0</v>
      </c>
      <c r="BY73" s="66">
        <v>6.6367087503117067E-3</v>
      </c>
      <c r="BZ73" s="66">
        <v>1.2154366913872819E-3</v>
      </c>
      <c r="CA73" s="66">
        <v>1.000602019153128E-2</v>
      </c>
      <c r="CB73" s="66">
        <v>2.3299827263352835E-4</v>
      </c>
      <c r="CC73" s="66">
        <v>3.0751976266710083E-4</v>
      </c>
      <c r="CD73" s="66">
        <v>9.7859471719510469E-4</v>
      </c>
      <c r="CE73" s="66">
        <v>1.7219986806187796E-3</v>
      </c>
      <c r="CF73" s="66">
        <v>3.4887646465254058E-3</v>
      </c>
      <c r="CG73" s="66">
        <v>6.9210015109000646E-4</v>
      </c>
      <c r="CH73" s="66">
        <v>4.5540912404256973E-3</v>
      </c>
      <c r="CI73" s="66">
        <v>7.103302751467164E-4</v>
      </c>
      <c r="CJ73" s="66">
        <v>1.5405182298438539E-4</v>
      </c>
      <c r="CK73" s="66">
        <v>1.3995352283443351E-3</v>
      </c>
      <c r="CL73" s="66">
        <v>9.3836834020814288E-4</v>
      </c>
      <c r="CM73" s="66">
        <v>2.6765561224065325E-3</v>
      </c>
      <c r="CN73" s="66">
        <v>9.3540079854825611E-3</v>
      </c>
      <c r="CO73" s="66">
        <v>7.6747846925921126E-3</v>
      </c>
      <c r="CP73" s="66">
        <v>3.7877137034022135E-3</v>
      </c>
      <c r="CQ73" s="66">
        <v>3.5083620376579138E-3</v>
      </c>
      <c r="CR73" s="66">
        <v>7.254597204079687E-3</v>
      </c>
      <c r="CS73" s="66">
        <v>7.2408288157830058E-3</v>
      </c>
      <c r="CT73" s="66">
        <v>3.0137452017037188E-3</v>
      </c>
      <c r="CU73" s="66">
        <v>3.0616586956261165E-4</v>
      </c>
      <c r="CV73" s="66">
        <v>1.649394826358674E-4</v>
      </c>
      <c r="CW73" s="66">
        <v>8.2989069657374466E-4</v>
      </c>
      <c r="CX73" s="66">
        <v>7.569729004181031E-4</v>
      </c>
      <c r="CY73" s="66">
        <v>1.1544328310037488E-2</v>
      </c>
      <c r="CZ73" s="66">
        <v>9.2172851137884721E-3</v>
      </c>
      <c r="DA73" s="66">
        <v>1.5687799454548956E-2</v>
      </c>
      <c r="DB73" s="66">
        <v>4.8983845369282306E-3</v>
      </c>
      <c r="DC73" s="66">
        <v>4.4727696096430701E-3</v>
      </c>
      <c r="DD73" s="66">
        <v>0</v>
      </c>
      <c r="DE73" s="67">
        <v>1.3862643888521405E-3</v>
      </c>
      <c r="DF73" s="67">
        <v>2.867256488303431E-3</v>
      </c>
      <c r="DG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row>
    <row r="74" spans="1:170" s="34" customFormat="1" ht="19.95" customHeight="1" x14ac:dyDescent="0.2">
      <c r="A74" s="71" t="s">
        <v>493</v>
      </c>
      <c r="B74" s="69" t="s">
        <v>99</v>
      </c>
      <c r="C74" s="70">
        <v>2.5006642389384682E-6</v>
      </c>
      <c r="D74" s="66">
        <v>8.2968687844518947E-4</v>
      </c>
      <c r="E74" s="66">
        <v>1.2307760987477958E-3</v>
      </c>
      <c r="F74" s="66">
        <v>1.7983700228066016E-4</v>
      </c>
      <c r="G74" s="66">
        <v>3.15144966684675E-6</v>
      </c>
      <c r="H74" s="66">
        <v>0</v>
      </c>
      <c r="I74" s="66">
        <v>1.4025085518814138E-3</v>
      </c>
      <c r="J74" s="66">
        <v>7.3601411461381931E-4</v>
      </c>
      <c r="K74" s="66">
        <v>1.6432710721496431E-4</v>
      </c>
      <c r="L74" s="66">
        <v>1.0718472617651986E-4</v>
      </c>
      <c r="M74" s="66">
        <v>0</v>
      </c>
      <c r="N74" s="66">
        <v>1.2067578439259856E-4</v>
      </c>
      <c r="O74" s="66">
        <v>2.508906238156598E-4</v>
      </c>
      <c r="P74" s="66">
        <v>3.1009496376974664E-4</v>
      </c>
      <c r="Q74" s="66">
        <v>2.1205118329267771E-4</v>
      </c>
      <c r="R74" s="66">
        <v>5.4216656142566481E-4</v>
      </c>
      <c r="S74" s="66">
        <v>6.5566037735849056E-4</v>
      </c>
      <c r="T74" s="66">
        <v>7.0074778250666238E-4</v>
      </c>
      <c r="U74" s="66">
        <v>5.2739992226972406E-3</v>
      </c>
      <c r="V74" s="66">
        <v>5.8721131716679854E-3</v>
      </c>
      <c r="W74" s="66">
        <v>1.0279444978411529E-3</v>
      </c>
      <c r="X74" s="66">
        <v>1.9255644661320321E-3</v>
      </c>
      <c r="Y74" s="66">
        <v>7.3525001730090497E-4</v>
      </c>
      <c r="Z74" s="66">
        <v>3.8116418487719977E-3</v>
      </c>
      <c r="AA74" s="66">
        <v>3.9022263757429324E-3</v>
      </c>
      <c r="AB74" s="66">
        <v>1.5752792697795498E-3</v>
      </c>
      <c r="AC74" s="66">
        <v>0</v>
      </c>
      <c r="AD74" s="66">
        <v>1.3896642959438792E-4</v>
      </c>
      <c r="AE74" s="66">
        <v>4.9971771069942101E-5</v>
      </c>
      <c r="AF74" s="66">
        <v>7.4035897184181675E-5</v>
      </c>
      <c r="AG74" s="66">
        <v>4.7709593777009506E-4</v>
      </c>
      <c r="AH74" s="66">
        <v>8.8148807823500749E-4</v>
      </c>
      <c r="AI74" s="66">
        <v>3.4545030548948281E-3</v>
      </c>
      <c r="AJ74" s="66">
        <v>3.0571992110453648E-4</v>
      </c>
      <c r="AK74" s="66">
        <v>2.8371772013573359E-3</v>
      </c>
      <c r="AL74" s="66">
        <v>3.9546575298600662E-4</v>
      </c>
      <c r="AM74" s="66">
        <v>1.7484064304426608E-5</v>
      </c>
      <c r="AN74" s="66">
        <v>5.5674703754251424E-5</v>
      </c>
      <c r="AO74" s="66">
        <v>3.9653035935563816E-7</v>
      </c>
      <c r="AP74" s="66">
        <v>0</v>
      </c>
      <c r="AQ74" s="66">
        <v>3.8367188259306052E-4</v>
      </c>
      <c r="AR74" s="66">
        <v>1.1734731830692555E-4</v>
      </c>
      <c r="AS74" s="66">
        <v>7.6762403332483861E-5</v>
      </c>
      <c r="AT74" s="66">
        <v>2.5306679108495132E-4</v>
      </c>
      <c r="AU74" s="66">
        <v>2.6526217947877058E-5</v>
      </c>
      <c r="AV74" s="66">
        <v>1.6679172301804687E-3</v>
      </c>
      <c r="AW74" s="66">
        <v>8.2626985621899927E-4</v>
      </c>
      <c r="AX74" s="66">
        <v>1.6457136769107092E-3</v>
      </c>
      <c r="AY74" s="66">
        <v>2.2655439574688796E-4</v>
      </c>
      <c r="AZ74" s="66">
        <v>5.1534585432890516E-6</v>
      </c>
      <c r="BA74" s="66">
        <v>7.9869448318500085E-5</v>
      </c>
      <c r="BB74" s="66">
        <v>6.8738689729441673E-4</v>
      </c>
      <c r="BC74" s="66">
        <v>1.9989102910855536E-4</v>
      </c>
      <c r="BD74" s="66">
        <v>2.6679739656981815E-4</v>
      </c>
      <c r="BE74" s="66">
        <v>2.9204934096760557E-5</v>
      </c>
      <c r="BF74" s="66">
        <v>9.7787406337272902E-5</v>
      </c>
      <c r="BG74" s="66">
        <v>4.0890285198543523E-5</v>
      </c>
      <c r="BH74" s="66">
        <v>9.6724634390809856E-4</v>
      </c>
      <c r="BI74" s="66">
        <v>6.8307443306227268E-3</v>
      </c>
      <c r="BJ74" s="66">
        <v>1.252309206190065E-4</v>
      </c>
      <c r="BK74" s="66">
        <v>0</v>
      </c>
      <c r="BL74" s="66">
        <v>5.2199670657386815E-4</v>
      </c>
      <c r="BM74" s="66">
        <v>8.0585560570696079E-6</v>
      </c>
      <c r="BN74" s="66">
        <v>4.8241309360429925E-3</v>
      </c>
      <c r="BO74" s="66">
        <v>6.6726962273714495E-3</v>
      </c>
      <c r="BP74" s="66">
        <v>8.1867916359069197E-3</v>
      </c>
      <c r="BQ74" s="66">
        <v>1.6186285022354414E-3</v>
      </c>
      <c r="BR74" s="66">
        <v>2.0514990009178713E-3</v>
      </c>
      <c r="BS74" s="66">
        <v>0</v>
      </c>
      <c r="BT74" s="66">
        <v>1.5749730681883399E-3</v>
      </c>
      <c r="BU74" s="66">
        <v>3.2277840060815463E-3</v>
      </c>
      <c r="BV74" s="66">
        <v>1.1380378189724226E-4</v>
      </c>
      <c r="BW74" s="66">
        <v>0</v>
      </c>
      <c r="BX74" s="66">
        <v>0</v>
      </c>
      <c r="BY74" s="66">
        <v>2.2609262506899076E-2</v>
      </c>
      <c r="BZ74" s="66">
        <v>2.3227512685606551E-3</v>
      </c>
      <c r="CA74" s="66">
        <v>0</v>
      </c>
      <c r="CB74" s="66">
        <v>1.160495619593455E-3</v>
      </c>
      <c r="CC74" s="66">
        <v>7.2357591215788428E-5</v>
      </c>
      <c r="CD74" s="66">
        <v>4.0803525020082221E-3</v>
      </c>
      <c r="CE74" s="66">
        <v>1.6127853178428614E-3</v>
      </c>
      <c r="CF74" s="66">
        <v>6.7459723990477664E-3</v>
      </c>
      <c r="CG74" s="66">
        <v>1.4696740772717463E-3</v>
      </c>
      <c r="CH74" s="66">
        <v>7.9805836164426845E-3</v>
      </c>
      <c r="CI74" s="66">
        <v>7.5937836389267975E-3</v>
      </c>
      <c r="CJ74" s="66">
        <v>3.3278707502820004E-4</v>
      </c>
      <c r="CK74" s="66">
        <v>2.7269971709551395E-3</v>
      </c>
      <c r="CL74" s="66">
        <v>1.4742582972333926E-3</v>
      </c>
      <c r="CM74" s="66">
        <v>1.6236593794146575E-2</v>
      </c>
      <c r="CN74" s="66">
        <v>5.7862228514365998E-3</v>
      </c>
      <c r="CO74" s="66">
        <v>3.0228593270962387E-3</v>
      </c>
      <c r="CP74" s="66">
        <v>3.3286155872799214E-3</v>
      </c>
      <c r="CQ74" s="66">
        <v>6.6736402465274649E-3</v>
      </c>
      <c r="CR74" s="66">
        <v>4.9407253437204444E-3</v>
      </c>
      <c r="CS74" s="66">
        <v>4.2899590204306115E-3</v>
      </c>
      <c r="CT74" s="66">
        <v>4.5023882782895306E-5</v>
      </c>
      <c r="CU74" s="66">
        <v>5.361573591283398E-4</v>
      </c>
      <c r="CV74" s="66">
        <v>1.5175487171373571E-4</v>
      </c>
      <c r="CW74" s="66">
        <v>7.4589920182949556E-4</v>
      </c>
      <c r="CX74" s="66">
        <v>1.6240573922540467E-4</v>
      </c>
      <c r="CY74" s="66">
        <v>4.7075200476675183E-2</v>
      </c>
      <c r="CZ74" s="66">
        <v>1.6036895026085695E-2</v>
      </c>
      <c r="DA74" s="66">
        <v>1.1891052896642256E-2</v>
      </c>
      <c r="DB74" s="66">
        <v>1.2706684624949343E-2</v>
      </c>
      <c r="DC74" s="66">
        <v>1.3446989634342068E-2</v>
      </c>
      <c r="DD74" s="66">
        <v>0</v>
      </c>
      <c r="DE74" s="67">
        <v>1.6702145568632514E-2</v>
      </c>
      <c r="DF74" s="67">
        <v>3.3381003311847785E-3</v>
      </c>
      <c r="DG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row>
    <row r="75" spans="1:170" s="34" customFormat="1" ht="19.95" customHeight="1" x14ac:dyDescent="0.2">
      <c r="A75" s="71" t="s">
        <v>496</v>
      </c>
      <c r="B75" s="69" t="s">
        <v>100</v>
      </c>
      <c r="C75" s="70">
        <v>8.1010737227075955E-2</v>
      </c>
      <c r="D75" s="66">
        <v>5.7940558049667565E-2</v>
      </c>
      <c r="E75" s="66">
        <v>4.5616838909845761E-2</v>
      </c>
      <c r="F75" s="66">
        <v>2.5667644870966951E-2</v>
      </c>
      <c r="G75" s="66">
        <v>3.9248154150909417E-2</v>
      </c>
      <c r="H75" s="66">
        <v>0</v>
      </c>
      <c r="I75" s="66">
        <v>2.1069301913087549E-2</v>
      </c>
      <c r="J75" s="66">
        <v>7.9240672152802019E-2</v>
      </c>
      <c r="K75" s="66">
        <v>5.8680122512377038E-2</v>
      </c>
      <c r="L75" s="66">
        <v>9.7178027131133812E-2</v>
      </c>
      <c r="M75" s="66">
        <v>0</v>
      </c>
      <c r="N75" s="66">
        <v>5.9209286288932302E-2</v>
      </c>
      <c r="O75" s="66">
        <v>8.5305086030470725E-2</v>
      </c>
      <c r="P75" s="66">
        <v>6.0054457896394971E-2</v>
      </c>
      <c r="Q75" s="66">
        <v>7.1077053109085464E-2</v>
      </c>
      <c r="R75" s="66">
        <v>0.14248894969480108</v>
      </c>
      <c r="S75" s="66">
        <v>8.627219400096757E-2</v>
      </c>
      <c r="T75" s="66">
        <v>6.9329282844755577E-2</v>
      </c>
      <c r="U75" s="66">
        <v>3.1154294597745821E-2</v>
      </c>
      <c r="V75" s="66">
        <v>2.7303109199641008E-2</v>
      </c>
      <c r="W75" s="66">
        <v>7.0027584442017626E-3</v>
      </c>
      <c r="X75" s="66">
        <v>2.4892366458012523E-2</v>
      </c>
      <c r="Y75" s="66">
        <v>2.7045082313861483E-2</v>
      </c>
      <c r="Z75" s="66">
        <v>5.2599110423515762E-2</v>
      </c>
      <c r="AA75" s="66">
        <v>4.0289081242485196E-2</v>
      </c>
      <c r="AB75" s="66">
        <v>5.6335199054743004E-2</v>
      </c>
      <c r="AC75" s="66">
        <v>8.685778046243162E-3</v>
      </c>
      <c r="AD75" s="66">
        <v>3.1544651309561376E-2</v>
      </c>
      <c r="AE75" s="66">
        <v>5.7667082441605497E-2</v>
      </c>
      <c r="AF75" s="66">
        <v>4.7921513768222637E-2</v>
      </c>
      <c r="AG75" s="66">
        <v>9.0485738980121008E-2</v>
      </c>
      <c r="AH75" s="66">
        <v>3.7855930637003682E-2</v>
      </c>
      <c r="AI75" s="66">
        <v>3.136019775197052E-2</v>
      </c>
      <c r="AJ75" s="66">
        <v>4.5172583826429975E-2</v>
      </c>
      <c r="AK75" s="66">
        <v>4.4411341807097257E-2</v>
      </c>
      <c r="AL75" s="66">
        <v>1.3113575399591603E-2</v>
      </c>
      <c r="AM75" s="66">
        <v>1.4990094287000242E-2</v>
      </c>
      <c r="AN75" s="66">
        <v>3.9918545958709736E-2</v>
      </c>
      <c r="AO75" s="66">
        <v>7.4637422552664187E-2</v>
      </c>
      <c r="AP75" s="66">
        <v>8.8003653709530089E-3</v>
      </c>
      <c r="AQ75" s="66">
        <v>4.6375741082709691E-2</v>
      </c>
      <c r="AR75" s="66">
        <v>4.8802722606561037E-2</v>
      </c>
      <c r="AS75" s="66">
        <v>4.2739748539418428E-2</v>
      </c>
      <c r="AT75" s="66">
        <v>4.4072569357212078E-2</v>
      </c>
      <c r="AU75" s="66">
        <v>3.9631949897212075E-2</v>
      </c>
      <c r="AV75" s="66">
        <v>4.6476102073350678E-2</v>
      </c>
      <c r="AW75" s="66">
        <v>4.2321738766455293E-2</v>
      </c>
      <c r="AX75" s="66">
        <v>4.4513787325539726E-2</v>
      </c>
      <c r="AY75" s="66">
        <v>4.9699453773340251E-2</v>
      </c>
      <c r="AZ75" s="66">
        <v>5.5658211177278975E-2</v>
      </c>
      <c r="BA75" s="66">
        <v>3.7152017943667237E-2</v>
      </c>
      <c r="BB75" s="66">
        <v>5.3490224595605783E-2</v>
      </c>
      <c r="BC75" s="66">
        <v>4.3559800716542404E-2</v>
      </c>
      <c r="BD75" s="66">
        <v>3.8345954681395129E-2</v>
      </c>
      <c r="BE75" s="66">
        <v>1.8577547915757782E-2</v>
      </c>
      <c r="BF75" s="66">
        <v>1.744370692647871E-2</v>
      </c>
      <c r="BG75" s="66">
        <v>5.379102664356325E-2</v>
      </c>
      <c r="BH75" s="66">
        <v>5.7990301280025705E-2</v>
      </c>
      <c r="BI75" s="66">
        <v>4.2880133452171343E-2</v>
      </c>
      <c r="BJ75" s="66">
        <v>7.4884562898599155E-2</v>
      </c>
      <c r="BK75" s="66">
        <v>5.7434459280342664E-3</v>
      </c>
      <c r="BL75" s="66">
        <v>6.0376121423963709E-2</v>
      </c>
      <c r="BM75" s="66">
        <v>7.2235142820160581E-2</v>
      </c>
      <c r="BN75" s="66">
        <v>4.1471089732037655E-2</v>
      </c>
      <c r="BO75" s="66">
        <v>3.9881659016449147E-2</v>
      </c>
      <c r="BP75" s="66">
        <v>1.7475458025084181E-2</v>
      </c>
      <c r="BQ75" s="66">
        <v>2.4460059225819352E-2</v>
      </c>
      <c r="BR75" s="66">
        <v>1.7341534998092489E-2</v>
      </c>
      <c r="BS75" s="66">
        <v>1.659255856226988E-2</v>
      </c>
      <c r="BT75" s="66">
        <v>1.0654104796875348E-2</v>
      </c>
      <c r="BU75" s="66">
        <v>5.3544899891616177E-3</v>
      </c>
      <c r="BV75" s="66">
        <v>1.4681134855246594E-3</v>
      </c>
      <c r="BW75" s="66">
        <v>3.0554372363559507E-3</v>
      </c>
      <c r="BX75" s="66">
        <v>7.0826054285744015E-4</v>
      </c>
      <c r="BY75" s="66">
        <v>2.6715331465153981E-3</v>
      </c>
      <c r="BZ75" s="66">
        <v>1.3075226277728334E-2</v>
      </c>
      <c r="CA75" s="66">
        <v>0.11102017560484609</v>
      </c>
      <c r="CB75" s="66">
        <v>9.650681911840573E-3</v>
      </c>
      <c r="CC75" s="66">
        <v>9.0446989019735542E-5</v>
      </c>
      <c r="CD75" s="66">
        <v>7.8749468411850876E-3</v>
      </c>
      <c r="CE75" s="66">
        <v>7.4712745701122768E-3</v>
      </c>
      <c r="CF75" s="66">
        <v>1.5982596830546363E-2</v>
      </c>
      <c r="CG75" s="66">
        <v>6.3852795165119788E-3</v>
      </c>
      <c r="CH75" s="66">
        <v>4.726453552597959E-3</v>
      </c>
      <c r="CI75" s="66">
        <v>4.189749444887334E-3</v>
      </c>
      <c r="CJ75" s="66">
        <v>1.3952193381257465E-2</v>
      </c>
      <c r="CK75" s="66">
        <v>5.3505994880775967E-3</v>
      </c>
      <c r="CL75" s="66">
        <v>2.7985537011787853E-2</v>
      </c>
      <c r="CM75" s="66">
        <v>7.0946970453308854E-3</v>
      </c>
      <c r="CN75" s="66">
        <v>9.1263176108149543E-3</v>
      </c>
      <c r="CO75" s="66">
        <v>3.5930856976862338E-2</v>
      </c>
      <c r="CP75" s="66">
        <v>6.5051608186050533E-2</v>
      </c>
      <c r="CQ75" s="66">
        <v>1.9227345333569949E-2</v>
      </c>
      <c r="CR75" s="66">
        <v>3.4573711280549022E-2</v>
      </c>
      <c r="CS75" s="66">
        <v>2.4256551003875363E-2</v>
      </c>
      <c r="CT75" s="66">
        <v>4.6604305312846248E-2</v>
      </c>
      <c r="CU75" s="66">
        <v>1.3365457226077892E-2</v>
      </c>
      <c r="CV75" s="66">
        <v>7.3746802731851384E-3</v>
      </c>
      <c r="CW75" s="66">
        <v>6.3551279348507461E-2</v>
      </c>
      <c r="CX75" s="66">
        <v>9.4656081044465646E-3</v>
      </c>
      <c r="CY75" s="66">
        <v>5.2213113533106585E-2</v>
      </c>
      <c r="CZ75" s="66">
        <v>0.12303226260790792</v>
      </c>
      <c r="DA75" s="66">
        <v>3.1020560367009845E-2</v>
      </c>
      <c r="DB75" s="66">
        <v>2.103005962848151E-2</v>
      </c>
      <c r="DC75" s="66">
        <v>2.8236472323162388E-2</v>
      </c>
      <c r="DD75" s="66">
        <v>0.22681316241419711</v>
      </c>
      <c r="DE75" s="67">
        <v>1.0058632825792982E-2</v>
      </c>
      <c r="DF75" s="67">
        <v>2.9199295974967118E-2</v>
      </c>
      <c r="DG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row>
    <row r="76" spans="1:170" s="34" customFormat="1" ht="19.95" customHeight="1" x14ac:dyDescent="0.2">
      <c r="A76" s="71" t="s">
        <v>501</v>
      </c>
      <c r="B76" s="69" t="s">
        <v>101</v>
      </c>
      <c r="C76" s="70">
        <v>3.6111154525420822E-3</v>
      </c>
      <c r="D76" s="66">
        <v>4.0626243109620963E-3</v>
      </c>
      <c r="E76" s="66">
        <v>1.5307470815383584E-2</v>
      </c>
      <c r="F76" s="66">
        <v>8.5749552451096587E-3</v>
      </c>
      <c r="G76" s="66">
        <v>8.7178101926886353E-3</v>
      </c>
      <c r="H76" s="66">
        <v>0</v>
      </c>
      <c r="I76" s="66">
        <v>4.9353857848726729E-2</v>
      </c>
      <c r="J76" s="66">
        <v>4.4523046995533647E-3</v>
      </c>
      <c r="K76" s="66">
        <v>7.8229101471936711E-3</v>
      </c>
      <c r="L76" s="66">
        <v>3.6091107017250054E-3</v>
      </c>
      <c r="M76" s="66">
        <v>0</v>
      </c>
      <c r="N76" s="66">
        <v>1.5302838754166189E-2</v>
      </c>
      <c r="O76" s="66">
        <v>1.767755627984537E-2</v>
      </c>
      <c r="P76" s="66">
        <v>7.8333858409469371E-3</v>
      </c>
      <c r="Q76" s="66">
        <v>1.2806308041254759E-2</v>
      </c>
      <c r="R76" s="66">
        <v>8.4405037535957329E-3</v>
      </c>
      <c r="S76" s="66">
        <v>9.552793904208998E-3</v>
      </c>
      <c r="T76" s="66">
        <v>9.3179467801598991E-3</v>
      </c>
      <c r="U76" s="66">
        <v>9.4549164399533626E-3</v>
      </c>
      <c r="V76" s="66">
        <v>7.0866470583008257E-3</v>
      </c>
      <c r="W76" s="66">
        <v>3.7205074109010619E-3</v>
      </c>
      <c r="X76" s="66">
        <v>7.4956502609843422E-3</v>
      </c>
      <c r="Y76" s="66">
        <v>5.0607838463372062E-3</v>
      </c>
      <c r="Z76" s="66">
        <v>4.474956488106749E-3</v>
      </c>
      <c r="AA76" s="66">
        <v>6.31032498133765E-3</v>
      </c>
      <c r="AB76" s="66">
        <v>6.7359564842841601E-3</v>
      </c>
      <c r="AC76" s="66">
        <v>3.2242218516232669E-3</v>
      </c>
      <c r="AD76" s="66">
        <v>4.8524164380901527E-3</v>
      </c>
      <c r="AE76" s="66">
        <v>3.5416672137389546E-3</v>
      </c>
      <c r="AF76" s="66">
        <v>5.013580065118867E-3</v>
      </c>
      <c r="AG76" s="66">
        <v>5.9049265341400165E-3</v>
      </c>
      <c r="AH76" s="66">
        <v>9.7779476752978337E-3</v>
      </c>
      <c r="AI76" s="66">
        <v>9.7753836108390463E-3</v>
      </c>
      <c r="AJ76" s="66">
        <v>1.8520710059171594E-2</v>
      </c>
      <c r="AK76" s="66">
        <v>9.1870362914821448E-3</v>
      </c>
      <c r="AL76" s="66">
        <v>4.0093896944900813E-3</v>
      </c>
      <c r="AM76" s="66">
        <v>3.6404553165788932E-3</v>
      </c>
      <c r="AN76" s="66">
        <v>7.5854075951560847E-3</v>
      </c>
      <c r="AO76" s="66">
        <v>6.3830483271375468E-3</v>
      </c>
      <c r="AP76" s="66">
        <v>7.7380831557224538E-3</v>
      </c>
      <c r="AQ76" s="66">
        <v>9.1388084361939941E-3</v>
      </c>
      <c r="AR76" s="66">
        <v>1.4309491928884923E-2</v>
      </c>
      <c r="AS76" s="66">
        <v>1.036399621784994E-2</v>
      </c>
      <c r="AT76" s="66">
        <v>7.4072425797652797E-3</v>
      </c>
      <c r="AU76" s="66">
        <v>7.0822378345760956E-3</v>
      </c>
      <c r="AV76" s="66">
        <v>1.2509641502591972E-2</v>
      </c>
      <c r="AW76" s="66">
        <v>4.9614909692137039E-3</v>
      </c>
      <c r="AX76" s="66">
        <v>6.5386403479035706E-3</v>
      </c>
      <c r="AY76" s="66">
        <v>5.5280731327800809E-3</v>
      </c>
      <c r="AZ76" s="66">
        <v>6.0773591387998172E-3</v>
      </c>
      <c r="BA76" s="66">
        <v>5.7837414271541742E-3</v>
      </c>
      <c r="BB76" s="66">
        <v>6.4236785718250755E-3</v>
      </c>
      <c r="BC76" s="66">
        <v>6.5026419561450962E-3</v>
      </c>
      <c r="BD76" s="66">
        <v>8.3184127156181176E-3</v>
      </c>
      <c r="BE76" s="66">
        <v>3.7511160941339225E-3</v>
      </c>
      <c r="BF76" s="66">
        <v>2.9485282977451755E-3</v>
      </c>
      <c r="BG76" s="66">
        <v>3.2747250728297202E-3</v>
      </c>
      <c r="BH76" s="66">
        <v>1.4544814223256578E-2</v>
      </c>
      <c r="BI76" s="66">
        <v>9.7751121292652173E-3</v>
      </c>
      <c r="BJ76" s="66">
        <v>2.544554915011929E-2</v>
      </c>
      <c r="BK76" s="66">
        <v>2.3171905738562635E-3</v>
      </c>
      <c r="BL76" s="66">
        <v>1.1629637949831925E-2</v>
      </c>
      <c r="BM76" s="66">
        <v>7.2427838344530406E-3</v>
      </c>
      <c r="BN76" s="66">
        <v>1.7044350795477125E-2</v>
      </c>
      <c r="BO76" s="66">
        <v>1.4914293966569349E-2</v>
      </c>
      <c r="BP76" s="66">
        <v>1.8210565082589461E-2</v>
      </c>
      <c r="BQ76" s="66">
        <v>5.714876613333102E-3</v>
      </c>
      <c r="BR76" s="66">
        <v>2.2961211439018209E-2</v>
      </c>
      <c r="BS76" s="66">
        <v>4.1045655076285589E-2</v>
      </c>
      <c r="BT76" s="66">
        <v>1.6448767756532097E-2</v>
      </c>
      <c r="BU76" s="66">
        <v>4.3487282701562581E-2</v>
      </c>
      <c r="BV76" s="66">
        <v>9.3271416208948396E-2</v>
      </c>
      <c r="BW76" s="66">
        <v>6.4948630016012809E-2</v>
      </c>
      <c r="BX76" s="66">
        <v>7.5142128513307482E-2</v>
      </c>
      <c r="BY76" s="66">
        <v>4.7399102546454117E-2</v>
      </c>
      <c r="BZ76" s="66">
        <v>1.0176373670871429E-2</v>
      </c>
      <c r="CA76" s="66">
        <v>4.2322862234765175E-2</v>
      </c>
      <c r="CB76" s="66">
        <v>2.1580705815793983E-2</v>
      </c>
      <c r="CC76" s="66">
        <v>1.8378828168810264E-2</v>
      </c>
      <c r="CD76" s="66">
        <v>1.8340263667721967E-2</v>
      </c>
      <c r="CE76" s="66">
        <v>4.7426495437461538E-3</v>
      </c>
      <c r="CF76" s="66">
        <v>1.1220259047351354E-2</v>
      </c>
      <c r="CG76" s="66">
        <v>7.7390459745305422E-4</v>
      </c>
      <c r="CH76" s="66">
        <v>8.2374883764608896E-3</v>
      </c>
      <c r="CI76" s="66">
        <v>7.2195611344566197E-3</v>
      </c>
      <c r="CJ76" s="66">
        <v>4.1425867977686595E-3</v>
      </c>
      <c r="CK76" s="66">
        <v>4.0876330324666572E-3</v>
      </c>
      <c r="CL76" s="66">
        <v>4.3180131513090901E-3</v>
      </c>
      <c r="CM76" s="66">
        <v>1.5617772234063973E-2</v>
      </c>
      <c r="CN76" s="66">
        <v>1.081323801008233E-2</v>
      </c>
      <c r="CO76" s="66">
        <v>2.7221009250490372E-3</v>
      </c>
      <c r="CP76" s="66">
        <v>5.2011333866398314E-3</v>
      </c>
      <c r="CQ76" s="66">
        <v>3.3825484627739009E-2</v>
      </c>
      <c r="CR76" s="66">
        <v>2.2664038643828835E-2</v>
      </c>
      <c r="CS76" s="66">
        <v>5.4032081733229572E-3</v>
      </c>
      <c r="CT76" s="66">
        <v>3.7201287364791454E-2</v>
      </c>
      <c r="CU76" s="66">
        <v>3.7214810552938501E-2</v>
      </c>
      <c r="CV76" s="66">
        <v>1.9655617962713924E-3</v>
      </c>
      <c r="CW76" s="66">
        <v>7.5878692603135985E-3</v>
      </c>
      <c r="CX76" s="66">
        <v>3.9565373937547159E-3</v>
      </c>
      <c r="CY76" s="66">
        <v>1.9844236450755979E-2</v>
      </c>
      <c r="CZ76" s="66">
        <v>5.6683395584397984E-3</v>
      </c>
      <c r="DA76" s="66">
        <v>2.5475756049635496E-3</v>
      </c>
      <c r="DB76" s="66">
        <v>9.4711379022883752E-3</v>
      </c>
      <c r="DC76" s="66">
        <v>5.0151120719424697E-3</v>
      </c>
      <c r="DD76" s="66">
        <v>0</v>
      </c>
      <c r="DE76" s="67">
        <v>2.8551037936829613E-3</v>
      </c>
      <c r="DF76" s="67">
        <v>1.816087282258852E-2</v>
      </c>
      <c r="DG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row>
    <row r="77" spans="1:170" s="34" customFormat="1" ht="19.95" customHeight="1" x14ac:dyDescent="0.2">
      <c r="A77" s="68" t="s">
        <v>506</v>
      </c>
      <c r="B77" s="69" t="s">
        <v>505</v>
      </c>
      <c r="C77" s="70">
        <v>6.3704421486957485E-4</v>
      </c>
      <c r="D77" s="66">
        <v>0</v>
      </c>
      <c r="E77" s="66">
        <v>3.5400995513493003E-2</v>
      </c>
      <c r="F77" s="66">
        <v>1.0136267401273573E-3</v>
      </c>
      <c r="G77" s="66">
        <v>4.1734197730956238E-4</v>
      </c>
      <c r="H77" s="66">
        <v>0</v>
      </c>
      <c r="I77" s="66">
        <v>5.6062333713416939E-3</v>
      </c>
      <c r="J77" s="66">
        <v>2.7041978229507407E-3</v>
      </c>
      <c r="K77" s="66">
        <v>1.4390006050764039E-3</v>
      </c>
      <c r="L77" s="66">
        <v>5.7555964941662476E-4</v>
      </c>
      <c r="M77" s="66">
        <v>0</v>
      </c>
      <c r="N77" s="66">
        <v>2.414664981036662E-3</v>
      </c>
      <c r="O77" s="66">
        <v>4.0771621314333361E-3</v>
      </c>
      <c r="P77" s="66">
        <v>2.0378954948467526E-3</v>
      </c>
      <c r="Q77" s="66">
        <v>4.8703299524971112E-3</v>
      </c>
      <c r="R77" s="66">
        <v>1.2239528520311513E-3</v>
      </c>
      <c r="S77" s="66">
        <v>2.0109458151910983E-3</v>
      </c>
      <c r="T77" s="66">
        <v>4.6452010659878288E-3</v>
      </c>
      <c r="U77" s="66">
        <v>1.1261173727166731E-3</v>
      </c>
      <c r="V77" s="66">
        <v>2.7199054533175756E-3</v>
      </c>
      <c r="W77" s="66">
        <v>1.4345695249941232E-3</v>
      </c>
      <c r="X77" s="66">
        <v>1.9074455532668043E-3</v>
      </c>
      <c r="Y77" s="66">
        <v>1.8921038669445064E-3</v>
      </c>
      <c r="Z77" s="66">
        <v>2.1253142525623665E-3</v>
      </c>
      <c r="AA77" s="66">
        <v>4.0440032595007039E-3</v>
      </c>
      <c r="AB77" s="66">
        <v>1.5455516902117884E-3</v>
      </c>
      <c r="AC77" s="66">
        <v>3.0826829613482797E-4</v>
      </c>
      <c r="AD77" s="66">
        <v>9.7033764594509314E-4</v>
      </c>
      <c r="AE77" s="66">
        <v>3.3223218623216E-3</v>
      </c>
      <c r="AF77" s="66">
        <v>3.1597375611511964E-3</v>
      </c>
      <c r="AG77" s="66">
        <v>2.1192739844425237E-3</v>
      </c>
      <c r="AH77" s="66">
        <v>3.3491842118528723E-3</v>
      </c>
      <c r="AI77" s="66">
        <v>4.5326244111748518E-3</v>
      </c>
      <c r="AJ77" s="66">
        <v>2.8895463510848129E-3</v>
      </c>
      <c r="AK77" s="66">
        <v>2.6269626732616327E-3</v>
      </c>
      <c r="AL77" s="66">
        <v>7.0607448205193895E-4</v>
      </c>
      <c r="AM77" s="66">
        <v>1.2369061861658545E-3</v>
      </c>
      <c r="AN77" s="66">
        <v>3.5746625939646025E-3</v>
      </c>
      <c r="AO77" s="66">
        <v>1.0807434944237917E-3</v>
      </c>
      <c r="AP77" s="66">
        <v>1.5765080009472581E-4</v>
      </c>
      <c r="AQ77" s="66">
        <v>8.6173583438623759E-4</v>
      </c>
      <c r="AR77" s="66">
        <v>7.2333184557018529E-3</v>
      </c>
      <c r="AS77" s="66">
        <v>2.7121921941948282E-3</v>
      </c>
      <c r="AT77" s="66">
        <v>2.5634569141872736E-3</v>
      </c>
      <c r="AU77" s="66">
        <v>2.5135910558577871E-3</v>
      </c>
      <c r="AV77" s="66">
        <v>2.2865698601269419E-3</v>
      </c>
      <c r="AW77" s="66">
        <v>1.4978757246604298E-3</v>
      </c>
      <c r="AX77" s="66">
        <v>2.8744176586244633E-3</v>
      </c>
      <c r="AY77" s="66">
        <v>2.3699672588174277E-3</v>
      </c>
      <c r="AZ77" s="66">
        <v>3.9790426019239572E-3</v>
      </c>
      <c r="BA77" s="66">
        <v>2.0704950324222514E-3</v>
      </c>
      <c r="BB77" s="66">
        <v>3.0117793345397618E-3</v>
      </c>
      <c r="BC77" s="66">
        <v>2.0082590528156035E-3</v>
      </c>
      <c r="BD77" s="66">
        <v>2.4744904243630614E-3</v>
      </c>
      <c r="BE77" s="66">
        <v>9.6869059271097288E-4</v>
      </c>
      <c r="BF77" s="66">
        <v>6.094146474726423E-4</v>
      </c>
      <c r="BG77" s="66">
        <v>5.4550235569840162E-4</v>
      </c>
      <c r="BH77" s="66">
        <v>1.6127521590775049E-3</v>
      </c>
      <c r="BI77" s="66">
        <v>1.007705135012511E-3</v>
      </c>
      <c r="BJ77" s="66">
        <v>1.5995024182842714E-3</v>
      </c>
      <c r="BK77" s="66">
        <v>1.6379947818564872E-4</v>
      </c>
      <c r="BL77" s="66">
        <v>7.6255747523232258E-3</v>
      </c>
      <c r="BM77" s="66">
        <v>2.5716188511755887E-3</v>
      </c>
      <c r="BN77" s="66">
        <v>1.6374398713558923E-3</v>
      </c>
      <c r="BO77" s="66">
        <v>2.9056970287329141E-3</v>
      </c>
      <c r="BP77" s="66">
        <v>4.3038183444151666E-3</v>
      </c>
      <c r="BQ77" s="66">
        <v>8.6794447345924508E-3</v>
      </c>
      <c r="BR77" s="66">
        <v>1.4430976456412449E-3</v>
      </c>
      <c r="BS77" s="66">
        <v>2.3774177578047154E-3</v>
      </c>
      <c r="BT77" s="66">
        <v>2.5915245133590038E-2</v>
      </c>
      <c r="BU77" s="66">
        <v>1.5098968012991529E-2</v>
      </c>
      <c r="BV77" s="66">
        <v>4.2978047402448795E-2</v>
      </c>
      <c r="BW77" s="66">
        <v>0.10060899293684937</v>
      </c>
      <c r="BX77" s="66">
        <v>7.9183295131409343E-3</v>
      </c>
      <c r="BY77" s="66">
        <v>1.5638668519997222E-3</v>
      </c>
      <c r="BZ77" s="66">
        <v>9.840221067488367E-3</v>
      </c>
      <c r="CA77" s="66">
        <v>1.741637030229962E-2</v>
      </c>
      <c r="CB77" s="66">
        <v>4.4019691492575508E-2</v>
      </c>
      <c r="CC77" s="66">
        <v>0.13032506647853695</v>
      </c>
      <c r="CD77" s="66">
        <v>9.2216368189765141E-2</v>
      </c>
      <c r="CE77" s="66">
        <v>7.2991022672605904E-2</v>
      </c>
      <c r="CF77" s="66">
        <v>2.6098990296255679E-2</v>
      </c>
      <c r="CG77" s="66">
        <v>1.4300669112885821E-2</v>
      </c>
      <c r="CH77" s="66">
        <v>9.6109493419511017E-3</v>
      </c>
      <c r="CI77" s="66">
        <v>1.0121291554630743E-2</v>
      </c>
      <c r="CJ77" s="66">
        <v>3.4956476767733176E-2</v>
      </c>
      <c r="CK77" s="66">
        <v>4.8123231846962142E-2</v>
      </c>
      <c r="CL77" s="66">
        <v>2.4011149272535857E-2</v>
      </c>
      <c r="CM77" s="66">
        <v>1.3516078295320486E-3</v>
      </c>
      <c r="CN77" s="66">
        <v>1.3718280959376314E-3</v>
      </c>
      <c r="CO77" s="66">
        <v>1.9231846362188002E-2</v>
      </c>
      <c r="CP77" s="66">
        <v>2.050230476835237E-2</v>
      </c>
      <c r="CQ77" s="66">
        <v>1.3666301881362659E-2</v>
      </c>
      <c r="CR77" s="66">
        <v>5.5295654830008522E-3</v>
      </c>
      <c r="CS77" s="66">
        <v>1.1244564751155277E-2</v>
      </c>
      <c r="CT77" s="66">
        <v>2.2170611685485432E-2</v>
      </c>
      <c r="CU77" s="66">
        <v>1.3201181871576349E-2</v>
      </c>
      <c r="CV77" s="66">
        <v>9.0156369485536474E-4</v>
      </c>
      <c r="CW77" s="66">
        <v>2.7018567202270675E-3</v>
      </c>
      <c r="CX77" s="66">
        <v>6.3629852684321765E-3</v>
      </c>
      <c r="CY77" s="66">
        <v>1.0616400605774722E-2</v>
      </c>
      <c r="CZ77" s="66">
        <v>1.0035734120643468E-2</v>
      </c>
      <c r="DA77" s="66">
        <v>2.8622777397081207E-2</v>
      </c>
      <c r="DB77" s="66">
        <v>7.5267761179385337E-3</v>
      </c>
      <c r="DC77" s="66">
        <v>1.9867221832387542E-2</v>
      </c>
      <c r="DD77" s="66">
        <v>0</v>
      </c>
      <c r="DE77" s="67">
        <v>3.1500584311601763E-2</v>
      </c>
      <c r="DF77" s="67">
        <v>1.2082003835511453E-2</v>
      </c>
      <c r="DG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row>
    <row r="78" spans="1:170" s="34" customFormat="1" ht="19.95" customHeight="1" x14ac:dyDescent="0.2">
      <c r="A78" s="71" t="s">
        <v>508</v>
      </c>
      <c r="B78" s="69" t="s">
        <v>509</v>
      </c>
      <c r="C78" s="70">
        <v>0</v>
      </c>
      <c r="D78" s="66">
        <v>0</v>
      </c>
      <c r="E78" s="66">
        <v>0</v>
      </c>
      <c r="F78" s="66">
        <v>0</v>
      </c>
      <c r="G78" s="66">
        <v>0</v>
      </c>
      <c r="H78" s="66">
        <v>0</v>
      </c>
      <c r="I78" s="66">
        <v>0</v>
      </c>
      <c r="J78" s="66">
        <v>0</v>
      </c>
      <c r="K78" s="66">
        <v>0</v>
      </c>
      <c r="L78" s="66">
        <v>0</v>
      </c>
      <c r="M78" s="66">
        <v>0</v>
      </c>
      <c r="N78" s="66">
        <v>0</v>
      </c>
      <c r="O78" s="66">
        <v>0</v>
      </c>
      <c r="P78" s="66">
        <v>0</v>
      </c>
      <c r="Q78" s="66">
        <v>0</v>
      </c>
      <c r="R78" s="66">
        <v>0</v>
      </c>
      <c r="S78" s="66">
        <v>0</v>
      </c>
      <c r="T78" s="66">
        <v>0</v>
      </c>
      <c r="U78" s="66">
        <v>0</v>
      </c>
      <c r="V78" s="66">
        <v>0</v>
      </c>
      <c r="W78" s="66">
        <v>0</v>
      </c>
      <c r="X78" s="66">
        <v>0</v>
      </c>
      <c r="Y78" s="66">
        <v>0</v>
      </c>
      <c r="Z78" s="66">
        <v>0</v>
      </c>
      <c r="AA78" s="66">
        <v>0</v>
      </c>
      <c r="AB78" s="66">
        <v>0</v>
      </c>
      <c r="AC78" s="66">
        <v>0</v>
      </c>
      <c r="AD78" s="66">
        <v>0</v>
      </c>
      <c r="AE78" s="66">
        <v>0</v>
      </c>
      <c r="AF78" s="66">
        <v>0</v>
      </c>
      <c r="AG78" s="66">
        <v>0</v>
      </c>
      <c r="AH78" s="66">
        <v>0</v>
      </c>
      <c r="AI78" s="66">
        <v>0</v>
      </c>
      <c r="AJ78" s="66">
        <v>0</v>
      </c>
      <c r="AK78" s="66">
        <v>0</v>
      </c>
      <c r="AL78" s="66">
        <v>0</v>
      </c>
      <c r="AM78" s="66">
        <v>0</v>
      </c>
      <c r="AN78" s="66">
        <v>0</v>
      </c>
      <c r="AO78" s="66">
        <v>0</v>
      </c>
      <c r="AP78" s="66">
        <v>0</v>
      </c>
      <c r="AQ78" s="66">
        <v>0</v>
      </c>
      <c r="AR78" s="66">
        <v>0</v>
      </c>
      <c r="AS78" s="66">
        <v>0</v>
      </c>
      <c r="AT78" s="66">
        <v>0</v>
      </c>
      <c r="AU78" s="66">
        <v>0</v>
      </c>
      <c r="AV78" s="66">
        <v>0</v>
      </c>
      <c r="AW78" s="66">
        <v>0</v>
      </c>
      <c r="AX78" s="66">
        <v>0</v>
      </c>
      <c r="AY78" s="66">
        <v>0</v>
      </c>
      <c r="AZ78" s="66">
        <v>0</v>
      </c>
      <c r="BA78" s="66">
        <v>0</v>
      </c>
      <c r="BB78" s="66">
        <v>0</v>
      </c>
      <c r="BC78" s="66">
        <v>0</v>
      </c>
      <c r="BD78" s="66">
        <v>0</v>
      </c>
      <c r="BE78" s="66">
        <v>0</v>
      </c>
      <c r="BF78" s="66">
        <v>0</v>
      </c>
      <c r="BG78" s="66">
        <v>0</v>
      </c>
      <c r="BH78" s="66">
        <v>0</v>
      </c>
      <c r="BI78" s="66">
        <v>0</v>
      </c>
      <c r="BJ78" s="66">
        <v>0</v>
      </c>
      <c r="BK78" s="66">
        <v>0</v>
      </c>
      <c r="BL78" s="66">
        <v>0</v>
      </c>
      <c r="BM78" s="66">
        <v>0</v>
      </c>
      <c r="BN78" s="66">
        <v>0</v>
      </c>
      <c r="BO78" s="66">
        <v>0</v>
      </c>
      <c r="BP78" s="66">
        <v>0</v>
      </c>
      <c r="BQ78" s="66">
        <v>0</v>
      </c>
      <c r="BR78" s="66">
        <v>0</v>
      </c>
      <c r="BS78" s="66">
        <v>0</v>
      </c>
      <c r="BT78" s="66">
        <v>0</v>
      </c>
      <c r="BU78" s="66">
        <v>0</v>
      </c>
      <c r="BV78" s="66">
        <v>0</v>
      </c>
      <c r="BW78" s="66">
        <v>0</v>
      </c>
      <c r="BX78" s="66">
        <v>0</v>
      </c>
      <c r="BY78" s="66">
        <v>0</v>
      </c>
      <c r="BZ78" s="66">
        <v>0</v>
      </c>
      <c r="CA78" s="66">
        <v>0</v>
      </c>
      <c r="CB78" s="66">
        <v>0</v>
      </c>
      <c r="CC78" s="66">
        <v>0</v>
      </c>
      <c r="CD78" s="66">
        <v>0</v>
      </c>
      <c r="CE78" s="66">
        <v>0</v>
      </c>
      <c r="CF78" s="66">
        <v>0</v>
      </c>
      <c r="CG78" s="66">
        <v>0</v>
      </c>
      <c r="CH78" s="66">
        <v>0</v>
      </c>
      <c r="CI78" s="66">
        <v>0</v>
      </c>
      <c r="CJ78" s="66">
        <v>0</v>
      </c>
      <c r="CK78" s="66">
        <v>0</v>
      </c>
      <c r="CL78" s="66">
        <v>0</v>
      </c>
      <c r="CM78" s="66">
        <v>0</v>
      </c>
      <c r="CN78" s="66">
        <v>0</v>
      </c>
      <c r="CO78" s="66">
        <v>0</v>
      </c>
      <c r="CP78" s="66">
        <v>0</v>
      </c>
      <c r="CQ78" s="66">
        <v>0</v>
      </c>
      <c r="CR78" s="66">
        <v>0</v>
      </c>
      <c r="CS78" s="66">
        <v>0</v>
      </c>
      <c r="CT78" s="66">
        <v>0</v>
      </c>
      <c r="CU78" s="66">
        <v>0</v>
      </c>
      <c r="CV78" s="66">
        <v>0</v>
      </c>
      <c r="CW78" s="66">
        <v>0</v>
      </c>
      <c r="CX78" s="66">
        <v>0</v>
      </c>
      <c r="CY78" s="66">
        <v>0</v>
      </c>
      <c r="CZ78" s="66">
        <v>0</v>
      </c>
      <c r="DA78" s="66">
        <v>0</v>
      </c>
      <c r="DB78" s="66">
        <v>0</v>
      </c>
      <c r="DC78" s="66">
        <v>0</v>
      </c>
      <c r="DD78" s="66">
        <v>0</v>
      </c>
      <c r="DE78" s="67">
        <v>0</v>
      </c>
      <c r="DF78" s="67">
        <v>0</v>
      </c>
      <c r="DG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row>
    <row r="79" spans="1:170" s="34" customFormat="1" ht="19.95" customHeight="1" x14ac:dyDescent="0.2">
      <c r="A79" s="71" t="s">
        <v>512</v>
      </c>
      <c r="B79" s="69" t="s">
        <v>513</v>
      </c>
      <c r="C79" s="70">
        <v>0</v>
      </c>
      <c r="D79" s="66">
        <v>0</v>
      </c>
      <c r="E79" s="66">
        <v>0</v>
      </c>
      <c r="F79" s="66">
        <v>0</v>
      </c>
      <c r="G79" s="66">
        <v>0</v>
      </c>
      <c r="H79" s="66">
        <v>0</v>
      </c>
      <c r="I79" s="66">
        <v>0</v>
      </c>
      <c r="J79" s="66">
        <v>0</v>
      </c>
      <c r="K79" s="66">
        <v>0</v>
      </c>
      <c r="L79" s="66">
        <v>0</v>
      </c>
      <c r="M79" s="66">
        <v>0</v>
      </c>
      <c r="N79" s="66">
        <v>0</v>
      </c>
      <c r="O79" s="66">
        <v>0</v>
      </c>
      <c r="P79" s="66">
        <v>0</v>
      </c>
      <c r="Q79" s="66">
        <v>0</v>
      </c>
      <c r="R79" s="66">
        <v>0</v>
      </c>
      <c r="S79" s="66">
        <v>0</v>
      </c>
      <c r="T79" s="66">
        <v>0</v>
      </c>
      <c r="U79" s="66">
        <v>0</v>
      </c>
      <c r="V79" s="66">
        <v>0</v>
      </c>
      <c r="W79" s="66">
        <v>0</v>
      </c>
      <c r="X79" s="66">
        <v>0</v>
      </c>
      <c r="Y79" s="66">
        <v>0</v>
      </c>
      <c r="Z79" s="66">
        <v>0</v>
      </c>
      <c r="AA79" s="66">
        <v>0</v>
      </c>
      <c r="AB79" s="66">
        <v>0</v>
      </c>
      <c r="AC79" s="66">
        <v>0</v>
      </c>
      <c r="AD79" s="66">
        <v>0</v>
      </c>
      <c r="AE79" s="66">
        <v>0</v>
      </c>
      <c r="AF79" s="66">
        <v>0</v>
      </c>
      <c r="AG79" s="66">
        <v>0</v>
      </c>
      <c r="AH79" s="66">
        <v>0</v>
      </c>
      <c r="AI79" s="66">
        <v>0</v>
      </c>
      <c r="AJ79" s="66">
        <v>0</v>
      </c>
      <c r="AK79" s="66">
        <v>0</v>
      </c>
      <c r="AL79" s="66">
        <v>0</v>
      </c>
      <c r="AM79" s="66">
        <v>0</v>
      </c>
      <c r="AN79" s="66">
        <v>0</v>
      </c>
      <c r="AO79" s="66">
        <v>0</v>
      </c>
      <c r="AP79" s="66">
        <v>0</v>
      </c>
      <c r="AQ79" s="66">
        <v>0</v>
      </c>
      <c r="AR79" s="66">
        <v>0</v>
      </c>
      <c r="AS79" s="66">
        <v>0</v>
      </c>
      <c r="AT79" s="66">
        <v>0</v>
      </c>
      <c r="AU79" s="66">
        <v>0</v>
      </c>
      <c r="AV79" s="66">
        <v>0</v>
      </c>
      <c r="AW79" s="66">
        <v>0</v>
      </c>
      <c r="AX79" s="66">
        <v>0</v>
      </c>
      <c r="AY79" s="66">
        <v>0</v>
      </c>
      <c r="AZ79" s="66">
        <v>0</v>
      </c>
      <c r="BA79" s="66">
        <v>0</v>
      </c>
      <c r="BB79" s="66">
        <v>0</v>
      </c>
      <c r="BC79" s="66">
        <v>0</v>
      </c>
      <c r="BD79" s="66">
        <v>0</v>
      </c>
      <c r="BE79" s="66">
        <v>0</v>
      </c>
      <c r="BF79" s="66">
        <v>0</v>
      </c>
      <c r="BG79" s="66">
        <v>0</v>
      </c>
      <c r="BH79" s="66">
        <v>0</v>
      </c>
      <c r="BI79" s="66">
        <v>0</v>
      </c>
      <c r="BJ79" s="66">
        <v>0</v>
      </c>
      <c r="BK79" s="66">
        <v>0</v>
      </c>
      <c r="BL79" s="66">
        <v>0</v>
      </c>
      <c r="BM79" s="66">
        <v>0</v>
      </c>
      <c r="BN79" s="66">
        <v>0</v>
      </c>
      <c r="BO79" s="66">
        <v>0</v>
      </c>
      <c r="BP79" s="66">
        <v>0</v>
      </c>
      <c r="BQ79" s="66">
        <v>0</v>
      </c>
      <c r="BR79" s="66">
        <v>0</v>
      </c>
      <c r="BS79" s="66">
        <v>0</v>
      </c>
      <c r="BT79" s="66">
        <v>0</v>
      </c>
      <c r="BU79" s="66">
        <v>0</v>
      </c>
      <c r="BV79" s="66">
        <v>0</v>
      </c>
      <c r="BW79" s="66">
        <v>0</v>
      </c>
      <c r="BX79" s="66">
        <v>0</v>
      </c>
      <c r="BY79" s="66">
        <v>0</v>
      </c>
      <c r="BZ79" s="66">
        <v>0</v>
      </c>
      <c r="CA79" s="66">
        <v>0</v>
      </c>
      <c r="CB79" s="66">
        <v>0</v>
      </c>
      <c r="CC79" s="66">
        <v>0</v>
      </c>
      <c r="CD79" s="66">
        <v>0</v>
      </c>
      <c r="CE79" s="66">
        <v>0</v>
      </c>
      <c r="CF79" s="66">
        <v>0</v>
      </c>
      <c r="CG79" s="66">
        <v>0</v>
      </c>
      <c r="CH79" s="66">
        <v>0</v>
      </c>
      <c r="CI79" s="66">
        <v>0</v>
      </c>
      <c r="CJ79" s="66">
        <v>0</v>
      </c>
      <c r="CK79" s="66">
        <v>0</v>
      </c>
      <c r="CL79" s="66">
        <v>0</v>
      </c>
      <c r="CM79" s="66">
        <v>0</v>
      </c>
      <c r="CN79" s="66">
        <v>0</v>
      </c>
      <c r="CO79" s="66">
        <v>0</v>
      </c>
      <c r="CP79" s="66">
        <v>0</v>
      </c>
      <c r="CQ79" s="66">
        <v>0</v>
      </c>
      <c r="CR79" s="66">
        <v>0</v>
      </c>
      <c r="CS79" s="66">
        <v>0</v>
      </c>
      <c r="CT79" s="66">
        <v>0</v>
      </c>
      <c r="CU79" s="66">
        <v>0</v>
      </c>
      <c r="CV79" s="66">
        <v>0</v>
      </c>
      <c r="CW79" s="66">
        <v>0</v>
      </c>
      <c r="CX79" s="66">
        <v>0</v>
      </c>
      <c r="CY79" s="66">
        <v>0</v>
      </c>
      <c r="CZ79" s="66">
        <v>0</v>
      </c>
      <c r="DA79" s="66">
        <v>0</v>
      </c>
      <c r="DB79" s="66">
        <v>0</v>
      </c>
      <c r="DC79" s="66">
        <v>0</v>
      </c>
      <c r="DD79" s="66">
        <v>0</v>
      </c>
      <c r="DE79" s="67">
        <v>0</v>
      </c>
      <c r="DF79" s="67">
        <v>0</v>
      </c>
      <c r="DG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row>
    <row r="80" spans="1:170" s="34" customFormat="1" ht="19.95" customHeight="1" x14ac:dyDescent="0.2">
      <c r="A80" s="71" t="s">
        <v>516</v>
      </c>
      <c r="B80" s="69" t="s">
        <v>517</v>
      </c>
      <c r="C80" s="70">
        <v>1.1971930043917916E-4</v>
      </c>
      <c r="D80" s="66">
        <v>1.3809172017957604E-4</v>
      </c>
      <c r="E80" s="66">
        <v>1.0707350282359771E-3</v>
      </c>
      <c r="F80" s="66">
        <v>1.1934637424080175E-3</v>
      </c>
      <c r="G80" s="66">
        <v>1.320457410408788E-3</v>
      </c>
      <c r="H80" s="66">
        <v>0</v>
      </c>
      <c r="I80" s="66">
        <v>2.1360699353857853E-3</v>
      </c>
      <c r="J80" s="66">
        <v>9.2999042912798597E-4</v>
      </c>
      <c r="K80" s="66">
        <v>3.4092208653632223E-4</v>
      </c>
      <c r="L80" s="66">
        <v>4.1757382906269189E-4</v>
      </c>
      <c r="M80" s="66">
        <v>0</v>
      </c>
      <c r="N80" s="66">
        <v>1.9767842776692332E-3</v>
      </c>
      <c r="O80" s="66">
        <v>2.2280754945804594E-3</v>
      </c>
      <c r="P80" s="66">
        <v>1.0513524461046853E-3</v>
      </c>
      <c r="Q80" s="66">
        <v>1.6743698378054522E-3</v>
      </c>
      <c r="R80" s="66">
        <v>3.4408545569353825E-3</v>
      </c>
      <c r="S80" s="66">
        <v>2.3479680696661827E-3</v>
      </c>
      <c r="T80" s="66">
        <v>2.7501889344099281E-3</v>
      </c>
      <c r="U80" s="66">
        <v>1.2747765254566652E-3</v>
      </c>
      <c r="V80" s="66">
        <v>1.0993717621759955E-3</v>
      </c>
      <c r="W80" s="66">
        <v>9.6634817100568651E-4</v>
      </c>
      <c r="X80" s="66">
        <v>1.2357858528488292E-3</v>
      </c>
      <c r="Y80" s="66">
        <v>1.6861077577258155E-3</v>
      </c>
      <c r="Z80" s="66">
        <v>1.1777219106555792E-3</v>
      </c>
      <c r="AA80" s="66">
        <v>4.435741678870799E-3</v>
      </c>
      <c r="AB80" s="66">
        <v>2.1308295948293315E-3</v>
      </c>
      <c r="AC80" s="66">
        <v>2.3421781005198596E-4</v>
      </c>
      <c r="AD80" s="66">
        <v>8.8270990606112085E-4</v>
      </c>
      <c r="AE80" s="66">
        <v>3.0571537360660687E-3</v>
      </c>
      <c r="AF80" s="66">
        <v>1.379194685776927E-3</v>
      </c>
      <c r="AG80" s="66">
        <v>1.8063958513396714E-3</v>
      </c>
      <c r="AH80" s="66">
        <v>2.7543561910843006E-3</v>
      </c>
      <c r="AI80" s="66">
        <v>1.2943426146168554E-3</v>
      </c>
      <c r="AJ80" s="66">
        <v>3.4220907297830378E-3</v>
      </c>
      <c r="AK80" s="66">
        <v>4.796112037729337E-3</v>
      </c>
      <c r="AL80" s="66">
        <v>4.0384061166026642E-4</v>
      </c>
      <c r="AM80" s="66">
        <v>5.9003427569041854E-4</v>
      </c>
      <c r="AN80" s="66">
        <v>9.6748337341045479E-4</v>
      </c>
      <c r="AO80" s="66">
        <v>2.6696406443618335E-4</v>
      </c>
      <c r="AP80" s="66">
        <v>4.8783788355492397E-4</v>
      </c>
      <c r="AQ80" s="66">
        <v>8.8914374574788598E-4</v>
      </c>
      <c r="AR80" s="66">
        <v>4.2895930967789923E-3</v>
      </c>
      <c r="AS80" s="66">
        <v>1.4066597279614732E-3</v>
      </c>
      <c r="AT80" s="66">
        <v>1.9971144528586294E-3</v>
      </c>
      <c r="AU80" s="66">
        <v>2.1182464024226853E-3</v>
      </c>
      <c r="AV80" s="66">
        <v>3.3051367371467535E-3</v>
      </c>
      <c r="AW80" s="66">
        <v>2.5899416085891883E-3</v>
      </c>
      <c r="AX80" s="66">
        <v>4.4065687138609361E-3</v>
      </c>
      <c r="AY80" s="66">
        <v>1.9050667790456431E-3</v>
      </c>
      <c r="AZ80" s="66">
        <v>1.6614177737059093E-3</v>
      </c>
      <c r="BA80" s="66">
        <v>3.7710457074664641E-3</v>
      </c>
      <c r="BB80" s="66">
        <v>9.4140308416506614E-4</v>
      </c>
      <c r="BC80" s="66">
        <v>1.1173749774610565E-2</v>
      </c>
      <c r="BD80" s="66">
        <v>3.5180303799214629E-3</v>
      </c>
      <c r="BE80" s="66">
        <v>5.3782739703113307E-4</v>
      </c>
      <c r="BF80" s="66">
        <v>2.919008359111336E-4</v>
      </c>
      <c r="BG80" s="66">
        <v>4.7341327665418481E-4</v>
      </c>
      <c r="BH80" s="66">
        <v>2.2746519800758615E-3</v>
      </c>
      <c r="BI80" s="66">
        <v>1.5809572834469847E-3</v>
      </c>
      <c r="BJ80" s="66">
        <v>1.8456011362686939E-3</v>
      </c>
      <c r="BK80" s="66">
        <v>1.7653788734949005E-3</v>
      </c>
      <c r="BL80" s="66">
        <v>1.3505365728995137E-3</v>
      </c>
      <c r="BM80" s="66">
        <v>1.5687670409232682E-3</v>
      </c>
      <c r="BN80" s="66">
        <v>1.4396680390553163E-3</v>
      </c>
      <c r="BO80" s="66">
        <v>8.8631144361161986E-4</v>
      </c>
      <c r="BP80" s="66">
        <v>6.3318424520845604E-4</v>
      </c>
      <c r="BQ80" s="66">
        <v>5.6088429895525941E-4</v>
      </c>
      <c r="BR80" s="66">
        <v>1.8385755241876083E-3</v>
      </c>
      <c r="BS80" s="66">
        <v>1.2734588468997787E-2</v>
      </c>
      <c r="BT80" s="66">
        <v>4.7028748044802204E-3</v>
      </c>
      <c r="BU80" s="66">
        <v>1.2050801669356655E-2</v>
      </c>
      <c r="BV80" s="66">
        <v>8.8162618720677422E-4</v>
      </c>
      <c r="BW80" s="66">
        <v>9.639558810756761E-5</v>
      </c>
      <c r="BX80" s="66">
        <v>8.8100832512840155E-7</v>
      </c>
      <c r="BY80" s="66">
        <v>3.2640974920710456E-4</v>
      </c>
      <c r="BZ80" s="66">
        <v>1.2411341714134631E-3</v>
      </c>
      <c r="CA80" s="66">
        <v>3.0391615051752943E-4</v>
      </c>
      <c r="CB80" s="66">
        <v>1.4458480985286486E-3</v>
      </c>
      <c r="CC80" s="66">
        <v>8.8818943217380299E-3</v>
      </c>
      <c r="CD80" s="66">
        <v>6.2504134574493221E-3</v>
      </c>
      <c r="CE80" s="66">
        <v>1.8195243942738014E-3</v>
      </c>
      <c r="CF80" s="66">
        <v>1.6766158052940296E-3</v>
      </c>
      <c r="CG80" s="66">
        <v>2.2265270882797323E-3</v>
      </c>
      <c r="CH80" s="66">
        <v>2.2433077832337972E-3</v>
      </c>
      <c r="CI80" s="66">
        <v>4.7158678899413137E-3</v>
      </c>
      <c r="CJ80" s="66">
        <v>7.9149861515666092E-4</v>
      </c>
      <c r="CK80" s="66">
        <v>3.3168867034891552E-3</v>
      </c>
      <c r="CL80" s="66">
        <v>2.2406413420548487E-3</v>
      </c>
      <c r="CM80" s="66">
        <v>5.1399867466691961E-3</v>
      </c>
      <c r="CN80" s="66">
        <v>5.030987120622432E-3</v>
      </c>
      <c r="CO80" s="66">
        <v>6.3825350367953462E-3</v>
      </c>
      <c r="CP80" s="66">
        <v>1.6513476347321723E-3</v>
      </c>
      <c r="CQ80" s="66">
        <v>2.8816712994950088E-3</v>
      </c>
      <c r="CR80" s="66">
        <v>1.4810731948702257E-3</v>
      </c>
      <c r="CS80" s="66">
        <v>7.749902201639998E-4</v>
      </c>
      <c r="CT80" s="66">
        <v>5.1707729664626362E-3</v>
      </c>
      <c r="CU80" s="66">
        <v>7.786148369232982E-4</v>
      </c>
      <c r="CV80" s="66">
        <v>4.8229306753157713E-4</v>
      </c>
      <c r="CW80" s="66">
        <v>7.4279978164445179E-4</v>
      </c>
      <c r="CX80" s="66">
        <v>1.4571809098222958E-3</v>
      </c>
      <c r="CY80" s="66">
        <v>1.3711859778048113E-3</v>
      </c>
      <c r="CZ80" s="66">
        <v>2.2829184181169539E-3</v>
      </c>
      <c r="DA80" s="66">
        <v>2.0267001312715177E-3</v>
      </c>
      <c r="DB80" s="66">
        <v>2.3759717367827274E-3</v>
      </c>
      <c r="DC80" s="66">
        <v>2.8179788839863811E-3</v>
      </c>
      <c r="DD80" s="66">
        <v>6.3688957132895698E-4</v>
      </c>
      <c r="DE80" s="67">
        <v>1.5406174262579172E-2</v>
      </c>
      <c r="DF80" s="67">
        <v>2.3644178979797142E-3</v>
      </c>
      <c r="DG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row>
    <row r="81" spans="1:170" s="34" customFormat="1" ht="19.95" customHeight="1" x14ac:dyDescent="0.2">
      <c r="A81" s="71" t="s">
        <v>522</v>
      </c>
      <c r="B81" s="69" t="s">
        <v>523</v>
      </c>
      <c r="C81" s="70">
        <v>9.2424550271165782E-3</v>
      </c>
      <c r="D81" s="66">
        <v>4.5329317497300674E-2</v>
      </c>
      <c r="E81" s="66">
        <v>6.3273141224526241E-3</v>
      </c>
      <c r="F81" s="66">
        <v>2.9525966010806575E-2</v>
      </c>
      <c r="G81" s="66">
        <v>5.8661984512875928E-3</v>
      </c>
      <c r="H81" s="66">
        <v>0</v>
      </c>
      <c r="I81" s="66">
        <v>1.0410490307867731E-2</v>
      </c>
      <c r="J81" s="66">
        <v>1.9849269342462117E-2</v>
      </c>
      <c r="K81" s="66">
        <v>1.2540738692244832E-2</v>
      </c>
      <c r="L81" s="66">
        <v>2.6110645899625969E-2</v>
      </c>
      <c r="M81" s="66">
        <v>0</v>
      </c>
      <c r="N81" s="66">
        <v>9.2495115503965063E-3</v>
      </c>
      <c r="O81" s="66">
        <v>9.7839763510952794E-3</v>
      </c>
      <c r="P81" s="66">
        <v>2.1231828615149197E-2</v>
      </c>
      <c r="Q81" s="66">
        <v>1.7655989215560407E-2</v>
      </c>
      <c r="R81" s="66">
        <v>3.2558934961060826E-2</v>
      </c>
      <c r="S81" s="66">
        <v>2.4123004354136428E-2</v>
      </c>
      <c r="T81" s="66">
        <v>1.3836860108985324E-2</v>
      </c>
      <c r="U81" s="66">
        <v>1.2512631169840653E-2</v>
      </c>
      <c r="V81" s="66">
        <v>7.3067524458622496E-3</v>
      </c>
      <c r="W81" s="66">
        <v>6.3432909102270722E-3</v>
      </c>
      <c r="X81" s="66">
        <v>1.0854528728276303E-2</v>
      </c>
      <c r="Y81" s="66">
        <v>1.1320174393122698E-2</v>
      </c>
      <c r="Z81" s="66">
        <v>1.7837942370914715E-2</v>
      </c>
      <c r="AA81" s="66">
        <v>1.0681702918164879E-2</v>
      </c>
      <c r="AB81" s="66">
        <v>1.5825016829152327E-2</v>
      </c>
      <c r="AC81" s="66">
        <v>2.6756113788469703E-3</v>
      </c>
      <c r="AD81" s="66">
        <v>1.96527659781052E-2</v>
      </c>
      <c r="AE81" s="66">
        <v>9.5882777726717695E-3</v>
      </c>
      <c r="AF81" s="66">
        <v>1.0746739966295259E-2</v>
      </c>
      <c r="AG81" s="66">
        <v>1.1441659464131374E-2</v>
      </c>
      <c r="AH81" s="66">
        <v>1.5643472854670409E-2</v>
      </c>
      <c r="AI81" s="66">
        <v>3.988638589618021E-2</v>
      </c>
      <c r="AJ81" s="66">
        <v>1.916173570019724E-2</v>
      </c>
      <c r="AK81" s="66">
        <v>1.9454477483177086E-2</v>
      </c>
      <c r="AL81" s="66">
        <v>8.5466664367685862E-3</v>
      </c>
      <c r="AM81" s="66">
        <v>4.6961927440171414E-3</v>
      </c>
      <c r="AN81" s="66">
        <v>2.8701284634215032E-2</v>
      </c>
      <c r="AO81" s="66">
        <v>2.0395340768277571E-2</v>
      </c>
      <c r="AP81" s="66">
        <v>6.0753070130924588E-3</v>
      </c>
      <c r="AQ81" s="66">
        <v>1.0994421226552628E-2</v>
      </c>
      <c r="AR81" s="66">
        <v>1.4095997917131594E-2</v>
      </c>
      <c r="AS81" s="66">
        <v>1.1163558936520372E-2</v>
      </c>
      <c r="AT81" s="66">
        <v>9.8950723181279836E-3</v>
      </c>
      <c r="AU81" s="66">
        <v>8.0735181954301079E-3</v>
      </c>
      <c r="AV81" s="66">
        <v>9.4642722746647989E-3</v>
      </c>
      <c r="AW81" s="66">
        <v>9.8739038529959619E-3</v>
      </c>
      <c r="AX81" s="66">
        <v>1.0789466037754124E-2</v>
      </c>
      <c r="AY81" s="66">
        <v>1.0042425765041494E-2</v>
      </c>
      <c r="AZ81" s="66">
        <v>9.4620361887311037E-3</v>
      </c>
      <c r="BA81" s="66">
        <v>6.6093945450101362E-3</v>
      </c>
      <c r="BB81" s="66">
        <v>1.0933298546734315E-2</v>
      </c>
      <c r="BC81" s="66">
        <v>8.1675447055042042E-3</v>
      </c>
      <c r="BD81" s="66">
        <v>1.1267324586254637E-2</v>
      </c>
      <c r="BE81" s="66">
        <v>1.1837085293326492E-2</v>
      </c>
      <c r="BF81" s="66">
        <v>1.2243783753476005E-2</v>
      </c>
      <c r="BG81" s="66">
        <v>7.8862099493952585E-3</v>
      </c>
      <c r="BH81" s="66">
        <v>1.2523518213740478E-2</v>
      </c>
      <c r="BI81" s="66">
        <v>7.5144913411061675E-3</v>
      </c>
      <c r="BJ81" s="66">
        <v>1.6073281904178387E-2</v>
      </c>
      <c r="BK81" s="66">
        <v>0.38519861035536396</v>
      </c>
      <c r="BL81" s="66">
        <v>2.0107160007337043E-2</v>
      </c>
      <c r="BM81" s="66">
        <v>2.0232654271243482E-2</v>
      </c>
      <c r="BN81" s="66">
        <v>2.0198233916020904E-2</v>
      </c>
      <c r="BO81" s="66">
        <v>2.147632868845728E-2</v>
      </c>
      <c r="BP81" s="66">
        <v>1.3564501412571759E-2</v>
      </c>
      <c r="BQ81" s="66">
        <v>2.4635255638662812E-2</v>
      </c>
      <c r="BR81" s="66">
        <v>7.9185474214615685E-3</v>
      </c>
      <c r="BS81" s="66">
        <v>2.368571118152495E-2</v>
      </c>
      <c r="BT81" s="66">
        <v>4.3828033708608301E-3</v>
      </c>
      <c r="BU81" s="66">
        <v>8.0253481665773559E-3</v>
      </c>
      <c r="BV81" s="66">
        <v>9.0033720963496962E-4</v>
      </c>
      <c r="BW81" s="66">
        <v>6.5867051899785531E-4</v>
      </c>
      <c r="BX81" s="66">
        <v>4.6070339325040001E-5</v>
      </c>
      <c r="BY81" s="66">
        <v>8.5237584611789271E-4</v>
      </c>
      <c r="BZ81" s="66">
        <v>3.7164996985990487E-3</v>
      </c>
      <c r="CA81" s="66">
        <v>3.2851054409471767E-3</v>
      </c>
      <c r="CB81" s="66">
        <v>1.9069756686795102E-3</v>
      </c>
      <c r="CC81" s="66">
        <v>4.4409471608690149E-3</v>
      </c>
      <c r="CD81" s="66">
        <v>2.3532816708406183E-3</v>
      </c>
      <c r="CE81" s="66">
        <v>2.1482119605888061E-3</v>
      </c>
      <c r="CF81" s="66">
        <v>6.4846149973691548E-3</v>
      </c>
      <c r="CG81" s="66">
        <v>7.5125512626807681E-2</v>
      </c>
      <c r="CH81" s="66">
        <v>5.0581616194437344E-3</v>
      </c>
      <c r="CI81" s="66">
        <v>4.0097600742252069E-3</v>
      </c>
      <c r="CJ81" s="66">
        <v>6.0178351300519449E-3</v>
      </c>
      <c r="CK81" s="66">
        <v>7.1315505860164354E-3</v>
      </c>
      <c r="CL81" s="66">
        <v>1.2328748209385411E-2</v>
      </c>
      <c r="CM81" s="66">
        <v>4.3671929728227692E-3</v>
      </c>
      <c r="CN81" s="66">
        <v>3.1326707733792774E-3</v>
      </c>
      <c r="CO81" s="66">
        <v>9.0486209996072323E-3</v>
      </c>
      <c r="CP81" s="66">
        <v>8.0363232795795936E-3</v>
      </c>
      <c r="CQ81" s="66">
        <v>3.8069109463631707E-3</v>
      </c>
      <c r="CR81" s="66">
        <v>6.040417474515206E-3</v>
      </c>
      <c r="CS81" s="66">
        <v>3.4359040367029168E-3</v>
      </c>
      <c r="CT81" s="66">
        <v>1.4287173182539831E-2</v>
      </c>
      <c r="CU81" s="66">
        <v>2.597180768815851E-3</v>
      </c>
      <c r="CV81" s="66">
        <v>3.0815072647206181E-3</v>
      </c>
      <c r="CW81" s="66">
        <v>8.4781288437347727E-3</v>
      </c>
      <c r="CX81" s="66">
        <v>2.770344486917084E-3</v>
      </c>
      <c r="CY81" s="66">
        <v>6.0429007671491345E-3</v>
      </c>
      <c r="CZ81" s="66">
        <v>1.397939286139184E-2</v>
      </c>
      <c r="DA81" s="66">
        <v>3.0475907410923886E-3</v>
      </c>
      <c r="DB81" s="66">
        <v>3.5331966979611192E-3</v>
      </c>
      <c r="DC81" s="66">
        <v>1.4401035285328738E-2</v>
      </c>
      <c r="DD81" s="66">
        <v>4.0053265101215728E-2</v>
      </c>
      <c r="DE81" s="67">
        <v>4.0105398916375115E-2</v>
      </c>
      <c r="DF81" s="67">
        <v>8.5299231122679814E-3</v>
      </c>
      <c r="DG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row>
    <row r="82" spans="1:170" s="34" customFormat="1" ht="19.95" customHeight="1" x14ac:dyDescent="0.2">
      <c r="A82" s="71" t="s">
        <v>528</v>
      </c>
      <c r="B82" s="69" t="s">
        <v>529</v>
      </c>
      <c r="C82" s="70">
        <v>4.4746573308535077E-2</v>
      </c>
      <c r="D82" s="66">
        <v>1.2104335966357901E-2</v>
      </c>
      <c r="E82" s="66">
        <v>1.379924555255463E-2</v>
      </c>
      <c r="F82" s="66">
        <v>2.3673089027490539E-2</v>
      </c>
      <c r="G82" s="66">
        <v>2.5865748244192327E-2</v>
      </c>
      <c r="H82" s="66">
        <v>0</v>
      </c>
      <c r="I82" s="66">
        <v>0.24823134422906373</v>
      </c>
      <c r="J82" s="66">
        <v>5.5173900410798241E-3</v>
      </c>
      <c r="K82" s="66">
        <v>5.0160418022543772E-3</v>
      </c>
      <c r="L82" s="66">
        <v>2.7270697258973929E-3</v>
      </c>
      <c r="M82" s="66">
        <v>0</v>
      </c>
      <c r="N82" s="66">
        <v>1.3041029766693484E-2</v>
      </c>
      <c r="O82" s="66">
        <v>6.5921321913135749E-3</v>
      </c>
      <c r="P82" s="66">
        <v>1.6000720104415139E-2</v>
      </c>
      <c r="Q82" s="66">
        <v>6.0330808405015621E-3</v>
      </c>
      <c r="R82" s="66">
        <v>4.6977829228934259E-3</v>
      </c>
      <c r="S82" s="66">
        <v>3.3528059990324145E-3</v>
      </c>
      <c r="T82" s="66">
        <v>8.3305656099598273E-3</v>
      </c>
      <c r="U82" s="66">
        <v>2.887679751263117E-3</v>
      </c>
      <c r="V82" s="66">
        <v>3.6976283355696351E-3</v>
      </c>
      <c r="W82" s="66">
        <v>2.2608530049782923E-3</v>
      </c>
      <c r="X82" s="66">
        <v>3.9554426734395931E-3</v>
      </c>
      <c r="Y82" s="66">
        <v>3.930765622717242E-4</v>
      </c>
      <c r="Z82" s="66">
        <v>3.1057822471475542E-3</v>
      </c>
      <c r="AA82" s="66">
        <v>2.3117096992939646E-3</v>
      </c>
      <c r="AB82" s="66">
        <v>2.5320106953382071E-3</v>
      </c>
      <c r="AC82" s="66">
        <v>3.5592454955447878E-4</v>
      </c>
      <c r="AD82" s="66">
        <v>3.2732965992669365E-4</v>
      </c>
      <c r="AE82" s="66">
        <v>1.2196735947901211E-3</v>
      </c>
      <c r="AF82" s="66">
        <v>1.3715865770055141E-3</v>
      </c>
      <c r="AG82" s="66">
        <v>1.0745030250648227E-2</v>
      </c>
      <c r="AH82" s="66">
        <v>5.332700418395982E-3</v>
      </c>
      <c r="AI82" s="66">
        <v>3.4038804160253719E-2</v>
      </c>
      <c r="AJ82" s="66">
        <v>3.629191321499014E-3</v>
      </c>
      <c r="AK82" s="66">
        <v>3.7349744061655268E-3</v>
      </c>
      <c r="AL82" s="66">
        <v>2.0865960386918466E-3</v>
      </c>
      <c r="AM82" s="66">
        <v>3.7959846278721762E-3</v>
      </c>
      <c r="AN82" s="66">
        <v>4.7505469985485585E-3</v>
      </c>
      <c r="AO82" s="66">
        <v>3.6923915737298633E-3</v>
      </c>
      <c r="AP82" s="66">
        <v>1.6042491288609222E-3</v>
      </c>
      <c r="AQ82" s="66">
        <v>3.7201671688210712E-3</v>
      </c>
      <c r="AR82" s="66">
        <v>9.1635051699769394E-3</v>
      </c>
      <c r="AS82" s="66">
        <v>8.0621958858400396E-3</v>
      </c>
      <c r="AT82" s="66">
        <v>4.7634353802533825E-3</v>
      </c>
      <c r="AU82" s="66">
        <v>4.4845143481446643E-3</v>
      </c>
      <c r="AV82" s="66">
        <v>9.4594144625959869E-3</v>
      </c>
      <c r="AW82" s="66">
        <v>4.090747368200749E-3</v>
      </c>
      <c r="AX82" s="66">
        <v>1.2364039633112826E-3</v>
      </c>
      <c r="AY82" s="66">
        <v>2.2771330394190867E-3</v>
      </c>
      <c r="AZ82" s="66">
        <v>2.9076958314246449E-3</v>
      </c>
      <c r="BA82" s="66">
        <v>2.1172952222110394E-3</v>
      </c>
      <c r="BB82" s="66">
        <v>2.6943146114817981E-3</v>
      </c>
      <c r="BC82" s="66">
        <v>5.6680542816152778E-5</v>
      </c>
      <c r="BD82" s="66">
        <v>3.8315850672290025E-3</v>
      </c>
      <c r="BE82" s="66">
        <v>9.4766846522646253E-4</v>
      </c>
      <c r="BF82" s="66">
        <v>6.8872897845145874E-4</v>
      </c>
      <c r="BG82" s="66">
        <v>9.6030737184897347E-4</v>
      </c>
      <c r="BH82" s="66">
        <v>1.2134830051636547E-3</v>
      </c>
      <c r="BI82" s="66">
        <v>5.3001502850226977E-4</v>
      </c>
      <c r="BJ82" s="66">
        <v>3.3744859405315589E-2</v>
      </c>
      <c r="BK82" s="66">
        <v>1.1305791581209102E-2</v>
      </c>
      <c r="BL82" s="66">
        <v>1.7486402766642831E-2</v>
      </c>
      <c r="BM82" s="66">
        <v>1.8656935159939377E-2</v>
      </c>
      <c r="BN82" s="66">
        <v>2.1488417871549967E-2</v>
      </c>
      <c r="BO82" s="66">
        <v>1.3033886546471887E-2</v>
      </c>
      <c r="BP82" s="66">
        <v>3.1227743402650046E-3</v>
      </c>
      <c r="BQ82" s="66">
        <v>3.9337264045213125E-3</v>
      </c>
      <c r="BR82" s="66">
        <v>6.4838730391360679E-3</v>
      </c>
      <c r="BS82" s="66">
        <v>2.2219833256240187E-2</v>
      </c>
      <c r="BT82" s="66">
        <v>3.2078560947594953E-2</v>
      </c>
      <c r="BU82" s="66">
        <v>7.2374150949600551E-3</v>
      </c>
      <c r="BV82" s="66">
        <v>4.8038873870008009E-3</v>
      </c>
      <c r="BW82" s="66">
        <v>2.6718683222724739E-3</v>
      </c>
      <c r="BX82" s="66">
        <v>6.8050774899022207E-4</v>
      </c>
      <c r="BY82" s="66">
        <v>2.3394103539893596E-3</v>
      </c>
      <c r="BZ82" s="66">
        <v>2.1190324168893077E-3</v>
      </c>
      <c r="CA82" s="66">
        <v>0</v>
      </c>
      <c r="CB82" s="66">
        <v>2.5414183948828063E-3</v>
      </c>
      <c r="CC82" s="66">
        <v>9.9491687921709113E-5</v>
      </c>
      <c r="CD82" s="66">
        <v>2.1531682653688042E-3</v>
      </c>
      <c r="CE82" s="66">
        <v>2.0887813674174585E-3</v>
      </c>
      <c r="CF82" s="66">
        <v>3.9061148291230107E-3</v>
      </c>
      <c r="CG82" s="66">
        <v>7.3480466220591407E-3</v>
      </c>
      <c r="CH82" s="66">
        <v>6.3135983482714786E-3</v>
      </c>
      <c r="CI82" s="66">
        <v>4.6363730537276994E-3</v>
      </c>
      <c r="CJ82" s="66">
        <v>1.2928008507434988E-2</v>
      </c>
      <c r="CK82" s="66">
        <v>1.7913916206385558E-3</v>
      </c>
      <c r="CL82" s="66">
        <v>1.156012150290813E-2</v>
      </c>
      <c r="CM82" s="66">
        <v>7.704762088984512E-3</v>
      </c>
      <c r="CN82" s="66">
        <v>8.6861491630976038E-3</v>
      </c>
      <c r="CO82" s="66">
        <v>5.6907948405480312E-3</v>
      </c>
      <c r="CP82" s="66">
        <v>3.6765151853862805E-3</v>
      </c>
      <c r="CQ82" s="66">
        <v>3.6249872532132335E-3</v>
      </c>
      <c r="CR82" s="66">
        <v>6.9847413741047013E-3</v>
      </c>
      <c r="CS82" s="66">
        <v>6.5515396147473905E-3</v>
      </c>
      <c r="CT82" s="66">
        <v>1.4145034375874912E-2</v>
      </c>
      <c r="CU82" s="66">
        <v>1.0310151389837824E-2</v>
      </c>
      <c r="CV82" s="66">
        <v>1.0175355325264351E-2</v>
      </c>
      <c r="CW82" s="66">
        <v>3.9207106886716197E-3</v>
      </c>
      <c r="CX82" s="66">
        <v>5.7954197287957542E-3</v>
      </c>
      <c r="CY82" s="66">
        <v>2.8073288810546437E-2</v>
      </c>
      <c r="CZ82" s="66">
        <v>1.4977334068146644E-3</v>
      </c>
      <c r="DA82" s="66">
        <v>1.2480343672685343E-2</v>
      </c>
      <c r="DB82" s="66">
        <v>2.2854875433512951E-2</v>
      </c>
      <c r="DC82" s="66">
        <v>2.3131927197345605E-2</v>
      </c>
      <c r="DD82" s="66">
        <v>0</v>
      </c>
      <c r="DE82" s="67">
        <v>1.1564485755374047E-2</v>
      </c>
      <c r="DF82" s="67">
        <v>7.6893815440118437E-3</v>
      </c>
      <c r="DG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row>
    <row r="83" spans="1:170" s="34" customFormat="1" ht="19.95" customHeight="1" x14ac:dyDescent="0.2">
      <c r="A83" s="71" t="s">
        <v>534</v>
      </c>
      <c r="B83" s="69" t="s">
        <v>535</v>
      </c>
      <c r="C83" s="70">
        <v>1.8914399137270838E-3</v>
      </c>
      <c r="D83" s="66">
        <v>5.3997840541001301E-3</v>
      </c>
      <c r="E83" s="66">
        <v>3.7298274592084994E-4</v>
      </c>
      <c r="F83" s="66">
        <v>6.2942950798231066E-4</v>
      </c>
      <c r="G83" s="66">
        <v>1.6198451287592292E-3</v>
      </c>
      <c r="H83" s="66">
        <v>0</v>
      </c>
      <c r="I83" s="66">
        <v>3.2560496642594709E-4</v>
      </c>
      <c r="J83" s="66">
        <v>1.4720691712154352E-3</v>
      </c>
      <c r="K83" s="66">
        <v>7.768681993882699E-4</v>
      </c>
      <c r="L83" s="66">
        <v>4.1874616200524763E-3</v>
      </c>
      <c r="M83" s="66">
        <v>0</v>
      </c>
      <c r="N83" s="66">
        <v>5.6660154005286746E-4</v>
      </c>
      <c r="O83" s="66">
        <v>2.7362995527931475E-4</v>
      </c>
      <c r="P83" s="66">
        <v>2.2512264278320353E-3</v>
      </c>
      <c r="Q83" s="66">
        <v>1.3454872255745281E-3</v>
      </c>
      <c r="R83" s="66">
        <v>2.5385883673612578E-3</v>
      </c>
      <c r="S83" s="66">
        <v>1.5857522980164487E-3</v>
      </c>
      <c r="T83" s="66">
        <v>7.6259894196730436E-4</v>
      </c>
      <c r="U83" s="66">
        <v>2.5835600466381659E-3</v>
      </c>
      <c r="V83" s="66">
        <v>4.7004985027146633E-3</v>
      </c>
      <c r="W83" s="66">
        <v>2.1366486241999171E-3</v>
      </c>
      <c r="X83" s="66">
        <v>2.0737955722656643E-3</v>
      </c>
      <c r="Y83" s="66">
        <v>2.2039815149441366E-3</v>
      </c>
      <c r="Z83" s="66">
        <v>3.4616128408431635E-3</v>
      </c>
      <c r="AA83" s="66">
        <v>9.2935659051667646E-4</v>
      </c>
      <c r="AB83" s="66">
        <v>1.6997914597347819E-3</v>
      </c>
      <c r="AC83" s="66">
        <v>5.9574402117374813E-3</v>
      </c>
      <c r="AD83" s="66">
        <v>2.137546423283249E-2</v>
      </c>
      <c r="AE83" s="66">
        <v>4.6487139424655018E-4</v>
      </c>
      <c r="AF83" s="66">
        <v>6.2091984489275021E-4</v>
      </c>
      <c r="AG83" s="66">
        <v>7.2082973206568713E-4</v>
      </c>
      <c r="AH83" s="66">
        <v>2.2617747382924738E-3</v>
      </c>
      <c r="AI83" s="66">
        <v>9.5376148500536349E-3</v>
      </c>
      <c r="AJ83" s="66">
        <v>1.923076923076923E-3</v>
      </c>
      <c r="AK83" s="66">
        <v>4.2270086846494508E-3</v>
      </c>
      <c r="AL83" s="66">
        <v>5.7408178295814795E-3</v>
      </c>
      <c r="AM83" s="66">
        <v>1.0106712418878941E-3</v>
      </c>
      <c r="AN83" s="66">
        <v>6.4162388163168044E-3</v>
      </c>
      <c r="AO83" s="66">
        <v>5.3883519206939286E-3</v>
      </c>
      <c r="AP83" s="66">
        <v>1.4929124801244968E-2</v>
      </c>
      <c r="AQ83" s="66">
        <v>8.3662163475556426E-4</v>
      </c>
      <c r="AR83" s="66">
        <v>2.4908874507178456E-3</v>
      </c>
      <c r="AS83" s="66">
        <v>1.8844777036537762E-3</v>
      </c>
      <c r="AT83" s="66">
        <v>1.2068047231095001E-3</v>
      </c>
      <c r="AU83" s="66">
        <v>9.6317999786366018E-4</v>
      </c>
      <c r="AV83" s="66">
        <v>5.7210429927771408E-4</v>
      </c>
      <c r="AW83" s="66">
        <v>5.5367196165839977E-4</v>
      </c>
      <c r="AX83" s="66">
        <v>7.3483975321316842E-4</v>
      </c>
      <c r="AY83" s="66">
        <v>9.0277327541493787E-4</v>
      </c>
      <c r="AZ83" s="66">
        <v>7.8905176362803475E-4</v>
      </c>
      <c r="BA83" s="66">
        <v>3.3831289269744505E-4</v>
      </c>
      <c r="BB83" s="66">
        <v>7.9491079457773132E-4</v>
      </c>
      <c r="BC83" s="66">
        <v>4.4783900530743115E-4</v>
      </c>
      <c r="BD83" s="66">
        <v>4.1948532491143704E-4</v>
      </c>
      <c r="BE83" s="66">
        <v>2.6070376657752982E-3</v>
      </c>
      <c r="BF83" s="66">
        <v>2.8289871601091324E-3</v>
      </c>
      <c r="BG83" s="66">
        <v>1.2565179298331434E-3</v>
      </c>
      <c r="BH83" s="66">
        <v>1.8239147919261024E-3</v>
      </c>
      <c r="BI83" s="66">
        <v>1.0003388108759132E-3</v>
      </c>
      <c r="BJ83" s="66">
        <v>6.6700086334140981E-4</v>
      </c>
      <c r="BK83" s="66">
        <v>0.1068324194606058</v>
      </c>
      <c r="BL83" s="66">
        <v>8.9679911131079597E-4</v>
      </c>
      <c r="BM83" s="66">
        <v>7.363140248103317E-4</v>
      </c>
      <c r="BN83" s="66">
        <v>1.8438295650405939E-3</v>
      </c>
      <c r="BO83" s="66">
        <v>2.5459621859328496E-3</v>
      </c>
      <c r="BP83" s="66">
        <v>6.3645133900902999E-3</v>
      </c>
      <c r="BQ83" s="66">
        <v>5.1934551836202965E-3</v>
      </c>
      <c r="BR83" s="66">
        <v>3.820308752261627E-4</v>
      </c>
      <c r="BS83" s="66">
        <v>5.3600091247302229E-4</v>
      </c>
      <c r="BT83" s="66">
        <v>1.7146768988454689E-4</v>
      </c>
      <c r="BU83" s="66">
        <v>2.1666004497198626E-4</v>
      </c>
      <c r="BV83" s="66">
        <v>7.471893237212494E-5</v>
      </c>
      <c r="BW83" s="66">
        <v>1.8949483909870268E-5</v>
      </c>
      <c r="BX83" s="66">
        <v>1.0988876673615615E-5</v>
      </c>
      <c r="BY83" s="66">
        <v>5.637266738399559E-5</v>
      </c>
      <c r="BZ83" s="66">
        <v>2.6915305646117798E-3</v>
      </c>
      <c r="CA83" s="66">
        <v>6.3494307096659116E-3</v>
      </c>
      <c r="CB83" s="66">
        <v>0.47960107248422906</v>
      </c>
      <c r="CC83" s="66">
        <v>7.2357591215788428E-5</v>
      </c>
      <c r="CD83" s="66">
        <v>1.4447384586306289E-4</v>
      </c>
      <c r="CE83" s="66">
        <v>8.3908499820771004E-5</v>
      </c>
      <c r="CF83" s="66">
        <v>5.059136940915751E-4</v>
      </c>
      <c r="CG83" s="66">
        <v>1.6287502698035831E-3</v>
      </c>
      <c r="CH83" s="66">
        <v>4.9850249533831741E-5</v>
      </c>
      <c r="CI83" s="66">
        <v>1.0117012795741057E-4</v>
      </c>
      <c r="CJ83" s="66">
        <v>3.3075096845954573E-4</v>
      </c>
      <c r="CK83" s="66">
        <v>6.870537518523508E-5</v>
      </c>
      <c r="CL83" s="66">
        <v>4.2819419754577928E-4</v>
      </c>
      <c r="CM83" s="66">
        <v>1.3601199538754139E-4</v>
      </c>
      <c r="CN83" s="66">
        <v>1.8952826440011051E-4</v>
      </c>
      <c r="CO83" s="66">
        <v>4.7191614854099543E-4</v>
      </c>
      <c r="CP83" s="66">
        <v>1.9659373196292937E-4</v>
      </c>
      <c r="CQ83" s="66">
        <v>2.6429874140822908E-4</v>
      </c>
      <c r="CR83" s="66">
        <v>2.4890099778834531E-4</v>
      </c>
      <c r="CS83" s="66">
        <v>1.8465726747061677E-4</v>
      </c>
      <c r="CT83" s="66">
        <v>3.4629075749547029E-4</v>
      </c>
      <c r="CU83" s="66">
        <v>9.3644743308521233E-5</v>
      </c>
      <c r="CV83" s="66">
        <v>5.4320596999182554E-5</v>
      </c>
      <c r="CW83" s="66">
        <v>8.6713958420300927E-4</v>
      </c>
      <c r="CX83" s="66">
        <v>1.1878733435323248E-4</v>
      </c>
      <c r="CY83" s="66">
        <v>2.2105811961568061E-4</v>
      </c>
      <c r="CZ83" s="66">
        <v>4.8166905765528045E-4</v>
      </c>
      <c r="DA83" s="66">
        <v>2.3227077708885455E-4</v>
      </c>
      <c r="DB83" s="66">
        <v>2.6114555937955017E-4</v>
      </c>
      <c r="DC83" s="66">
        <v>3.1369381608726719E-4</v>
      </c>
      <c r="DD83" s="66">
        <v>2.6260270039394863E-3</v>
      </c>
      <c r="DE83" s="67">
        <v>7.7541674552442379E-4</v>
      </c>
      <c r="DF83" s="67">
        <v>5.6490692466568716E-3</v>
      </c>
      <c r="DG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row>
    <row r="84" spans="1:170" s="34" customFormat="1" ht="19.95" customHeight="1" x14ac:dyDescent="0.2">
      <c r="A84" s="71" t="s">
        <v>542</v>
      </c>
      <c r="B84" s="69" t="s">
        <v>540</v>
      </c>
      <c r="C84" s="70">
        <v>5.7827860525452069E-6</v>
      </c>
      <c r="D84" s="66">
        <v>0</v>
      </c>
      <c r="E84" s="66">
        <v>2.7919019664739628E-3</v>
      </c>
      <c r="F84" s="66">
        <v>2.3705786664268843E-4</v>
      </c>
      <c r="G84" s="66">
        <v>3.6826940392580584E-4</v>
      </c>
      <c r="H84" s="66">
        <v>0</v>
      </c>
      <c r="I84" s="66">
        <v>8.5265425060179908E-4</v>
      </c>
      <c r="J84" s="66">
        <v>1.6396583745948961E-4</v>
      </c>
      <c r="K84" s="66">
        <v>8.3130428273494507E-5</v>
      </c>
      <c r="L84" s="66">
        <v>1.6189359682911849E-4</v>
      </c>
      <c r="M84" s="66">
        <v>0</v>
      </c>
      <c r="N84" s="66">
        <v>1.0435582116998044E-3</v>
      </c>
      <c r="O84" s="66">
        <v>1.9074509209429246E-3</v>
      </c>
      <c r="P84" s="66">
        <v>5.1982537467932849E-4</v>
      </c>
      <c r="Q84" s="66">
        <v>1.4640304703213934E-3</v>
      </c>
      <c r="R84" s="66">
        <v>4.5113309478706236E-4</v>
      </c>
      <c r="S84" s="66">
        <v>6.2348814707305269E-4</v>
      </c>
      <c r="T84" s="66">
        <v>1.5472733781472495E-3</v>
      </c>
      <c r="U84" s="66">
        <v>3.9350952195880295E-4</v>
      </c>
      <c r="V84" s="66">
        <v>4.1035392804144417E-4</v>
      </c>
      <c r="W84" s="66">
        <v>1.5934701942218481E-4</v>
      </c>
      <c r="X84" s="66">
        <v>4.2971421714697123E-4</v>
      </c>
      <c r="Y84" s="66">
        <v>4.8634766360889189E-4</v>
      </c>
      <c r="Z84" s="66">
        <v>4.7186230903113518E-4</v>
      </c>
      <c r="AA84" s="66">
        <v>4.6994934097682453E-3</v>
      </c>
      <c r="AB84" s="66">
        <v>8.5406182771655473E-4</v>
      </c>
      <c r="AC84" s="66">
        <v>1.0252751405430881E-4</v>
      </c>
      <c r="AD84" s="66">
        <v>2.5693618467364132E-4</v>
      </c>
      <c r="AE84" s="66">
        <v>6.7878103541089507E-4</v>
      </c>
      <c r="AF84" s="66">
        <v>9.3056169112714542E-4</v>
      </c>
      <c r="AG84" s="66">
        <v>1.0890233362143473E-3</v>
      </c>
      <c r="AH84" s="66">
        <v>8.3805219027775443E-4</v>
      </c>
      <c r="AI84" s="66">
        <v>5.7245464297374198E-4</v>
      </c>
      <c r="AJ84" s="66">
        <v>6.6074950690335314E-4</v>
      </c>
      <c r="AK84" s="66">
        <v>8.4545925116466319E-4</v>
      </c>
      <c r="AL84" s="66">
        <v>8.4364385174529594E-5</v>
      </c>
      <c r="AM84" s="66">
        <v>2.6120307288681334E-4</v>
      </c>
      <c r="AN84" s="66">
        <v>4.5038019107038413E-4</v>
      </c>
      <c r="AO84" s="66">
        <v>1.5355638166047086E-4</v>
      </c>
      <c r="AP84" s="66">
        <v>1.6779999323387123E-4</v>
      </c>
      <c r="AQ84" s="66">
        <v>1.9473223831276121E-4</v>
      </c>
      <c r="AR84" s="66">
        <v>1.2028565052443652E-3</v>
      </c>
      <c r="AS84" s="66">
        <v>7.9687139022595246E-4</v>
      </c>
      <c r="AT84" s="66">
        <v>1.0850231489789323E-3</v>
      </c>
      <c r="AU84" s="66">
        <v>1.3001782157065938E-3</v>
      </c>
      <c r="AV84" s="66">
        <v>1.0166055068887426E-3</v>
      </c>
      <c r="AW84" s="66">
        <v>4.8240932588267295E-4</v>
      </c>
      <c r="AX84" s="66">
        <v>1.0271000610187222E-3</v>
      </c>
      <c r="AY84" s="66">
        <v>9.8073619035269699E-4</v>
      </c>
      <c r="AZ84" s="66">
        <v>1.3201442968392122E-3</v>
      </c>
      <c r="BA84" s="66">
        <v>1.7387959914307487E-3</v>
      </c>
      <c r="BB84" s="66">
        <v>1.1190367812774081E-3</v>
      </c>
      <c r="BC84" s="66">
        <v>1.2745282501156344E-3</v>
      </c>
      <c r="BD84" s="66">
        <v>7.9226262914915537E-4</v>
      </c>
      <c r="BE84" s="66">
        <v>2.3653284085797403E-4</v>
      </c>
      <c r="BF84" s="66">
        <v>2.2530948515175119E-4</v>
      </c>
      <c r="BG84" s="66">
        <v>3.9426226966919175E-4</v>
      </c>
      <c r="BH84" s="66">
        <v>1.9189477739226104E-4</v>
      </c>
      <c r="BI84" s="66">
        <v>4.0698940854702587E-4</v>
      </c>
      <c r="BJ84" s="66">
        <v>8.0587814817909215E-4</v>
      </c>
      <c r="BK84" s="66">
        <v>9.7665787674577607E-7</v>
      </c>
      <c r="BL84" s="66">
        <v>9.9251044395301836E-5</v>
      </c>
      <c r="BM84" s="66">
        <v>4.223017407316167E-4</v>
      </c>
      <c r="BN84" s="66">
        <v>1.487678537597442E-4</v>
      </c>
      <c r="BO84" s="66">
        <v>1.997796963887764E-4</v>
      </c>
      <c r="BP84" s="66">
        <v>1.7751063618103437E-4</v>
      </c>
      <c r="BQ84" s="66">
        <v>1.662441878764174E-4</v>
      </c>
      <c r="BR84" s="66">
        <v>8.0655579184341043E-4</v>
      </c>
      <c r="BS84" s="66">
        <v>3.8836094840363064E-3</v>
      </c>
      <c r="BT84" s="66">
        <v>3.1175552152690931E-3</v>
      </c>
      <c r="BU84" s="66">
        <v>1.1421815881806673E-3</v>
      </c>
      <c r="BV84" s="66">
        <v>3.0961244135484608E-4</v>
      </c>
      <c r="BW84" s="66">
        <v>9.9798833454803364E-5</v>
      </c>
      <c r="BX84" s="66">
        <v>2.063251346904922E-8</v>
      </c>
      <c r="BY84" s="66">
        <v>4.1702661961457554E-5</v>
      </c>
      <c r="BZ84" s="66">
        <v>3.9752562963973491E-4</v>
      </c>
      <c r="CA84" s="66">
        <v>4.5788493789487605E-7</v>
      </c>
      <c r="CB84" s="66">
        <v>3.7240025357350968E-4</v>
      </c>
      <c r="CC84" s="66">
        <v>1.420017727609848E-3</v>
      </c>
      <c r="CD84" s="66">
        <v>2.1460804233804278E-3</v>
      </c>
      <c r="CE84" s="66">
        <v>3.2868756631500447E-4</v>
      </c>
      <c r="CF84" s="66">
        <v>3.544175604212959E-4</v>
      </c>
      <c r="CG84" s="66">
        <v>2.3282969997841567E-2</v>
      </c>
      <c r="CH84" s="66">
        <v>1.3055383711029665E-3</v>
      </c>
      <c r="CI84" s="66">
        <v>3.9916879478621974E-3</v>
      </c>
      <c r="CJ84" s="66">
        <v>4.4500330721881226E-3</v>
      </c>
      <c r="CK84" s="66">
        <v>1.9215613633301902E-3</v>
      </c>
      <c r="CL84" s="66">
        <v>1.2441535354930014E-2</v>
      </c>
      <c r="CM84" s="66">
        <v>7.5616471236195483E-4</v>
      </c>
      <c r="CN84" s="66">
        <v>2.9845009540027164E-3</v>
      </c>
      <c r="CO84" s="66">
        <v>3.5514344778293529E-3</v>
      </c>
      <c r="CP84" s="66">
        <v>7.603198669339532E-4</v>
      </c>
      <c r="CQ84" s="66">
        <v>1.1575198182820019E-4</v>
      </c>
      <c r="CR84" s="66">
        <v>1.8031445999888587E-4</v>
      </c>
      <c r="CS84" s="66">
        <v>2.8599842015640965E-4</v>
      </c>
      <c r="CT84" s="66">
        <v>5.3842853918842255E-3</v>
      </c>
      <c r="CU84" s="66">
        <v>1.5783259616191402E-3</v>
      </c>
      <c r="CV84" s="66">
        <v>2.6693563272947815E-3</v>
      </c>
      <c r="CW84" s="66">
        <v>4.0240805402484844E-4</v>
      </c>
      <c r="CX84" s="66">
        <v>2.1497188329797031E-3</v>
      </c>
      <c r="CY84" s="66">
        <v>7.4882693214826587E-4</v>
      </c>
      <c r="CZ84" s="66">
        <v>3.8132756152772166E-4</v>
      </c>
      <c r="DA84" s="66">
        <v>1.1409889120976198E-3</v>
      </c>
      <c r="DB84" s="66">
        <v>1.8340201459090524E-3</v>
      </c>
      <c r="DC84" s="66">
        <v>1.6538932039295812E-3</v>
      </c>
      <c r="DD84" s="66">
        <v>7.2449811229230313E-5</v>
      </c>
      <c r="DE84" s="67">
        <v>5.7713711921662117E-3</v>
      </c>
      <c r="DF84" s="67">
        <v>1.2066954795619945E-3</v>
      </c>
      <c r="DG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row>
    <row r="85" spans="1:170" s="34" customFormat="1" ht="19.95" customHeight="1" x14ac:dyDescent="0.2">
      <c r="A85" s="71" t="s">
        <v>545</v>
      </c>
      <c r="B85" s="69" t="s">
        <v>544</v>
      </c>
      <c r="C85" s="70">
        <v>7.4707344138286744E-4</v>
      </c>
      <c r="D85" s="66">
        <v>3.2272546456782411E-3</v>
      </c>
      <c r="E85" s="66">
        <v>4.4753465324434726E-4</v>
      </c>
      <c r="F85" s="66">
        <v>3.5149959536674491E-4</v>
      </c>
      <c r="G85" s="66">
        <v>6.631550513236089E-4</v>
      </c>
      <c r="H85" s="66">
        <v>0</v>
      </c>
      <c r="I85" s="66">
        <v>2.3311795261624226E-4</v>
      </c>
      <c r="J85" s="66">
        <v>1.7025998571670519E-3</v>
      </c>
      <c r="K85" s="66">
        <v>9.6028328388063984E-4</v>
      </c>
      <c r="L85" s="66">
        <v>1.9628202981075197E-3</v>
      </c>
      <c r="M85" s="66">
        <v>0</v>
      </c>
      <c r="N85" s="66">
        <v>6.0222962877830137E-4</v>
      </c>
      <c r="O85" s="66">
        <v>6.5716667929962842E-4</v>
      </c>
      <c r="P85" s="66">
        <v>1.3817003465502497E-3</v>
      </c>
      <c r="Q85" s="66">
        <v>1.1717379209997003E-3</v>
      </c>
      <c r="R85" s="66">
        <v>4.0365186276573361E-3</v>
      </c>
      <c r="S85" s="66">
        <v>2.0328979196903726E-3</v>
      </c>
      <c r="T85" s="66">
        <v>1.4562368243108866E-3</v>
      </c>
      <c r="U85" s="66">
        <v>1.1669257675864749E-3</v>
      </c>
      <c r="V85" s="66">
        <v>6.3561317611096797E-4</v>
      </c>
      <c r="W85" s="66">
        <v>1.0935579764267585E-3</v>
      </c>
      <c r="X85" s="66">
        <v>9.9196048237105766E-4</v>
      </c>
      <c r="Y85" s="66">
        <v>1.0684270017147118E-3</v>
      </c>
      <c r="Z85" s="66">
        <v>1.6283117385418682E-3</v>
      </c>
      <c r="AA85" s="66">
        <v>6.7791346367537201E-4</v>
      </c>
      <c r="AB85" s="66">
        <v>1.2907724463232422E-3</v>
      </c>
      <c r="AC85" s="66">
        <v>7.2627181828395168E-4</v>
      </c>
      <c r="AD85" s="66">
        <v>1.4238900890841564E-3</v>
      </c>
      <c r="AE85" s="66">
        <v>6.3878786287304855E-4</v>
      </c>
      <c r="AF85" s="66">
        <v>6.5789688967424209E-4</v>
      </c>
      <c r="AG85" s="66">
        <v>7.415730337078652E-4</v>
      </c>
      <c r="AH85" s="66">
        <v>1.2845092668828657E-3</v>
      </c>
      <c r="AI85" s="66">
        <v>3.7237069166550065E-3</v>
      </c>
      <c r="AJ85" s="66">
        <v>1.4102564102564101E-3</v>
      </c>
      <c r="AK85" s="66">
        <v>1.665324667855294E-3</v>
      </c>
      <c r="AL85" s="66">
        <v>9.069725624850668E-4</v>
      </c>
      <c r="AM85" s="66">
        <v>3.1246273336128728E-4</v>
      </c>
      <c r="AN85" s="66">
        <v>2.1379519507809621E-3</v>
      </c>
      <c r="AO85" s="66">
        <v>1.4261214374225529E-3</v>
      </c>
      <c r="AP85" s="66">
        <v>5.013701410737846E-4</v>
      </c>
      <c r="AQ85" s="66">
        <v>7.7231995334823601E-4</v>
      </c>
      <c r="AR85" s="66">
        <v>8.5955515881871601E-4</v>
      </c>
      <c r="AS85" s="66">
        <v>7.0955802670845771E-4</v>
      </c>
      <c r="AT85" s="66">
        <v>5.6664393640311513E-4</v>
      </c>
      <c r="AU85" s="66">
        <v>4.677928050327666E-4</v>
      </c>
      <c r="AV85" s="66">
        <v>5.6432723864172833E-4</v>
      </c>
      <c r="AW85" s="66">
        <v>5.3807998995416585E-4</v>
      </c>
      <c r="AX85" s="66">
        <v>6.2970352649471654E-4</v>
      </c>
      <c r="AY85" s="66">
        <v>6.200564056016598E-4</v>
      </c>
      <c r="AZ85" s="66">
        <v>6.8798671552908848E-4</v>
      </c>
      <c r="BA85" s="66">
        <v>5.1681499906543399E-4</v>
      </c>
      <c r="BB85" s="66">
        <v>7.3329410589188771E-4</v>
      </c>
      <c r="BC85" s="66">
        <v>5.7305753506275612E-4</v>
      </c>
      <c r="BD85" s="66">
        <v>5.4729187093214041E-4</v>
      </c>
      <c r="BE85" s="66">
        <v>1.038945186497917E-3</v>
      </c>
      <c r="BF85" s="66">
        <v>1.0718797681351679E-3</v>
      </c>
      <c r="BG85" s="66">
        <v>6.0051649677849773E-4</v>
      </c>
      <c r="BH85" s="66">
        <v>8.5581935608263979E-4</v>
      </c>
      <c r="BI85" s="66">
        <v>5.3333788123780012E-4</v>
      </c>
      <c r="BJ85" s="66">
        <v>9.4076363940178798E-4</v>
      </c>
      <c r="BK85" s="66">
        <v>1.4207581655574623E-3</v>
      </c>
      <c r="BL85" s="66">
        <v>1.1606184139205989E-3</v>
      </c>
      <c r="BM85" s="66">
        <v>1.1497638801321102E-3</v>
      </c>
      <c r="BN85" s="66">
        <v>1.1708739389402574E-3</v>
      </c>
      <c r="BO85" s="66">
        <v>1.309203763850386E-3</v>
      </c>
      <c r="BP85" s="66">
        <v>1.225116365710704E-3</v>
      </c>
      <c r="BQ85" s="66">
        <v>1.9868344286220721E-3</v>
      </c>
      <c r="BR85" s="66">
        <v>2.4348141405060756E-4</v>
      </c>
      <c r="BS85" s="66">
        <v>2.2284573301163479E-4</v>
      </c>
      <c r="BT85" s="66">
        <v>1.4528587201445567E-4</v>
      </c>
      <c r="BU85" s="66">
        <v>1.0474611557135415E-4</v>
      </c>
      <c r="BV85" s="66">
        <v>4.8793483236068204E-5</v>
      </c>
      <c r="BW85" s="66">
        <v>2.3136722949662944E-5</v>
      </c>
      <c r="BX85" s="66">
        <v>4.809438889635373E-6</v>
      </c>
      <c r="BY85" s="66">
        <v>3.1557114392394091E-4</v>
      </c>
      <c r="BZ85" s="66">
        <v>9.9657915990595484E-4</v>
      </c>
      <c r="CA85" s="66">
        <v>7.0747204512913947E-4</v>
      </c>
      <c r="CB85" s="66">
        <v>3.3512799458298531E-4</v>
      </c>
      <c r="CC85" s="66">
        <v>0</v>
      </c>
      <c r="CD85" s="66">
        <v>4.7789774606624771E-3</v>
      </c>
      <c r="CE85" s="66">
        <v>8.8759976814350416E-5</v>
      </c>
      <c r="CF85" s="66">
        <v>3.7788188333730781E-4</v>
      </c>
      <c r="CG85" s="66">
        <v>1.0297215627023527E-2</v>
      </c>
      <c r="CH85" s="66">
        <v>5.3835290027010663E-5</v>
      </c>
      <c r="CI85" s="66">
        <v>7.4146387601507928E-5</v>
      </c>
      <c r="CJ85" s="66">
        <v>3.1614917563862484E-4</v>
      </c>
      <c r="CK85" s="66">
        <v>5.2707800080829851E-5</v>
      </c>
      <c r="CL85" s="66">
        <v>9.2309418201273698E-4</v>
      </c>
      <c r="CM85" s="66">
        <v>8.5506030972692988E-5</v>
      </c>
      <c r="CN85" s="66">
        <v>1.4334716948043999E-4</v>
      </c>
      <c r="CO85" s="66">
        <v>4.1337456801897321E-4</v>
      </c>
      <c r="CP85" s="66">
        <v>6.3627820375686684E-4</v>
      </c>
      <c r="CQ85" s="66">
        <v>2.8593553264686164E-4</v>
      </c>
      <c r="CR85" s="66">
        <v>3.9160901788084878E-4</v>
      </c>
      <c r="CS85" s="66">
        <v>2.6166548308587817E-4</v>
      </c>
      <c r="CT85" s="66">
        <v>4.8211124381143926E-4</v>
      </c>
      <c r="CU85" s="66">
        <v>9.9608040562407856E-5</v>
      </c>
      <c r="CV85" s="66">
        <v>7.9199957809245047E-4</v>
      </c>
      <c r="CW85" s="66">
        <v>6.1781775688538986E-4</v>
      </c>
      <c r="CX85" s="66">
        <v>8.9565973163035183E-5</v>
      </c>
      <c r="CY85" s="66">
        <v>4.64956925445021E-4</v>
      </c>
      <c r="CZ85" s="66">
        <v>1.0890744179867786E-3</v>
      </c>
      <c r="DA85" s="66">
        <v>2.1347445709457878E-4</v>
      </c>
      <c r="DB85" s="66">
        <v>1.6696674351984487E-4</v>
      </c>
      <c r="DC85" s="66">
        <v>2.1506615074192538E-4</v>
      </c>
      <c r="DD85" s="66">
        <v>3.2266916696538283E-3</v>
      </c>
      <c r="DE85" s="67">
        <v>1.5535721599205021E-4</v>
      </c>
      <c r="DF85" s="67">
        <v>5.6929650861499924E-4</v>
      </c>
      <c r="DG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row>
    <row r="86" spans="1:170" s="34" customFormat="1" ht="19.95" customHeight="1" x14ac:dyDescent="0.2">
      <c r="A86" s="71" t="s">
        <v>548</v>
      </c>
      <c r="B86" s="69" t="s">
        <v>546</v>
      </c>
      <c r="C86" s="70">
        <v>1.8448650422768548E-3</v>
      </c>
      <c r="D86" s="66">
        <v>5.9606751150764331E-3</v>
      </c>
      <c r="E86" s="66">
        <v>6.1427200285707917E-4</v>
      </c>
      <c r="F86" s="66">
        <v>7.2752241831721613E-4</v>
      </c>
      <c r="G86" s="66">
        <v>1.5271024671348818E-3</v>
      </c>
      <c r="H86" s="66">
        <v>0</v>
      </c>
      <c r="I86" s="66">
        <v>2.6099075129861903E-4</v>
      </c>
      <c r="J86" s="66">
        <v>7.5528550826953087E-3</v>
      </c>
      <c r="K86" s="66">
        <v>2.2658759780509055E-3</v>
      </c>
      <c r="L86" s="66">
        <v>2.1901412382068889E-2</v>
      </c>
      <c r="M86" s="66">
        <v>0</v>
      </c>
      <c r="N86" s="66">
        <v>1.8710493046776235E-3</v>
      </c>
      <c r="O86" s="66">
        <v>2.0203896005457442E-3</v>
      </c>
      <c r="P86" s="66">
        <v>1.9735361627435978E-3</v>
      </c>
      <c r="Q86" s="66">
        <v>1.8900586296914453E-3</v>
      </c>
      <c r="R86" s="66">
        <v>5.3039710938048131E-3</v>
      </c>
      <c r="S86" s="66">
        <v>3.5019956458635705E-3</v>
      </c>
      <c r="T86" s="66">
        <v>2.2928185036394733E-3</v>
      </c>
      <c r="U86" s="66">
        <v>5.3857364943645548E-3</v>
      </c>
      <c r="V86" s="66">
        <v>2.6230484196308771E-3</v>
      </c>
      <c r="W86" s="66">
        <v>1.3967190285039234E-3</v>
      </c>
      <c r="X86" s="66">
        <v>1.3302401855888649E-3</v>
      </c>
      <c r="Y86" s="66">
        <v>2.6888682132394214E-3</v>
      </c>
      <c r="Z86" s="66">
        <v>3.7362212338039064E-3</v>
      </c>
      <c r="AA86" s="66">
        <v>1.2333677138477493E-3</v>
      </c>
      <c r="AB86" s="66">
        <v>2.324623756643396E-3</v>
      </c>
      <c r="AC86" s="66">
        <v>7.1482592791996223E-3</v>
      </c>
      <c r="AD86" s="66">
        <v>2.6173022307449567E-3</v>
      </c>
      <c r="AE86" s="66">
        <v>1.9348502553733441E-3</v>
      </c>
      <c r="AF86" s="66">
        <v>1.3649601596884768E-3</v>
      </c>
      <c r="AG86" s="66">
        <v>4.2005185825410548E-3</v>
      </c>
      <c r="AH86" s="66">
        <v>3.9440962478786154E-3</v>
      </c>
      <c r="AI86" s="66">
        <v>4.325824355207313E-3</v>
      </c>
      <c r="AJ86" s="66">
        <v>4.649901380670611E-3</v>
      </c>
      <c r="AK86" s="66">
        <v>4.2620923678610449E-3</v>
      </c>
      <c r="AL86" s="66">
        <v>1.3155178741652851E-3</v>
      </c>
      <c r="AM86" s="66">
        <v>7.5200710903208692E-4</v>
      </c>
      <c r="AN86" s="66">
        <v>3.8967959966205237E-3</v>
      </c>
      <c r="AO86" s="66">
        <v>2.7376456009913256E-3</v>
      </c>
      <c r="AP86" s="66">
        <v>4.0539260462126598E-3</v>
      </c>
      <c r="AQ86" s="66">
        <v>3.6889882398678203E-3</v>
      </c>
      <c r="AR86" s="66">
        <v>1.7464479654838948E-3</v>
      </c>
      <c r="AS86" s="66">
        <v>1.7737521643758618E-3</v>
      </c>
      <c r="AT86" s="66">
        <v>1.2230556652191079E-3</v>
      </c>
      <c r="AU86" s="66">
        <v>9.5331348161529768E-4</v>
      </c>
      <c r="AV86" s="66">
        <v>1.3861185169305012E-3</v>
      </c>
      <c r="AW86" s="66">
        <v>1.2833553085954668E-3</v>
      </c>
      <c r="AX86" s="66">
        <v>1.3759721832111345E-3</v>
      </c>
      <c r="AY86" s="66">
        <v>1.864545513485477E-3</v>
      </c>
      <c r="AZ86" s="66">
        <v>1.4839097572148419E-3</v>
      </c>
      <c r="BA86" s="66">
        <v>1.198904401086972E-3</v>
      </c>
      <c r="BB86" s="66">
        <v>2.5212327778579595E-3</v>
      </c>
      <c r="BC86" s="66">
        <v>1.2828186614611508E-3</v>
      </c>
      <c r="BD86" s="66">
        <v>1.3447771268654879E-3</v>
      </c>
      <c r="BE86" s="66">
        <v>1.4077818038793735E-3</v>
      </c>
      <c r="BF86" s="66">
        <v>1.4408044406958808E-3</v>
      </c>
      <c r="BG86" s="66">
        <v>1.0699509798855623E-3</v>
      </c>
      <c r="BH86" s="66">
        <v>1.5919820640432165E-3</v>
      </c>
      <c r="BI86" s="66">
        <v>1.1056292047848921E-3</v>
      </c>
      <c r="BJ86" s="66">
        <v>1.9944114889390184E-3</v>
      </c>
      <c r="BK86" s="66">
        <v>2.4618336054023134E-2</v>
      </c>
      <c r="BL86" s="66">
        <v>1.3024129807979654E-3</v>
      </c>
      <c r="BM86" s="66">
        <v>1.3493488436180829E-3</v>
      </c>
      <c r="BN86" s="66">
        <v>1.2861176187901723E-3</v>
      </c>
      <c r="BO86" s="66">
        <v>1.7178018343532049E-3</v>
      </c>
      <c r="BP86" s="66">
        <v>1.0707979336108139E-2</v>
      </c>
      <c r="BQ86" s="66">
        <v>1.9246278837554507E-2</v>
      </c>
      <c r="BR86" s="66">
        <v>4.5746252025549299E-4</v>
      </c>
      <c r="BS86" s="66">
        <v>4.1883892847130227E-4</v>
      </c>
      <c r="BT86" s="66">
        <v>3.1733101445320877E-4</v>
      </c>
      <c r="BU86" s="66">
        <v>2.5254539540218128E-4</v>
      </c>
      <c r="BV86" s="66">
        <v>1.5433688064995995E-4</v>
      </c>
      <c r="BW86" s="66">
        <v>4.2308932340373249E-5</v>
      </c>
      <c r="BX86" s="66">
        <v>5.1003573295489672E-6</v>
      </c>
      <c r="BY86" s="66">
        <v>1.3438848844419068E-4</v>
      </c>
      <c r="BZ86" s="66">
        <v>2.8391293931340135E-4</v>
      </c>
      <c r="CA86" s="66">
        <v>9.2628132132055604E-4</v>
      </c>
      <c r="CB86" s="66">
        <v>3.1650034762276873E-4</v>
      </c>
      <c r="CC86" s="66">
        <v>3.6178795607894214E-5</v>
      </c>
      <c r="CD86" s="66">
        <v>1.3277890658224261E-4</v>
      </c>
      <c r="CE86" s="66">
        <v>1.7459804134847687E-4</v>
      </c>
      <c r="CF86" s="66">
        <v>7.71113685237268E-4</v>
      </c>
      <c r="CG86" s="66">
        <v>1.4957910641053313E-4</v>
      </c>
      <c r="CH86" s="66">
        <v>2.1658881297272948E-4</v>
      </c>
      <c r="CI86" s="66">
        <v>5.1660383647033909E-4</v>
      </c>
      <c r="CJ86" s="66">
        <v>8.1565847395557913E-4</v>
      </c>
      <c r="CK86" s="66">
        <v>2.1453590192644484E-4</v>
      </c>
      <c r="CL86" s="66">
        <v>1.8007973628346077E-3</v>
      </c>
      <c r="CM86" s="66">
        <v>3.9278488005444435E-3</v>
      </c>
      <c r="CN86" s="66">
        <v>3.2654531495075138E-4</v>
      </c>
      <c r="CO86" s="66">
        <v>8.5141256354419196E-4</v>
      </c>
      <c r="CP86" s="66">
        <v>6.2410522823554333E-4</v>
      </c>
      <c r="CQ86" s="66">
        <v>5.6731084471876489E-4</v>
      </c>
      <c r="CR86" s="66">
        <v>7.8281265954380111E-4</v>
      </c>
      <c r="CS86" s="66">
        <v>4.4754976655934139E-4</v>
      </c>
      <c r="CT86" s="66">
        <v>9.5575125811798859E-4</v>
      </c>
      <c r="CU86" s="66">
        <v>1.693396622196651E-4</v>
      </c>
      <c r="CV86" s="66">
        <v>3.5703926377132609E-4</v>
      </c>
      <c r="CW86" s="66">
        <v>8.5708741062989432E-4</v>
      </c>
      <c r="CX86" s="66">
        <v>1.2614999187137598E-4</v>
      </c>
      <c r="CY86" s="66">
        <v>7.6143896323146055E-4</v>
      </c>
      <c r="CZ86" s="66">
        <v>2.0633600423389047E-3</v>
      </c>
      <c r="DA86" s="66">
        <v>3.1169417314080177E-4</v>
      </c>
      <c r="DB86" s="66">
        <v>2.6512183463867767E-4</v>
      </c>
      <c r="DC86" s="66">
        <v>3.2085404497684812E-4</v>
      </c>
      <c r="DD86" s="66">
        <v>4.143126051079569E-3</v>
      </c>
      <c r="DE86" s="67">
        <v>2.2884483071478553E-4</v>
      </c>
      <c r="DF86" s="67">
        <v>1.8684054742634155E-3</v>
      </c>
      <c r="DG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row>
    <row r="87" spans="1:170" s="34" customFormat="1" ht="19.95" customHeight="1" x14ac:dyDescent="0.2">
      <c r="A87" s="71" t="s">
        <v>551</v>
      </c>
      <c r="B87" s="69" t="s">
        <v>552</v>
      </c>
      <c r="C87" s="70">
        <v>3.0320553897128926E-5</v>
      </c>
      <c r="D87" s="66">
        <v>0</v>
      </c>
      <c r="E87" s="66">
        <v>9.3747907412780968E-6</v>
      </c>
      <c r="F87" s="66">
        <v>0</v>
      </c>
      <c r="G87" s="66">
        <v>2.6116513596254284E-3</v>
      </c>
      <c r="H87" s="66">
        <v>0</v>
      </c>
      <c r="I87" s="66">
        <v>6.3347269732674524E-6</v>
      </c>
      <c r="J87" s="66">
        <v>5.2205128639043279E-4</v>
      </c>
      <c r="K87" s="66">
        <v>6.5936693621330294E-4</v>
      </c>
      <c r="L87" s="66">
        <v>8.9041478256015184E-4</v>
      </c>
      <c r="M87" s="66">
        <v>0</v>
      </c>
      <c r="N87" s="66">
        <v>2.6893460521779105E-4</v>
      </c>
      <c r="O87" s="66">
        <v>5.8932767376639126E-4</v>
      </c>
      <c r="P87" s="66">
        <v>7.8221342094603717E-4</v>
      </c>
      <c r="Q87" s="66">
        <v>1.6909530534514488E-3</v>
      </c>
      <c r="R87" s="66">
        <v>2.851855749666737E-3</v>
      </c>
      <c r="S87" s="66">
        <v>1.5263667150459604E-4</v>
      </c>
      <c r="T87" s="66">
        <v>1.6947416570542142E-3</v>
      </c>
      <c r="U87" s="66">
        <v>3.4862028760202102E-3</v>
      </c>
      <c r="V87" s="66">
        <v>1.6759821214356169E-3</v>
      </c>
      <c r="W87" s="66">
        <v>9.9952686879387266E-5</v>
      </c>
      <c r="X87" s="66">
        <v>6.118432894026358E-4</v>
      </c>
      <c r="Y87" s="66">
        <v>4.5628253531306945E-4</v>
      </c>
      <c r="Z87" s="66">
        <v>1.2376716302456006E-3</v>
      </c>
      <c r="AA87" s="66">
        <v>9.5160895109039421E-4</v>
      </c>
      <c r="AB87" s="66">
        <v>1.7293307410946718E-3</v>
      </c>
      <c r="AC87" s="66">
        <v>4.3589148745872711E-6</v>
      </c>
      <c r="AD87" s="66">
        <v>1.9515984173604876E-4</v>
      </c>
      <c r="AE87" s="66">
        <v>1.9563567611569923E-3</v>
      </c>
      <c r="AF87" s="66">
        <v>1.6961174102979434E-3</v>
      </c>
      <c r="AG87" s="66">
        <v>4.5289541918755406E-4</v>
      </c>
      <c r="AH87" s="66">
        <v>8.1370456874968501E-3</v>
      </c>
      <c r="AI87" s="66">
        <v>1.3833310013525488E-4</v>
      </c>
      <c r="AJ87" s="66">
        <v>4.5857988165680479E-3</v>
      </c>
      <c r="AK87" s="66">
        <v>6.4214643124173223E-4</v>
      </c>
      <c r="AL87" s="66">
        <v>0</v>
      </c>
      <c r="AM87" s="66">
        <v>2.9912752788025438E-3</v>
      </c>
      <c r="AN87" s="66">
        <v>3.8647342995169081E-4</v>
      </c>
      <c r="AO87" s="66">
        <v>3.5142503097893431E-4</v>
      </c>
      <c r="AP87" s="66">
        <v>8.1193545113163494E-6</v>
      </c>
      <c r="AQ87" s="66">
        <v>6.6560404315288175E-4</v>
      </c>
      <c r="AR87" s="66">
        <v>6.4717696942646725E-5</v>
      </c>
      <c r="AS87" s="66">
        <v>7.4954688032162562E-4</v>
      </c>
      <c r="AT87" s="66">
        <v>1.1738721602124681E-3</v>
      </c>
      <c r="AU87" s="66">
        <v>3.7207916450377891E-4</v>
      </c>
      <c r="AV87" s="66">
        <v>3.6953581667118992E-4</v>
      </c>
      <c r="AW87" s="66">
        <v>5.0951214918063664E-4</v>
      </c>
      <c r="AX87" s="66">
        <v>1.9808808004106657E-3</v>
      </c>
      <c r="AY87" s="66">
        <v>2.1876620850622406E-3</v>
      </c>
      <c r="AZ87" s="66">
        <v>1.9268208886852957E-4</v>
      </c>
      <c r="BA87" s="66">
        <v>1.0202585153340714E-3</v>
      </c>
      <c r="BB87" s="66">
        <v>1.6587656678471909E-3</v>
      </c>
      <c r="BC87" s="66">
        <v>2.4310700314369258E-4</v>
      </c>
      <c r="BD87" s="66">
        <v>2.0173627705542393E-3</v>
      </c>
      <c r="BE87" s="66">
        <v>9.1887041101649898E-5</v>
      </c>
      <c r="BF87" s="66">
        <v>4.6614542014465903E-4</v>
      </c>
      <c r="BG87" s="66">
        <v>1.2433643713678439E-3</v>
      </c>
      <c r="BH87" s="66">
        <v>6.2310285102864892E-5</v>
      </c>
      <c r="BI87" s="66">
        <v>2.2919677001098984E-4</v>
      </c>
      <c r="BJ87" s="66">
        <v>1.3221191782475099E-3</v>
      </c>
      <c r="BK87" s="66">
        <v>4.0084829712723062E-4</v>
      </c>
      <c r="BL87" s="66">
        <v>0</v>
      </c>
      <c r="BM87" s="66">
        <v>0</v>
      </c>
      <c r="BN87" s="66">
        <v>2.3797311596915126E-5</v>
      </c>
      <c r="BO87" s="66">
        <v>0</v>
      </c>
      <c r="BP87" s="66">
        <v>0</v>
      </c>
      <c r="BQ87" s="66">
        <v>0</v>
      </c>
      <c r="BR87" s="66">
        <v>0</v>
      </c>
      <c r="BS87" s="66">
        <v>0</v>
      </c>
      <c r="BT87" s="66">
        <v>3.7269660972604796E-3</v>
      </c>
      <c r="BU87" s="66">
        <v>5.2355702304250252E-6</v>
      </c>
      <c r="BV87" s="66">
        <v>0</v>
      </c>
      <c r="BW87" s="66">
        <v>0</v>
      </c>
      <c r="BX87" s="66">
        <v>0</v>
      </c>
      <c r="BY87" s="66">
        <v>4.4979641472219424E-2</v>
      </c>
      <c r="BZ87" s="66">
        <v>3.2841999802972789E-2</v>
      </c>
      <c r="CA87" s="66">
        <v>0.12708749743186273</v>
      </c>
      <c r="CB87" s="66">
        <v>3.5892099643389144E-2</v>
      </c>
      <c r="CC87" s="66">
        <v>1.8089397803947107E-5</v>
      </c>
      <c r="CD87" s="66">
        <v>4.132341822992959E-2</v>
      </c>
      <c r="CE87" s="66">
        <v>1.0319808260808347E-2</v>
      </c>
      <c r="CF87" s="66">
        <v>1.1460502646266687E-2</v>
      </c>
      <c r="CG87" s="66">
        <v>0</v>
      </c>
      <c r="CH87" s="66">
        <v>0</v>
      </c>
      <c r="CI87" s="66">
        <v>0</v>
      </c>
      <c r="CJ87" s="66">
        <v>0</v>
      </c>
      <c r="CK87" s="66">
        <v>0</v>
      </c>
      <c r="CL87" s="66">
        <v>1.3556031135120209E-3</v>
      </c>
      <c r="CM87" s="66">
        <v>1.9461409761706281E-4</v>
      </c>
      <c r="CN87" s="66">
        <v>1.313562228515617E-7</v>
      </c>
      <c r="CO87" s="66">
        <v>2.8849687213532527E-5</v>
      </c>
      <c r="CP87" s="66">
        <v>0</v>
      </c>
      <c r="CQ87" s="66">
        <v>0</v>
      </c>
      <c r="CR87" s="66">
        <v>0</v>
      </c>
      <c r="CS87" s="66">
        <v>0</v>
      </c>
      <c r="CT87" s="66">
        <v>0</v>
      </c>
      <c r="CU87" s="66">
        <v>5.5612391671760941E-3</v>
      </c>
      <c r="CV87" s="66">
        <v>0</v>
      </c>
      <c r="CW87" s="66">
        <v>1.3402898097486538E-6</v>
      </c>
      <c r="CX87" s="66">
        <v>2.0842625670611482E-8</v>
      </c>
      <c r="CY87" s="66">
        <v>6.8383028377069943E-2</v>
      </c>
      <c r="CZ87" s="66">
        <v>3.2977503722526526E-3</v>
      </c>
      <c r="DA87" s="66">
        <v>0</v>
      </c>
      <c r="DB87" s="66">
        <v>3.9968561653298445E-3</v>
      </c>
      <c r="DC87" s="66">
        <v>0</v>
      </c>
      <c r="DD87" s="66">
        <v>0</v>
      </c>
      <c r="DE87" s="67">
        <v>1.9776508851979471E-2</v>
      </c>
      <c r="DF87" s="67">
        <v>3.6253054128998945E-3</v>
      </c>
      <c r="DG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row>
    <row r="88" spans="1:170" s="34" customFormat="1" ht="19.95" customHeight="1" x14ac:dyDescent="0.2">
      <c r="A88" s="71" t="s">
        <v>557</v>
      </c>
      <c r="B88" s="69" t="s">
        <v>556</v>
      </c>
      <c r="C88" s="70">
        <v>1.0924776893862431E-4</v>
      </c>
      <c r="D88" s="66">
        <v>1.7162016252770358E-4</v>
      </c>
      <c r="E88" s="66">
        <v>8.1828530613155953E-4</v>
      </c>
      <c r="F88" s="66">
        <v>8.9918501140330082E-5</v>
      </c>
      <c r="G88" s="66">
        <v>2.8498109130199891E-4</v>
      </c>
      <c r="H88" s="66">
        <v>0</v>
      </c>
      <c r="I88" s="66">
        <v>5.2071455720258456E-4</v>
      </c>
      <c r="J88" s="66">
        <v>9.343643981575557E-5</v>
      </c>
      <c r="K88" s="66">
        <v>8.8723746233867231E-5</v>
      </c>
      <c r="L88" s="66">
        <v>3.2378719365823698E-5</v>
      </c>
      <c r="M88" s="66">
        <v>0</v>
      </c>
      <c r="N88" s="66">
        <v>2.1721641190667742E-4</v>
      </c>
      <c r="O88" s="66">
        <v>1.7130296369286742E-4</v>
      </c>
      <c r="P88" s="66">
        <v>1.0261487915747782E-4</v>
      </c>
      <c r="Q88" s="66">
        <v>1.4357855094791801E-4</v>
      </c>
      <c r="R88" s="66">
        <v>1.6049252788886549E-4</v>
      </c>
      <c r="S88" s="66">
        <v>2.1480406386066765E-4</v>
      </c>
      <c r="T88" s="66">
        <v>2.3611829282844756E-4</v>
      </c>
      <c r="U88" s="66">
        <v>9.2304702681694518E-5</v>
      </c>
      <c r="V88" s="66">
        <v>9.4102384104783314E-5</v>
      </c>
      <c r="W88" s="66">
        <v>2.9161546038046891E-5</v>
      </c>
      <c r="X88" s="66">
        <v>8.7774733515989041E-5</v>
      </c>
      <c r="Y88" s="66">
        <v>1.004990349939639E-4</v>
      </c>
      <c r="Z88" s="66">
        <v>6.7685167279056275E-5</v>
      </c>
      <c r="AA88" s="66">
        <v>9.3841709072466908E-4</v>
      </c>
      <c r="AB88" s="66">
        <v>1.2817223637074036E-4</v>
      </c>
      <c r="AC88" s="66">
        <v>2.0280808956238685E-5</v>
      </c>
      <c r="AD88" s="66">
        <v>1.1032356725004248E-4</v>
      </c>
      <c r="AE88" s="66">
        <v>1.7391646862649845E-4</v>
      </c>
      <c r="AF88" s="66">
        <v>1.0708617614816997E-4</v>
      </c>
      <c r="AG88" s="66">
        <v>1.4693171996542784E-4</v>
      </c>
      <c r="AH88" s="66">
        <v>1.7693613160149886E-4</v>
      </c>
      <c r="AI88" s="66">
        <v>1.3702719089594701E-4</v>
      </c>
      <c r="AJ88" s="66">
        <v>1.3313609467455623E-4</v>
      </c>
      <c r="AK88" s="66">
        <v>1.9123483062057862E-4</v>
      </c>
      <c r="AL88" s="66">
        <v>3.4090601191693122E-5</v>
      </c>
      <c r="AM88" s="66">
        <v>7.1205727233209328E-5</v>
      </c>
      <c r="AN88" s="66">
        <v>5.9140833170858517E-5</v>
      </c>
      <c r="AO88" s="66">
        <v>6.8798017348203211E-5</v>
      </c>
      <c r="AP88" s="66">
        <v>3.4845563111066005E-5</v>
      </c>
      <c r="AQ88" s="66">
        <v>6.9122363689377015E-5</v>
      </c>
      <c r="AR88" s="66">
        <v>1.6495573904634384E-4</v>
      </c>
      <c r="AS88" s="66">
        <v>1.39163115939095E-4</v>
      </c>
      <c r="AT88" s="66">
        <v>1.3813300793166566E-4</v>
      </c>
      <c r="AU88" s="66">
        <v>1.4446528729084013E-4</v>
      </c>
      <c r="AV88" s="66">
        <v>4.5966761618267203E-4</v>
      </c>
      <c r="AW88" s="66">
        <v>4.7822356166677122E-5</v>
      </c>
      <c r="AX88" s="66">
        <v>7.3852024756167247E-5</v>
      </c>
      <c r="AY88" s="66">
        <v>1.2747990145228215E-4</v>
      </c>
      <c r="AZ88" s="66">
        <v>8.7895098488318817E-5</v>
      </c>
      <c r="BA88" s="66">
        <v>3.360124225388564E-4</v>
      </c>
      <c r="BB88" s="66">
        <v>1.2495420381246323E-4</v>
      </c>
      <c r="BC88" s="66">
        <v>1.5351960300101128E-4</v>
      </c>
      <c r="BD88" s="66">
        <v>6.3804732882348004E-5</v>
      </c>
      <c r="BE88" s="66">
        <v>1.5257995754886515E-5</v>
      </c>
      <c r="BF88" s="66">
        <v>4.2230989195308788E-5</v>
      </c>
      <c r="BG88" s="66">
        <v>5.8217844975179908E-5</v>
      </c>
      <c r="BH88" s="66">
        <v>7.6940792296828953E-5</v>
      </c>
      <c r="BI88" s="66">
        <v>5.5743857216297341E-4</v>
      </c>
      <c r="BJ88" s="66">
        <v>2.0098216689410606E-4</v>
      </c>
      <c r="BK88" s="66">
        <v>8.0588227086908601E-4</v>
      </c>
      <c r="BL88" s="66">
        <v>2.4358060134910937E-4</v>
      </c>
      <c r="BM88" s="66">
        <v>8.4397716881631085E-4</v>
      </c>
      <c r="BN88" s="66">
        <v>5.4126176580672882E-4</v>
      </c>
      <c r="BO88" s="66">
        <v>4.6502750963474333E-4</v>
      </c>
      <c r="BP88" s="66">
        <v>7.3973443642160982E-4</v>
      </c>
      <c r="BQ88" s="66">
        <v>2.3629306451263348E-3</v>
      </c>
      <c r="BR88" s="66">
        <v>1.0628420770331982E-3</v>
      </c>
      <c r="BS88" s="66">
        <v>7.6302267000403351E-4</v>
      </c>
      <c r="BT88" s="66">
        <v>1.3336217130066124E-3</v>
      </c>
      <c r="BU88" s="66">
        <v>6.7659765826423024E-3</v>
      </c>
      <c r="BV88" s="66">
        <v>4.7781496738757295E-4</v>
      </c>
      <c r="BW88" s="66">
        <v>7.6096387783806713E-4</v>
      </c>
      <c r="BX88" s="66">
        <v>0</v>
      </c>
      <c r="BY88" s="66">
        <v>5.5350960680162424E-4</v>
      </c>
      <c r="BZ88" s="66">
        <v>1.7514409858625056E-4</v>
      </c>
      <c r="CA88" s="66">
        <v>0</v>
      </c>
      <c r="CB88" s="66">
        <v>6.1954739466315884E-4</v>
      </c>
      <c r="CC88" s="66">
        <v>2.713409670592066E-4</v>
      </c>
      <c r="CD88" s="66">
        <v>1.5277843405944339E-3</v>
      </c>
      <c r="CE88" s="66">
        <v>9.8363696044822353E-4</v>
      </c>
      <c r="CF88" s="66">
        <v>6.9099160698747109E-4</v>
      </c>
      <c r="CG88" s="66">
        <v>1.7520612993740557E-2</v>
      </c>
      <c r="CH88" s="66">
        <v>7.6738379177329176E-3</v>
      </c>
      <c r="CI88" s="66">
        <v>2.4802163700811159E-3</v>
      </c>
      <c r="CJ88" s="66">
        <v>9.4041944958803744E-4</v>
      </c>
      <c r="CK88" s="66">
        <v>1.8956284521083118E-3</v>
      </c>
      <c r="CL88" s="66">
        <v>2.9976182668576658E-3</v>
      </c>
      <c r="CM88" s="66">
        <v>3.1062390075559795E-3</v>
      </c>
      <c r="CN88" s="66">
        <v>9.0755265379790183E-4</v>
      </c>
      <c r="CO88" s="66">
        <v>5.9375158132967312E-3</v>
      </c>
      <c r="CP88" s="66">
        <v>3.2998940312872847E-4</v>
      </c>
      <c r="CQ88" s="66">
        <v>3.6195537989111553E-3</v>
      </c>
      <c r="CR88" s="66">
        <v>5.7260326261436081E-3</v>
      </c>
      <c r="CS88" s="66">
        <v>1.2586246263563453E-3</v>
      </c>
      <c r="CT88" s="66">
        <v>7.7836090414321749E-3</v>
      </c>
      <c r="CU88" s="66">
        <v>4.7544559914655926E-4</v>
      </c>
      <c r="CV88" s="66">
        <v>1.97637317722754E-4</v>
      </c>
      <c r="CW88" s="66">
        <v>7.6931238944354238E-4</v>
      </c>
      <c r="CX88" s="66">
        <v>8.7758135918930514E-4</v>
      </c>
      <c r="CY88" s="66">
        <v>1.1944685816430399E-3</v>
      </c>
      <c r="CZ88" s="66">
        <v>1.0246751091950008E-3</v>
      </c>
      <c r="DA88" s="66">
        <v>1.0909020857585538E-3</v>
      </c>
      <c r="DB88" s="66">
        <v>7.2734542483049523E-4</v>
      </c>
      <c r="DC88" s="66">
        <v>2.5213379807141325E-3</v>
      </c>
      <c r="DD88" s="66">
        <v>0</v>
      </c>
      <c r="DE88" s="67">
        <v>6.0898036909704304E-4</v>
      </c>
      <c r="DF88" s="67">
        <v>1.2129505027443082E-3</v>
      </c>
      <c r="DG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row>
    <row r="89" spans="1:170" s="34" customFormat="1" ht="19.95" customHeight="1" x14ac:dyDescent="0.2">
      <c r="A89" s="71" t="s">
        <v>559</v>
      </c>
      <c r="B89" s="69" t="s">
        <v>560</v>
      </c>
      <c r="C89" s="70">
        <v>2.7632339840270073E-4</v>
      </c>
      <c r="D89" s="66">
        <v>2.608399158947548E-4</v>
      </c>
      <c r="E89" s="66">
        <v>3.505948527934644E-3</v>
      </c>
      <c r="F89" s="66">
        <v>4.5776691489622586E-4</v>
      </c>
      <c r="G89" s="66">
        <v>3.0731136322708443E-3</v>
      </c>
      <c r="H89" s="66">
        <v>0</v>
      </c>
      <c r="I89" s="66">
        <v>1.5494742176612186E-3</v>
      </c>
      <c r="J89" s="66">
        <v>5.6185372219305467E-4</v>
      </c>
      <c r="K89" s="66">
        <v>2.5230230532030581E-4</v>
      </c>
      <c r="L89" s="66">
        <v>1.9036453971975662E-4</v>
      </c>
      <c r="M89" s="66">
        <v>0</v>
      </c>
      <c r="N89" s="66">
        <v>1.2676703827146306E-3</v>
      </c>
      <c r="O89" s="66">
        <v>1.0168271052831048E-3</v>
      </c>
      <c r="P89" s="66">
        <v>6.116386876097034E-4</v>
      </c>
      <c r="Q89" s="66">
        <v>8.6671374160140373E-4</v>
      </c>
      <c r="R89" s="66">
        <v>8.2473865151196232E-4</v>
      </c>
      <c r="S89" s="66">
        <v>9.9643202709240428E-4</v>
      </c>
      <c r="T89" s="66">
        <v>1.4978521140766078E-3</v>
      </c>
      <c r="U89" s="66">
        <v>3.8573649436455501E-4</v>
      </c>
      <c r="V89" s="66">
        <v>3.2513751032993589E-4</v>
      </c>
      <c r="W89" s="66">
        <v>7.415364563960495E-5</v>
      </c>
      <c r="X89" s="66">
        <v>2.6124432534047954E-4</v>
      </c>
      <c r="Y89" s="66">
        <v>2.8665677311208682E-4</v>
      </c>
      <c r="Z89" s="66">
        <v>2.3206343067105008E-4</v>
      </c>
      <c r="AA89" s="66">
        <v>1.3870429148597901E-2</v>
      </c>
      <c r="AB89" s="66">
        <v>8.7928201893338481E-4</v>
      </c>
      <c r="AC89" s="66">
        <v>6.7021507870850647E-5</v>
      </c>
      <c r="AD89" s="66">
        <v>5.3996650241522435E-4</v>
      </c>
      <c r="AE89" s="66">
        <v>6.232685162086577E-4</v>
      </c>
      <c r="AF89" s="66">
        <v>7.1557126261882558E-4</v>
      </c>
      <c r="AG89" s="66">
        <v>8.7813310285220398E-4</v>
      </c>
      <c r="AH89" s="66">
        <v>7.7151210659855813E-4</v>
      </c>
      <c r="AI89" s="66">
        <v>6.2646331794226015E-4</v>
      </c>
      <c r="AJ89" s="66">
        <v>1.1291913214990139E-3</v>
      </c>
      <c r="AK89" s="66">
        <v>8.8111807672398921E-4</v>
      </c>
      <c r="AL89" s="66">
        <v>1.5498414934836209E-4</v>
      </c>
      <c r="AM89" s="66">
        <v>2.1152063273463078E-4</v>
      </c>
      <c r="AN89" s="66">
        <v>3.290656614891359E-4</v>
      </c>
      <c r="AO89" s="66">
        <v>3.7006195786864929E-4</v>
      </c>
      <c r="AP89" s="66">
        <v>8.2208464427078036E-5</v>
      </c>
      <c r="AQ89" s="66">
        <v>4.1018563514432898E-4</v>
      </c>
      <c r="AR89" s="66">
        <v>6.8995015993453842E-4</v>
      </c>
      <c r="AS89" s="66">
        <v>7.359473357039253E-4</v>
      </c>
      <c r="AT89" s="66">
        <v>9.0508559738721622E-4</v>
      </c>
      <c r="AU89" s="66">
        <v>9.7808752621232598E-4</v>
      </c>
      <c r="AV89" s="66">
        <v>1.2708538117860099E-3</v>
      </c>
      <c r="AW89" s="66">
        <v>3.5149955003034675E-4</v>
      </c>
      <c r="AX89" s="66">
        <v>5.3754588511046328E-4</v>
      </c>
      <c r="AY89" s="66">
        <v>7.1374157157676351E-4</v>
      </c>
      <c r="AZ89" s="66">
        <v>6.3330279431974342E-4</v>
      </c>
      <c r="BA89" s="66">
        <v>2.0374976635849952E-3</v>
      </c>
      <c r="BB89" s="66">
        <v>7.7087473493721748E-4</v>
      </c>
      <c r="BC89" s="66">
        <v>1.0390844877192159E-3</v>
      </c>
      <c r="BD89" s="66">
        <v>4.2396890073560204E-4</v>
      </c>
      <c r="BE89" s="66">
        <v>1.5960993781519064E-4</v>
      </c>
      <c r="BF89" s="66">
        <v>2.2927609642503939E-4</v>
      </c>
      <c r="BG89" s="66">
        <v>3.8842326095718402E-4</v>
      </c>
      <c r="BH89" s="66">
        <v>6.1382815450390378E-4</v>
      </c>
      <c r="BI89" s="66">
        <v>4.1039233002317153E-4</v>
      </c>
      <c r="BJ89" s="66">
        <v>1.2164758960648342E-3</v>
      </c>
      <c r="BK89" s="66">
        <v>2.3523502574191116E-4</v>
      </c>
      <c r="BL89" s="66">
        <v>5.2164118967290378E-4</v>
      </c>
      <c r="BM89" s="66">
        <v>1.4484043641465237E-2</v>
      </c>
      <c r="BN89" s="66">
        <v>4.7356187994140788E-3</v>
      </c>
      <c r="BO89" s="66">
        <v>4.0645280037604524E-3</v>
      </c>
      <c r="BP89" s="66">
        <v>2.8345844670685488E-4</v>
      </c>
      <c r="BQ89" s="66">
        <v>7.4976025964375585E-4</v>
      </c>
      <c r="BR89" s="66">
        <v>1.7564203774981778E-3</v>
      </c>
      <c r="BS89" s="66">
        <v>3.5503907230851777E-3</v>
      </c>
      <c r="BT89" s="66">
        <v>1.2149129459715188E-2</v>
      </c>
      <c r="BU89" s="66">
        <v>1.1684057206165974E-2</v>
      </c>
      <c r="BV89" s="66">
        <v>4.9983193157111796E-3</v>
      </c>
      <c r="BW89" s="66">
        <v>4.4950189272559065E-3</v>
      </c>
      <c r="BX89" s="66">
        <v>0</v>
      </c>
      <c r="BY89" s="66">
        <v>2.682073754009944E-3</v>
      </c>
      <c r="BZ89" s="66">
        <v>2.4733329581439656E-3</v>
      </c>
      <c r="CA89" s="66">
        <v>0</v>
      </c>
      <c r="CB89" s="66">
        <v>5.4859098900641419E-3</v>
      </c>
      <c r="CC89" s="66">
        <v>1.2119896528644564E-3</v>
      </c>
      <c r="CD89" s="66">
        <v>3.0800217360487641E-3</v>
      </c>
      <c r="CE89" s="66">
        <v>1.3177273079606232E-3</v>
      </c>
      <c r="CF89" s="66">
        <v>1.308606106598215E-3</v>
      </c>
      <c r="CG89" s="66">
        <v>3.1269156054392405E-3</v>
      </c>
      <c r="CH89" s="66">
        <v>0.17542203184943059</v>
      </c>
      <c r="CI89" s="66">
        <v>6.1146110608169282E-2</v>
      </c>
      <c r="CJ89" s="66">
        <v>3.7745343569713665E-3</v>
      </c>
      <c r="CK89" s="66">
        <v>3.3390812340024251E-2</v>
      </c>
      <c r="CL89" s="66">
        <v>1.8512538616868881E-2</v>
      </c>
      <c r="CM89" s="66">
        <v>5.6115594752579549E-3</v>
      </c>
      <c r="CN89" s="66">
        <v>5.686473437826416E-4</v>
      </c>
      <c r="CO89" s="66">
        <v>1.6277597932602018E-2</v>
      </c>
      <c r="CP89" s="66">
        <v>1.7532949750215898E-3</v>
      </c>
      <c r="CQ89" s="66">
        <v>4.2285858105923059E-3</v>
      </c>
      <c r="CR89" s="66">
        <v>1.1587102307025681E-2</v>
      </c>
      <c r="CS89" s="66">
        <v>2.0915265454715883E-3</v>
      </c>
      <c r="CT89" s="66">
        <v>1.6376197099394852E-2</v>
      </c>
      <c r="CU89" s="66">
        <v>1.0990746401045226E-3</v>
      </c>
      <c r="CV89" s="66">
        <v>6.1582680695092696E-3</v>
      </c>
      <c r="CW89" s="66">
        <v>2.3899740737689927E-3</v>
      </c>
      <c r="CX89" s="66">
        <v>2.8717386501481905E-3</v>
      </c>
      <c r="CY89" s="66">
        <v>5.6969140246778717E-3</v>
      </c>
      <c r="CZ89" s="66">
        <v>6.1769239100106224E-3</v>
      </c>
      <c r="DA89" s="66">
        <v>5.9735145265556507E-3</v>
      </c>
      <c r="DB89" s="66">
        <v>2.2760862295789041E-3</v>
      </c>
      <c r="DC89" s="66">
        <v>3.54497148294244E-3</v>
      </c>
      <c r="DD89" s="66">
        <v>0</v>
      </c>
      <c r="DE89" s="67">
        <v>4.9390274795959831E-2</v>
      </c>
      <c r="DF89" s="67">
        <v>6.9320625073411102E-3</v>
      </c>
      <c r="DG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row>
    <row r="90" spans="1:170" s="34" customFormat="1" ht="19.95" customHeight="1" x14ac:dyDescent="0.2">
      <c r="A90" s="71" t="s">
        <v>563</v>
      </c>
      <c r="B90" s="69" t="s">
        <v>562</v>
      </c>
      <c r="C90" s="70">
        <v>1.5285310160511386E-4</v>
      </c>
      <c r="D90" s="66">
        <v>3.2960163664260959E-5</v>
      </c>
      <c r="E90" s="66">
        <v>2.1227204749893976E-4</v>
      </c>
      <c r="F90" s="66">
        <v>2.4523227583726386E-5</v>
      </c>
      <c r="G90" s="66">
        <v>6.3028993336935E-6</v>
      </c>
      <c r="H90" s="66">
        <v>0</v>
      </c>
      <c r="I90" s="66">
        <v>5.5745597364753579E-5</v>
      </c>
      <c r="J90" s="66">
        <v>1.7666467734097069E-5</v>
      </c>
      <c r="K90" s="66">
        <v>9.939055706535863E-6</v>
      </c>
      <c r="L90" s="66">
        <v>3.9077764751856201E-6</v>
      </c>
      <c r="M90" s="66">
        <v>0</v>
      </c>
      <c r="N90" s="66">
        <v>2.2985863693828297E-5</v>
      </c>
      <c r="O90" s="66">
        <v>2.4255286894565305E-5</v>
      </c>
      <c r="P90" s="66">
        <v>6.3009136324767097E-6</v>
      </c>
      <c r="Q90" s="66">
        <v>2.1183720631660034E-5</v>
      </c>
      <c r="R90" s="66">
        <v>1.6663158633270188E-5</v>
      </c>
      <c r="S90" s="66">
        <v>2.5096758587324621E-5</v>
      </c>
      <c r="T90" s="66">
        <v>2.8737918141680922E-5</v>
      </c>
      <c r="U90" s="66">
        <v>1.8460940536338905E-5</v>
      </c>
      <c r="V90" s="66">
        <v>7.1087731146200807E-6</v>
      </c>
      <c r="W90" s="66">
        <v>1.3777342668995623E-5</v>
      </c>
      <c r="X90" s="66">
        <v>2.2598644081355115E-6</v>
      </c>
      <c r="Y90" s="66">
        <v>3.0757164497005016E-6</v>
      </c>
      <c r="Z90" s="66">
        <v>1.7404757300328758E-5</v>
      </c>
      <c r="AA90" s="66">
        <v>4.6727107990905309E-6</v>
      </c>
      <c r="AB90" s="66">
        <v>5.29588709639456E-6</v>
      </c>
      <c r="AC90" s="66">
        <v>2.1061401243403266E-5</v>
      </c>
      <c r="AD90" s="66">
        <v>1.0680389348738986E-5</v>
      </c>
      <c r="AE90" s="66">
        <v>3.6763257749826035E-7</v>
      </c>
      <c r="AF90" s="66">
        <v>2.2251672965853502E-5</v>
      </c>
      <c r="AG90" s="66">
        <v>8.6430423509075202E-6</v>
      </c>
      <c r="AH90" s="66">
        <v>5.7970527447784525E-6</v>
      </c>
      <c r="AI90" s="66">
        <v>1.986847628375542E-5</v>
      </c>
      <c r="AJ90" s="66">
        <v>1.4792899408284024E-5</v>
      </c>
      <c r="AK90" s="66">
        <v>1.2940702823948928E-5</v>
      </c>
      <c r="AL90" s="66">
        <v>1.5394960798271827E-5</v>
      </c>
      <c r="AM90" s="66">
        <v>3.8853476232059115E-6</v>
      </c>
      <c r="AN90" s="66">
        <v>2.1663308853794331E-6</v>
      </c>
      <c r="AO90" s="66">
        <v>1.6257744733581163E-5</v>
      </c>
      <c r="AP90" s="66">
        <v>1.2855644642917555E-5</v>
      </c>
      <c r="AQ90" s="66">
        <v>1.6055982116823791E-5</v>
      </c>
      <c r="AR90" s="66">
        <v>2.6221825485382729E-5</v>
      </c>
      <c r="AS90" s="66">
        <v>9.5268263521543733E-7</v>
      </c>
      <c r="AT90" s="66">
        <v>1.3724293866417831E-5</v>
      </c>
      <c r="AU90" s="66">
        <v>1.4823199149961677E-5</v>
      </c>
      <c r="AV90" s="66">
        <v>9.1682650312792929E-6</v>
      </c>
      <c r="AW90" s="66">
        <v>5.4414934806722337E-6</v>
      </c>
      <c r="AX90" s="66">
        <v>1.433455693627902E-5</v>
      </c>
      <c r="AY90" s="66">
        <v>2.2489302385892114E-5</v>
      </c>
      <c r="AZ90" s="66">
        <v>3.9796152084287672E-5</v>
      </c>
      <c r="BA90" s="66">
        <v>1.2940144642061221E-6</v>
      </c>
      <c r="BB90" s="66">
        <v>1.1990274555083099E-5</v>
      </c>
      <c r="BC90" s="66">
        <v>2.9398621792610362E-6</v>
      </c>
      <c r="BD90" s="66">
        <v>1.9461675280716191E-5</v>
      </c>
      <c r="BE90" s="66">
        <v>1.1957747784199949E-5</v>
      </c>
      <c r="BF90" s="66">
        <v>1.3450689355285494E-5</v>
      </c>
      <c r="BG90" s="66">
        <v>8.1527948584571472E-7</v>
      </c>
      <c r="BH90" s="66">
        <v>2.4950239946849458E-5</v>
      </c>
      <c r="BI90" s="66">
        <v>1.068917687212826E-5</v>
      </c>
      <c r="BJ90" s="66">
        <v>1.4296191086232026E-5</v>
      </c>
      <c r="BK90" s="66">
        <v>4.8274803622005494E-5</v>
      </c>
      <c r="BL90" s="66">
        <v>8.6936763332914275E-5</v>
      </c>
      <c r="BM90" s="66">
        <v>8.2986425717232362E-5</v>
      </c>
      <c r="BN90" s="66">
        <v>6.2358198058324205E-5</v>
      </c>
      <c r="BO90" s="66">
        <v>8.3386899014297093E-5</v>
      </c>
      <c r="BP90" s="66">
        <v>2.0919038414670714E-6</v>
      </c>
      <c r="BQ90" s="66">
        <v>4.1449715089731101E-6</v>
      </c>
      <c r="BR90" s="66">
        <v>1.0689612189935146E-5</v>
      </c>
      <c r="BS90" s="66">
        <v>2.1803980535246427E-4</v>
      </c>
      <c r="BT90" s="66">
        <v>3.5845317693023625E-4</v>
      </c>
      <c r="BU90" s="66">
        <v>2.9189027179678966E-4</v>
      </c>
      <c r="BV90" s="66">
        <v>1.3931799977114087E-4</v>
      </c>
      <c r="BW90" s="66">
        <v>8.6034398738889126E-5</v>
      </c>
      <c r="BX90" s="66">
        <v>0</v>
      </c>
      <c r="BY90" s="66">
        <v>2.013954197705833E-4</v>
      </c>
      <c r="BZ90" s="66">
        <v>3.4448085705359008E-5</v>
      </c>
      <c r="CA90" s="66">
        <v>0</v>
      </c>
      <c r="CB90" s="66">
        <v>6.2448423005971907E-5</v>
      </c>
      <c r="CC90" s="66">
        <v>0</v>
      </c>
      <c r="CD90" s="66">
        <v>2.5516231158153384E-5</v>
      </c>
      <c r="CE90" s="66">
        <v>1.3176170471198602E-5</v>
      </c>
      <c r="CF90" s="66">
        <v>2.0390251342346292E-4</v>
      </c>
      <c r="CG90" s="66">
        <v>8.1804446363047698E-5</v>
      </c>
      <c r="CH90" s="66">
        <v>7.2140405937267142E-5</v>
      </c>
      <c r="CI90" s="66">
        <v>4.7841028343399677E-2</v>
      </c>
      <c r="CJ90" s="66">
        <v>2.048904952800141E-5</v>
      </c>
      <c r="CK90" s="66">
        <v>0.18480685033005526</v>
      </c>
      <c r="CL90" s="66">
        <v>1.962168412695673E-3</v>
      </c>
      <c r="CM90" s="66">
        <v>5.1998316086531861E-6</v>
      </c>
      <c r="CN90" s="66">
        <v>8.9547413635378921E-5</v>
      </c>
      <c r="CO90" s="66">
        <v>2.8118949572319698E-5</v>
      </c>
      <c r="CP90" s="66">
        <v>9.6561162073020788E-5</v>
      </c>
      <c r="CQ90" s="66">
        <v>1.2506647491747697E-4</v>
      </c>
      <c r="CR90" s="66">
        <v>2.0876875221660887E-4</v>
      </c>
      <c r="CS90" s="66">
        <v>1.911552677110428E-4</v>
      </c>
      <c r="CT90" s="66">
        <v>3.8813207891741244E-4</v>
      </c>
      <c r="CU90" s="66">
        <v>1.390437148644923E-4</v>
      </c>
      <c r="CV90" s="66">
        <v>0.3031200063286133</v>
      </c>
      <c r="CW90" s="66">
        <v>1.3778458471259858E-4</v>
      </c>
      <c r="CX90" s="66">
        <v>3.4533625407994398E-5</v>
      </c>
      <c r="CY90" s="66">
        <v>1.4219816777973633E-3</v>
      </c>
      <c r="CZ90" s="66">
        <v>6.0163711141544571E-3</v>
      </c>
      <c r="DA90" s="66">
        <v>7.5907961328566826E-3</v>
      </c>
      <c r="DB90" s="66">
        <v>1.2878529669134323E-3</v>
      </c>
      <c r="DC90" s="66">
        <v>1.0397290585344123E-4</v>
      </c>
      <c r="DD90" s="66">
        <v>0</v>
      </c>
      <c r="DE90" s="67">
        <v>5.9217490102097994E-4</v>
      </c>
      <c r="DF90" s="67">
        <v>9.6025972077223203E-4</v>
      </c>
      <c r="DG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row>
    <row r="91" spans="1:170" s="34" customFormat="1" ht="19.95" customHeight="1" x14ac:dyDescent="0.2">
      <c r="A91" s="71" t="s">
        <v>566</v>
      </c>
      <c r="B91" s="69" t="s">
        <v>565</v>
      </c>
      <c r="C91" s="70">
        <v>2.8201240954628579E-3</v>
      </c>
      <c r="D91" s="66">
        <v>3.1641757117690512E-3</v>
      </c>
      <c r="E91" s="66">
        <v>1.1122519586616369E-3</v>
      </c>
      <c r="F91" s="66">
        <v>7.3569682751179161E-5</v>
      </c>
      <c r="G91" s="66">
        <v>1.3762830902215018E-3</v>
      </c>
      <c r="H91" s="66">
        <v>0</v>
      </c>
      <c r="I91" s="66">
        <v>4.1935892563030536E-4</v>
      </c>
      <c r="J91" s="66">
        <v>2.1392666280083319E-3</v>
      </c>
      <c r="K91" s="66">
        <v>3.9586967777082357E-3</v>
      </c>
      <c r="L91" s="66">
        <v>2.5969965946519287E-3</v>
      </c>
      <c r="M91" s="66">
        <v>0</v>
      </c>
      <c r="N91" s="66">
        <v>1.8595563728307091E-3</v>
      </c>
      <c r="O91" s="66">
        <v>2.4994315167134089E-3</v>
      </c>
      <c r="P91" s="66">
        <v>2.4150501822764302E-3</v>
      </c>
      <c r="Q91" s="66">
        <v>5.4426113750160486E-3</v>
      </c>
      <c r="R91" s="66">
        <v>3.2617694520451837E-3</v>
      </c>
      <c r="S91" s="66">
        <v>3.148343009192066E-3</v>
      </c>
      <c r="T91" s="66">
        <v>3.6853148243904382E-3</v>
      </c>
      <c r="U91" s="66">
        <v>6.4914496696463278E-3</v>
      </c>
      <c r="V91" s="66">
        <v>3.5194647093844686E-3</v>
      </c>
      <c r="W91" s="66">
        <v>8.028947297944708E-4</v>
      </c>
      <c r="X91" s="66">
        <v>2.8150110993340398E-3</v>
      </c>
      <c r="Y91" s="66">
        <v>4.225034794042337E-3</v>
      </c>
      <c r="Z91" s="66">
        <v>2.2742216205762912E-3</v>
      </c>
      <c r="AA91" s="66">
        <v>1.4484149823063818E-2</v>
      </c>
      <c r="AB91" s="66">
        <v>4.6522955905267168E-3</v>
      </c>
      <c r="AC91" s="66">
        <v>3.3967072136940695E-4</v>
      </c>
      <c r="AD91" s="66">
        <v>5.8220258756705586E-4</v>
      </c>
      <c r="AE91" s="66">
        <v>3.7011934929033785E-3</v>
      </c>
      <c r="AF91" s="66">
        <v>6.0323303718974458E-3</v>
      </c>
      <c r="AG91" s="66">
        <v>1.3448573898012101E-3</v>
      </c>
      <c r="AH91" s="66">
        <v>3.6335758573756995E-3</v>
      </c>
      <c r="AI91" s="66">
        <v>2.5447507112541395E-3</v>
      </c>
      <c r="AJ91" s="66">
        <v>8.5700197238658786E-3</v>
      </c>
      <c r="AK91" s="66">
        <v>4.8211307298556393E-3</v>
      </c>
      <c r="AL91" s="66">
        <v>1.4382341856804697E-3</v>
      </c>
      <c r="AM91" s="66">
        <v>1.2133825220907017E-3</v>
      </c>
      <c r="AN91" s="66">
        <v>4.4797556378761288E-3</v>
      </c>
      <c r="AO91" s="66">
        <v>3.5307063197026023E-3</v>
      </c>
      <c r="AP91" s="66">
        <v>1.5098616326668698E-3</v>
      </c>
      <c r="AQ91" s="66">
        <v>2.6921955486441831E-3</v>
      </c>
      <c r="AR91" s="66">
        <v>3.6838875251060032E-3</v>
      </c>
      <c r="AS91" s="66">
        <v>2.8506169810916318E-3</v>
      </c>
      <c r="AT91" s="66">
        <v>4.3909557477658546E-3</v>
      </c>
      <c r="AU91" s="66">
        <v>8.9049853548291581E-3</v>
      </c>
      <c r="AV91" s="66">
        <v>5.892571652728015E-3</v>
      </c>
      <c r="AW91" s="66">
        <v>5.4932923128440184E-3</v>
      </c>
      <c r="AX91" s="66">
        <v>1.0133660057919358E-2</v>
      </c>
      <c r="AY91" s="66">
        <v>1.1592080523858921E-2</v>
      </c>
      <c r="AZ91" s="66">
        <v>2.3247824095281721E-4</v>
      </c>
      <c r="BA91" s="66">
        <v>1.4666144268234822E-2</v>
      </c>
      <c r="BB91" s="66">
        <v>4.8707714853507703E-3</v>
      </c>
      <c r="BC91" s="66">
        <v>6.1606575883722562E-3</v>
      </c>
      <c r="BD91" s="66">
        <v>2.746160630262659E-2</v>
      </c>
      <c r="BE91" s="66">
        <v>1.7747196484557779E-3</v>
      </c>
      <c r="BF91" s="66">
        <v>9.218822137150506E-4</v>
      </c>
      <c r="BG91" s="66">
        <v>1.8259217538384158E-3</v>
      </c>
      <c r="BH91" s="66">
        <v>2.2659651164294464E-3</v>
      </c>
      <c r="BI91" s="66">
        <v>1.9365825948893646E-3</v>
      </c>
      <c r="BJ91" s="66">
        <v>4.1313207266921023E-3</v>
      </c>
      <c r="BK91" s="66">
        <v>6.1250401127342237E-5</v>
      </c>
      <c r="BL91" s="66">
        <v>1.6931518170520334E-3</v>
      </c>
      <c r="BM91" s="66">
        <v>1.9754109654818225E-3</v>
      </c>
      <c r="BN91" s="66">
        <v>3.0842471038902831E-3</v>
      </c>
      <c r="BO91" s="66">
        <v>4.1248764685727548E-3</v>
      </c>
      <c r="BP91" s="66">
        <v>9.7270571486662832E-3</v>
      </c>
      <c r="BQ91" s="66">
        <v>8.2238404282342498E-3</v>
      </c>
      <c r="BR91" s="66">
        <v>3.4685487434984119E-2</v>
      </c>
      <c r="BS91" s="66">
        <v>4.2037635872731842E-3</v>
      </c>
      <c r="BT91" s="66">
        <v>1.8095672362993358E-2</v>
      </c>
      <c r="BU91" s="66">
        <v>3.9032281033469396E-2</v>
      </c>
      <c r="BV91" s="66">
        <v>3.6674587338368235E-3</v>
      </c>
      <c r="BW91" s="66">
        <v>2.6111979012916485E-3</v>
      </c>
      <c r="BX91" s="66">
        <v>0</v>
      </c>
      <c r="BY91" s="66">
        <v>7.087834831166715E-4</v>
      </c>
      <c r="BZ91" s="66">
        <v>3.3567349782325055E-3</v>
      </c>
      <c r="CA91" s="66">
        <v>0</v>
      </c>
      <c r="CB91" s="66">
        <v>2.8224956761549987E-3</v>
      </c>
      <c r="CC91" s="66">
        <v>2.3968452090229919E-3</v>
      </c>
      <c r="CD91" s="66">
        <v>4.1649340830695082E-3</v>
      </c>
      <c r="CE91" s="66">
        <v>9.3824808534806545E-3</v>
      </c>
      <c r="CF91" s="66">
        <v>1.3188789016309564E-2</v>
      </c>
      <c r="CG91" s="66">
        <v>3.2024606086768835E-3</v>
      </c>
      <c r="CH91" s="66">
        <v>2.815505595169103E-2</v>
      </c>
      <c r="CI91" s="66">
        <v>5.3461966337427433E-3</v>
      </c>
      <c r="CJ91" s="66">
        <v>2.6394456670779599E-2</v>
      </c>
      <c r="CK91" s="66">
        <v>6.8645089586420585E-2</v>
      </c>
      <c r="CL91" s="66">
        <v>2.6094302825287793E-2</v>
      </c>
      <c r="CM91" s="66">
        <v>1.1816102547335108E-2</v>
      </c>
      <c r="CN91" s="66">
        <v>3.1627388382958234E-3</v>
      </c>
      <c r="CO91" s="66">
        <v>3.1989266397082827E-2</v>
      </c>
      <c r="CP91" s="66">
        <v>5.9638183496042918E-3</v>
      </c>
      <c r="CQ91" s="66">
        <v>1.7284885420577014E-2</v>
      </c>
      <c r="CR91" s="66">
        <v>1.3551649007309263E-2</v>
      </c>
      <c r="CS91" s="66">
        <v>9.1258883163812705E-4</v>
      </c>
      <c r="CT91" s="66">
        <v>3.6301184128117184E-2</v>
      </c>
      <c r="CU91" s="66">
        <v>1.0196039651431791E-2</v>
      </c>
      <c r="CV91" s="66">
        <v>7.6719932494792075E-3</v>
      </c>
      <c r="CW91" s="66">
        <v>2.161398815798108E-3</v>
      </c>
      <c r="CX91" s="66">
        <v>1.4325634241099158E-2</v>
      </c>
      <c r="CY91" s="66">
        <v>1.3456888204771717E-2</v>
      </c>
      <c r="CZ91" s="66">
        <v>1.8381465205647251E-3</v>
      </c>
      <c r="DA91" s="66">
        <v>2.5205782551621081E-4</v>
      </c>
      <c r="DB91" s="66">
        <v>8.5356639215333641E-3</v>
      </c>
      <c r="DC91" s="66">
        <v>6.3878416361605678E-3</v>
      </c>
      <c r="DD91" s="66">
        <v>0</v>
      </c>
      <c r="DE91" s="67">
        <v>4.069246993449893E-3</v>
      </c>
      <c r="DF91" s="67">
        <v>9.019389200569862E-3</v>
      </c>
      <c r="DG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row>
    <row r="92" spans="1:170" s="34" customFormat="1" ht="19.95" customHeight="1" x14ac:dyDescent="0.2">
      <c r="A92" s="71" t="s">
        <v>569</v>
      </c>
      <c r="B92" s="69" t="s">
        <v>568</v>
      </c>
      <c r="C92" s="70">
        <v>6.4235812637731884E-5</v>
      </c>
      <c r="D92" s="66">
        <v>7.3307950218787289E-5</v>
      </c>
      <c r="E92" s="66">
        <v>8.9439967857860318E-4</v>
      </c>
      <c r="F92" s="66">
        <v>8.1744091945754625E-6</v>
      </c>
      <c r="G92" s="66">
        <v>1.4811813434179722E-4</v>
      </c>
      <c r="H92" s="66">
        <v>0</v>
      </c>
      <c r="I92" s="66">
        <v>1.5330039275307235E-4</v>
      </c>
      <c r="J92" s="66">
        <v>4.2591267538012257E-4</v>
      </c>
      <c r="K92" s="66">
        <v>1.9243924804181889E-4</v>
      </c>
      <c r="L92" s="66">
        <v>1.8087422542287723E-4</v>
      </c>
      <c r="M92" s="66">
        <v>0</v>
      </c>
      <c r="N92" s="66">
        <v>3.6777381910125273E-5</v>
      </c>
      <c r="O92" s="66">
        <v>1.231713787614644E-4</v>
      </c>
      <c r="P92" s="66">
        <v>7.3360637292407393E-5</v>
      </c>
      <c r="Q92" s="66">
        <v>1.5609620404844439E-4</v>
      </c>
      <c r="R92" s="66">
        <v>1.4111064337332493E-3</v>
      </c>
      <c r="S92" s="66">
        <v>5.2939042089985482E-4</v>
      </c>
      <c r="T92" s="66">
        <v>1.0117934847460325E-4</v>
      </c>
      <c r="U92" s="66">
        <v>6.7139525845316748E-4</v>
      </c>
      <c r="V92" s="66">
        <v>3.9489234651714553E-4</v>
      </c>
      <c r="W92" s="66">
        <v>2.8236113301533363E-4</v>
      </c>
      <c r="X92" s="66">
        <v>1.8470891746495208E-4</v>
      </c>
      <c r="Y92" s="66">
        <v>2.3775288156184884E-4</v>
      </c>
      <c r="Z92" s="66">
        <v>4.3705279443047762E-4</v>
      </c>
      <c r="AA92" s="66">
        <v>2.6087687407044396E-3</v>
      </c>
      <c r="AB92" s="66">
        <v>5.9306874296823878E-4</v>
      </c>
      <c r="AC92" s="66">
        <v>9.4068665858352405E-5</v>
      </c>
      <c r="AD92" s="66">
        <v>1.3471854746704856E-5</v>
      </c>
      <c r="AE92" s="66">
        <v>3.7740110027178553E-4</v>
      </c>
      <c r="AF92" s="66">
        <v>5.5956412899425707E-5</v>
      </c>
      <c r="AG92" s="66">
        <v>7.433016421780468E-5</v>
      </c>
      <c r="AH92" s="66">
        <v>1.1199233780854604E-4</v>
      </c>
      <c r="AI92" s="66">
        <v>1.9122242432722354E-4</v>
      </c>
      <c r="AJ92" s="66">
        <v>4.4378698224852069E-5</v>
      </c>
      <c r="AK92" s="66">
        <v>3.7758095128544313E-4</v>
      </c>
      <c r="AL92" s="66">
        <v>1.2616478273399725E-4</v>
      </c>
      <c r="AM92" s="66">
        <v>4.6254871110324635E-4</v>
      </c>
      <c r="AN92" s="66">
        <v>3.0371959013019648E-4</v>
      </c>
      <c r="AO92" s="66">
        <v>1.3987608426270135E-4</v>
      </c>
      <c r="AP92" s="66">
        <v>1.579891065326973E-4</v>
      </c>
      <c r="AQ92" s="66">
        <v>2.8539216639129168E-4</v>
      </c>
      <c r="AR92" s="66">
        <v>1.5379751543554264E-4</v>
      </c>
      <c r="AS92" s="66">
        <v>1.220553175172138E-3</v>
      </c>
      <c r="AT92" s="66">
        <v>2.5478950579621725E-4</v>
      </c>
      <c r="AU92" s="66">
        <v>1.3034483146341142E-4</v>
      </c>
      <c r="AV92" s="66">
        <v>6.3705757989732451E-4</v>
      </c>
      <c r="AW92" s="66">
        <v>9.1689165149327131E-4</v>
      </c>
      <c r="AX92" s="66">
        <v>1.3709357172605498E-3</v>
      </c>
      <c r="AY92" s="66">
        <v>4.1384368516597512E-4</v>
      </c>
      <c r="AZ92" s="66">
        <v>3.4070087036188733E-5</v>
      </c>
      <c r="BA92" s="66">
        <v>2.3948613247832527E-3</v>
      </c>
      <c r="BB92" s="66">
        <v>4.4447281649328884E-4</v>
      </c>
      <c r="BC92" s="66">
        <v>4.6491372484457937E-3</v>
      </c>
      <c r="BD92" s="66">
        <v>1.7160763291831514E-4</v>
      </c>
      <c r="BE92" s="66">
        <v>2.7545768336155121E-4</v>
      </c>
      <c r="BF92" s="66">
        <v>2.858644289809567E-4</v>
      </c>
      <c r="BG92" s="66">
        <v>1.7251199092398726E-4</v>
      </c>
      <c r="BH92" s="66">
        <v>1.0950020227982493E-3</v>
      </c>
      <c r="BI92" s="66">
        <v>2.3111841978575446E-4</v>
      </c>
      <c r="BJ92" s="66">
        <v>2.9724937570204508E-4</v>
      </c>
      <c r="BK92" s="66">
        <v>4.422864956120157E-5</v>
      </c>
      <c r="BL92" s="66">
        <v>1.1868081589583045E-4</v>
      </c>
      <c r="BM92" s="66">
        <v>3.3797918136761626E-4</v>
      </c>
      <c r="BN92" s="66">
        <v>2.1648622297387838E-5</v>
      </c>
      <c r="BO92" s="66">
        <v>1.8235928743957934E-5</v>
      </c>
      <c r="BP92" s="66">
        <v>1.5284040894069626E-5</v>
      </c>
      <c r="BQ92" s="66">
        <v>3.6608205668781796E-5</v>
      </c>
      <c r="BR92" s="66">
        <v>2.4771193194909782E-4</v>
      </c>
      <c r="BS92" s="66">
        <v>2.9500463713694745E-4</v>
      </c>
      <c r="BT92" s="66">
        <v>5.512826425743354E-3</v>
      </c>
      <c r="BU92" s="66">
        <v>3.1092460679363436E-3</v>
      </c>
      <c r="BV92" s="66">
        <v>1.6284757981462408E-4</v>
      </c>
      <c r="BW92" s="66">
        <v>1.1654422600628064E-3</v>
      </c>
      <c r="BX92" s="66">
        <v>0</v>
      </c>
      <c r="BY92" s="66">
        <v>1.071421249197194E-3</v>
      </c>
      <c r="BZ92" s="66">
        <v>9.9789900993298023E-4</v>
      </c>
      <c r="CA92" s="66">
        <v>0</v>
      </c>
      <c r="CB92" s="66">
        <v>4.1119936887224851E-4</v>
      </c>
      <c r="CC92" s="66">
        <v>0.11201859590094246</v>
      </c>
      <c r="CD92" s="66">
        <v>1.3546047346784482E-3</v>
      </c>
      <c r="CE92" s="66">
        <v>7.9101127163496863E-4</v>
      </c>
      <c r="CF92" s="66">
        <v>6.617020819538079E-4</v>
      </c>
      <c r="CG92" s="66">
        <v>1.5784588819339519E-3</v>
      </c>
      <c r="CH92" s="66">
        <v>1.7983547350646851E-2</v>
      </c>
      <c r="CI92" s="66">
        <v>1.148356956586361E-2</v>
      </c>
      <c r="CJ92" s="66">
        <v>1.1249861108444781E-2</v>
      </c>
      <c r="CK92" s="66">
        <v>0.11588862319816787</v>
      </c>
      <c r="CL92" s="66">
        <v>7.476312110595261E-3</v>
      </c>
      <c r="CM92" s="66">
        <v>4.5947272043542149E-4</v>
      </c>
      <c r="CN92" s="66">
        <v>1.1392963061992118E-4</v>
      </c>
      <c r="CO92" s="66">
        <v>1.437179287970646E-3</v>
      </c>
      <c r="CP92" s="66">
        <v>4.0876802158408619E-5</v>
      </c>
      <c r="CQ92" s="66">
        <v>3.9159681362834533E-4</v>
      </c>
      <c r="CR92" s="66">
        <v>9.8531367177601289E-4</v>
      </c>
      <c r="CS92" s="66">
        <v>4.4812006977193187E-5</v>
      </c>
      <c r="CT92" s="66">
        <v>6.7222248275543165E-4</v>
      </c>
      <c r="CU92" s="66">
        <v>7.0768456255169184E-4</v>
      </c>
      <c r="CV92" s="66">
        <v>4.3758932573899748E-2</v>
      </c>
      <c r="CW92" s="66">
        <v>2.4352786616089342E-3</v>
      </c>
      <c r="CX92" s="66">
        <v>1.2071770018299826E-2</v>
      </c>
      <c r="CY92" s="66">
        <v>4.3064624245884957E-4</v>
      </c>
      <c r="CZ92" s="66">
        <v>2.2371437458086567E-4</v>
      </c>
      <c r="DA92" s="66">
        <v>4.7263250304786607E-4</v>
      </c>
      <c r="DB92" s="66">
        <v>1.5737029772084877E-3</v>
      </c>
      <c r="DC92" s="66">
        <v>8.4398954231617478E-4</v>
      </c>
      <c r="DD92" s="66">
        <v>0</v>
      </c>
      <c r="DE92" s="67">
        <v>1.50215572660433E-2</v>
      </c>
      <c r="DF92" s="67">
        <v>2.4289133239874675E-3</v>
      </c>
      <c r="DG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row>
    <row r="93" spans="1:170" s="34" customFormat="1" ht="19.95" customHeight="1" x14ac:dyDescent="0.2">
      <c r="A93" s="71" t="s">
        <v>572</v>
      </c>
      <c r="B93" s="69" t="s">
        <v>571</v>
      </c>
      <c r="C93" s="70">
        <v>3.4243470921963655E-4</v>
      </c>
      <c r="D93" s="66">
        <v>3.7620048871966812E-4</v>
      </c>
      <c r="E93" s="66">
        <v>2.761322291913127E-3</v>
      </c>
      <c r="F93" s="66">
        <v>8.9101060220872551E-4</v>
      </c>
      <c r="G93" s="66">
        <v>1.416801728795246E-3</v>
      </c>
      <c r="H93" s="66">
        <v>0</v>
      </c>
      <c r="I93" s="66">
        <v>1.7889268972507283E-3</v>
      </c>
      <c r="J93" s="66">
        <v>1.2413678936480002E-3</v>
      </c>
      <c r="K93" s="66">
        <v>9.6625087590527538E-4</v>
      </c>
      <c r="L93" s="66">
        <v>8.2398258248199635E-4</v>
      </c>
      <c r="M93" s="66">
        <v>0</v>
      </c>
      <c r="N93" s="66">
        <v>1.3354786806114242E-3</v>
      </c>
      <c r="O93" s="66">
        <v>3.1372697642689305E-3</v>
      </c>
      <c r="P93" s="66">
        <v>1.3753994329177731E-3</v>
      </c>
      <c r="Q93" s="66">
        <v>2.1969016133863992E-3</v>
      </c>
      <c r="R93" s="66">
        <v>3.2063425243808317E-4</v>
      </c>
      <c r="S93" s="66">
        <v>1.5751088534107405E-3</v>
      </c>
      <c r="T93" s="66">
        <v>2.041883775506145E-3</v>
      </c>
      <c r="U93" s="66">
        <v>5.0097162844928104E-3</v>
      </c>
      <c r="V93" s="66">
        <v>1.3827452304575386E-3</v>
      </c>
      <c r="W93" s="66">
        <v>1.6964283057439318E-4</v>
      </c>
      <c r="X93" s="66">
        <v>5.9892406455612642E-4</v>
      </c>
      <c r="Y93" s="66">
        <v>1.2787291139629839E-4</v>
      </c>
      <c r="Z93" s="66">
        <v>7.7161090698124157E-4</v>
      </c>
      <c r="AA93" s="66">
        <v>2.7222814225555166E-3</v>
      </c>
      <c r="AB93" s="66">
        <v>8.8669626086833721E-4</v>
      </c>
      <c r="AC93" s="66">
        <v>1.1388622612080651E-4</v>
      </c>
      <c r="AD93" s="66">
        <v>5.4409301648178268E-4</v>
      </c>
      <c r="AE93" s="66">
        <v>7.2284442577104369E-4</v>
      </c>
      <c r="AF93" s="66">
        <v>3.1833799636774161E-3</v>
      </c>
      <c r="AG93" s="66">
        <v>2.2420051858254107E-3</v>
      </c>
      <c r="AH93" s="66">
        <v>5.1056071782635735E-4</v>
      </c>
      <c r="AI93" s="66">
        <v>5.4064642507345743E-4</v>
      </c>
      <c r="AJ93" s="66">
        <v>2.3471400394477317E-3</v>
      </c>
      <c r="AK93" s="66">
        <v>1.4628745614539598E-3</v>
      </c>
      <c r="AL93" s="66">
        <v>3.9364298962749116E-4</v>
      </c>
      <c r="AM93" s="66">
        <v>1.9440202191951559E-4</v>
      </c>
      <c r="AN93" s="66">
        <v>5.3854985810532707E-4</v>
      </c>
      <c r="AO93" s="66">
        <v>4.5006195786864928E-4</v>
      </c>
      <c r="AP93" s="66">
        <v>3.643560336953212E-4</v>
      </c>
      <c r="AQ93" s="66">
        <v>6.2027407911361635E-4</v>
      </c>
      <c r="AR93" s="66">
        <v>1.1230752064271367E-3</v>
      </c>
      <c r="AS93" s="66">
        <v>1.6370898403542074E-3</v>
      </c>
      <c r="AT93" s="66">
        <v>1.0069411046908087E-3</v>
      </c>
      <c r="AU93" s="66">
        <v>1.1433446459391742E-3</v>
      </c>
      <c r="AV93" s="66">
        <v>1.31655829716582E-3</v>
      </c>
      <c r="AW93" s="66">
        <v>1.3903015843117559E-3</v>
      </c>
      <c r="AX93" s="66">
        <v>2.0978817786473213E-3</v>
      </c>
      <c r="AY93" s="66">
        <v>1.5681324559128631E-3</v>
      </c>
      <c r="AZ93" s="66">
        <v>1.1818598259276225E-3</v>
      </c>
      <c r="BA93" s="66">
        <v>1.3542580264841626E-3</v>
      </c>
      <c r="BB93" s="66">
        <v>1.2184561411299722E-3</v>
      </c>
      <c r="BC93" s="66">
        <v>1.4807497824501988E-3</v>
      </c>
      <c r="BD93" s="66">
        <v>2.5649009918063881E-3</v>
      </c>
      <c r="BE93" s="66">
        <v>3.4019679423858079E-4</v>
      </c>
      <c r="BF93" s="66">
        <v>3.9460922615887676E-4</v>
      </c>
      <c r="BG93" s="66">
        <v>4.3650178500276158E-4</v>
      </c>
      <c r="BH93" s="66">
        <v>9.3876910669127571E-4</v>
      </c>
      <c r="BI93" s="66">
        <v>1.3750204825847085E-3</v>
      </c>
      <c r="BJ93" s="66">
        <v>2.5116736755135954E-3</v>
      </c>
      <c r="BK93" s="66">
        <v>1.3363470204958631E-3</v>
      </c>
      <c r="BL93" s="66">
        <v>1.9124542207584773E-3</v>
      </c>
      <c r="BM93" s="66">
        <v>1.7588738063524804E-3</v>
      </c>
      <c r="BN93" s="66">
        <v>1.9616609137243484E-3</v>
      </c>
      <c r="BO93" s="66">
        <v>1.7355846965445183E-3</v>
      </c>
      <c r="BP93" s="66">
        <v>2.6855773897745198E-4</v>
      </c>
      <c r="BQ93" s="66">
        <v>2.4616334928496503E-4</v>
      </c>
      <c r="BR93" s="66">
        <v>1.6680327714047208E-3</v>
      </c>
      <c r="BS93" s="66">
        <v>2.000525712494523E-3</v>
      </c>
      <c r="BT93" s="66">
        <v>2.6645188818313513E-3</v>
      </c>
      <c r="BU93" s="66">
        <v>3.7494550668090007E-3</v>
      </c>
      <c r="BV93" s="66">
        <v>1.3187650188808786E-3</v>
      </c>
      <c r="BW93" s="66">
        <v>7.4343092798633958E-4</v>
      </c>
      <c r="BX93" s="66">
        <v>0</v>
      </c>
      <c r="BY93" s="66">
        <v>1.9661979235241637E-3</v>
      </c>
      <c r="BZ93" s="66">
        <v>2.9108632421028357E-3</v>
      </c>
      <c r="CA93" s="66">
        <v>0</v>
      </c>
      <c r="CB93" s="66">
        <v>5.830894590370155E-4</v>
      </c>
      <c r="CC93" s="66">
        <v>5.6981603082433387E-4</v>
      </c>
      <c r="CD93" s="66">
        <v>3.6952464206397957E-3</v>
      </c>
      <c r="CE93" s="66">
        <v>3.0226355582611115E-3</v>
      </c>
      <c r="CF93" s="66">
        <v>1.7972690266992728E-3</v>
      </c>
      <c r="CG93" s="66">
        <v>7.749082667817828E-3</v>
      </c>
      <c r="CH93" s="66">
        <v>9.8248473215067095E-3</v>
      </c>
      <c r="CI93" s="66">
        <v>0.16235362140640552</v>
      </c>
      <c r="CJ93" s="66">
        <v>1.0052909683548319E-2</v>
      </c>
      <c r="CK93" s="66">
        <v>6.9281287888993673E-3</v>
      </c>
      <c r="CL93" s="66">
        <v>8.3619975492311135E-2</v>
      </c>
      <c r="CM93" s="66">
        <v>4.0741304633590747E-3</v>
      </c>
      <c r="CN93" s="66">
        <v>2.8165776607325726E-3</v>
      </c>
      <c r="CO93" s="66">
        <v>1.4951998566829451E-2</v>
      </c>
      <c r="CP93" s="66">
        <v>2.4919956657966412E-3</v>
      </c>
      <c r="CQ93" s="66">
        <v>1.6151913172624045E-3</v>
      </c>
      <c r="CR93" s="66">
        <v>1.1939405423163579E-2</v>
      </c>
      <c r="CS93" s="66">
        <v>2.3100909312180453E-3</v>
      </c>
      <c r="CT93" s="66">
        <v>3.0489873885389783E-2</v>
      </c>
      <c r="CU93" s="66">
        <v>1.9557817013676629E-3</v>
      </c>
      <c r="CV93" s="66">
        <v>0.18509242412256416</v>
      </c>
      <c r="CW93" s="66">
        <v>4.6182756892370545E-4</v>
      </c>
      <c r="CX93" s="66">
        <v>5.670285814925821E-3</v>
      </c>
      <c r="CY93" s="66">
        <v>4.4194741676804291E-3</v>
      </c>
      <c r="CZ93" s="66">
        <v>2.1421052828133175E-3</v>
      </c>
      <c r="DA93" s="66">
        <v>6.091356169623717E-3</v>
      </c>
      <c r="DB93" s="66">
        <v>2.1159785608810548E-2</v>
      </c>
      <c r="DC93" s="66">
        <v>3.2063465077688874E-3</v>
      </c>
      <c r="DD93" s="66">
        <v>0</v>
      </c>
      <c r="DE93" s="67">
        <v>6.454088145883414E-3</v>
      </c>
      <c r="DF93" s="67">
        <v>3.8296770937148433E-3</v>
      </c>
      <c r="DG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row>
    <row r="94" spans="1:170" s="34" customFormat="1" ht="19.95" customHeight="1" x14ac:dyDescent="0.2">
      <c r="A94" s="71" t="s">
        <v>576</v>
      </c>
      <c r="B94" s="69" t="s">
        <v>105</v>
      </c>
      <c r="C94" s="70">
        <v>0</v>
      </c>
      <c r="D94" s="66">
        <v>0</v>
      </c>
      <c r="E94" s="66">
        <v>0</v>
      </c>
      <c r="F94" s="66">
        <v>0</v>
      </c>
      <c r="G94" s="66">
        <v>0</v>
      </c>
      <c r="H94" s="66">
        <v>0</v>
      </c>
      <c r="I94" s="66">
        <v>0</v>
      </c>
      <c r="J94" s="66">
        <v>0</v>
      </c>
      <c r="K94" s="66">
        <v>0</v>
      </c>
      <c r="L94" s="66">
        <v>0</v>
      </c>
      <c r="M94" s="66">
        <v>0</v>
      </c>
      <c r="N94" s="66">
        <v>0</v>
      </c>
      <c r="O94" s="66">
        <v>0</v>
      </c>
      <c r="P94" s="66">
        <v>0</v>
      </c>
      <c r="Q94" s="66">
        <v>0</v>
      </c>
      <c r="R94" s="66">
        <v>0</v>
      </c>
      <c r="S94" s="66">
        <v>0</v>
      </c>
      <c r="T94" s="66">
        <v>0</v>
      </c>
      <c r="U94" s="66">
        <v>0</v>
      </c>
      <c r="V94" s="66">
        <v>0</v>
      </c>
      <c r="W94" s="66">
        <v>0</v>
      </c>
      <c r="X94" s="66">
        <v>0</v>
      </c>
      <c r="Y94" s="66">
        <v>0</v>
      </c>
      <c r="Z94" s="66">
        <v>0</v>
      </c>
      <c r="AA94" s="66">
        <v>0</v>
      </c>
      <c r="AB94" s="66">
        <v>0</v>
      </c>
      <c r="AC94" s="66">
        <v>0</v>
      </c>
      <c r="AD94" s="66">
        <v>0</v>
      </c>
      <c r="AE94" s="66">
        <v>0</v>
      </c>
      <c r="AF94" s="66">
        <v>0</v>
      </c>
      <c r="AG94" s="66">
        <v>0</v>
      </c>
      <c r="AH94" s="66">
        <v>0</v>
      </c>
      <c r="AI94" s="66">
        <v>0</v>
      </c>
      <c r="AJ94" s="66">
        <v>0</v>
      </c>
      <c r="AK94" s="66">
        <v>0</v>
      </c>
      <c r="AL94" s="66">
        <v>0</v>
      </c>
      <c r="AM94" s="66">
        <v>0</v>
      </c>
      <c r="AN94" s="66">
        <v>0</v>
      </c>
      <c r="AO94" s="66">
        <v>0</v>
      </c>
      <c r="AP94" s="66">
        <v>0</v>
      </c>
      <c r="AQ94" s="66">
        <v>0</v>
      </c>
      <c r="AR94" s="66">
        <v>0</v>
      </c>
      <c r="AS94" s="66">
        <v>0</v>
      </c>
      <c r="AT94" s="66">
        <v>0</v>
      </c>
      <c r="AU94" s="66">
        <v>0</v>
      </c>
      <c r="AV94" s="66">
        <v>0</v>
      </c>
      <c r="AW94" s="66">
        <v>0</v>
      </c>
      <c r="AX94" s="66">
        <v>0</v>
      </c>
      <c r="AY94" s="66">
        <v>0</v>
      </c>
      <c r="AZ94" s="66">
        <v>0</v>
      </c>
      <c r="BA94" s="66">
        <v>0</v>
      </c>
      <c r="BB94" s="66">
        <v>0</v>
      </c>
      <c r="BC94" s="66">
        <v>0</v>
      </c>
      <c r="BD94" s="66">
        <v>0</v>
      </c>
      <c r="BE94" s="66">
        <v>0</v>
      </c>
      <c r="BF94" s="66">
        <v>0</v>
      </c>
      <c r="BG94" s="66">
        <v>0</v>
      </c>
      <c r="BH94" s="66">
        <v>0</v>
      </c>
      <c r="BI94" s="66">
        <v>0</v>
      </c>
      <c r="BJ94" s="66">
        <v>0</v>
      </c>
      <c r="BK94" s="66">
        <v>0</v>
      </c>
      <c r="BL94" s="66">
        <v>0</v>
      </c>
      <c r="BM94" s="66">
        <v>0</v>
      </c>
      <c r="BN94" s="66">
        <v>0</v>
      </c>
      <c r="BO94" s="66">
        <v>0</v>
      </c>
      <c r="BP94" s="66">
        <v>0</v>
      </c>
      <c r="BQ94" s="66">
        <v>0</v>
      </c>
      <c r="BR94" s="66">
        <v>0</v>
      </c>
      <c r="BS94" s="66">
        <v>0</v>
      </c>
      <c r="BT94" s="66">
        <v>0</v>
      </c>
      <c r="BU94" s="66">
        <v>0</v>
      </c>
      <c r="BV94" s="66">
        <v>0</v>
      </c>
      <c r="BW94" s="66">
        <v>0</v>
      </c>
      <c r="BX94" s="66">
        <v>0</v>
      </c>
      <c r="BY94" s="66">
        <v>0</v>
      </c>
      <c r="BZ94" s="66">
        <v>0</v>
      </c>
      <c r="CA94" s="66">
        <v>0</v>
      </c>
      <c r="CB94" s="66">
        <v>0</v>
      </c>
      <c r="CC94" s="66">
        <v>0</v>
      </c>
      <c r="CD94" s="66">
        <v>0</v>
      </c>
      <c r="CE94" s="66">
        <v>0</v>
      </c>
      <c r="CF94" s="66">
        <v>0</v>
      </c>
      <c r="CG94" s="66">
        <v>0</v>
      </c>
      <c r="CH94" s="66">
        <v>0</v>
      </c>
      <c r="CI94" s="66">
        <v>0</v>
      </c>
      <c r="CJ94" s="66">
        <v>0</v>
      </c>
      <c r="CK94" s="66">
        <v>0</v>
      </c>
      <c r="CL94" s="66">
        <v>0</v>
      </c>
      <c r="CM94" s="66">
        <v>0</v>
      </c>
      <c r="CN94" s="66">
        <v>0</v>
      </c>
      <c r="CO94" s="66">
        <v>0</v>
      </c>
      <c r="CP94" s="66">
        <v>0</v>
      </c>
      <c r="CQ94" s="66">
        <v>0</v>
      </c>
      <c r="CR94" s="66">
        <v>0</v>
      </c>
      <c r="CS94" s="66">
        <v>0</v>
      </c>
      <c r="CT94" s="66">
        <v>0</v>
      </c>
      <c r="CU94" s="66">
        <v>0</v>
      </c>
      <c r="CV94" s="66">
        <v>0</v>
      </c>
      <c r="CW94" s="66">
        <v>0</v>
      </c>
      <c r="CX94" s="66">
        <v>0</v>
      </c>
      <c r="CY94" s="66">
        <v>0</v>
      </c>
      <c r="CZ94" s="66">
        <v>0</v>
      </c>
      <c r="DA94" s="66">
        <v>0</v>
      </c>
      <c r="DB94" s="66">
        <v>0</v>
      </c>
      <c r="DC94" s="66">
        <v>0</v>
      </c>
      <c r="DD94" s="66">
        <v>0</v>
      </c>
      <c r="DE94" s="67">
        <v>0.24659957951474024</v>
      </c>
      <c r="DF94" s="67">
        <v>9.0973870939620649E-4</v>
      </c>
      <c r="DG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row>
    <row r="95" spans="1:170" s="34" customFormat="1" ht="19.95" customHeight="1" x14ac:dyDescent="0.2">
      <c r="A95" s="71" t="s">
        <v>582</v>
      </c>
      <c r="B95" s="69" t="s">
        <v>583</v>
      </c>
      <c r="C95" s="70">
        <v>0</v>
      </c>
      <c r="D95" s="66">
        <v>0</v>
      </c>
      <c r="E95" s="66">
        <v>8.234191201089261E-4</v>
      </c>
      <c r="F95" s="66">
        <v>1.307905471132074E-4</v>
      </c>
      <c r="G95" s="66">
        <v>0</v>
      </c>
      <c r="H95" s="66">
        <v>0</v>
      </c>
      <c r="I95" s="66">
        <v>1.1402508551881413E-5</v>
      </c>
      <c r="J95" s="66">
        <v>3.1529424801919246E-4</v>
      </c>
      <c r="K95" s="66">
        <v>5.7097587803655826E-5</v>
      </c>
      <c r="L95" s="66">
        <v>2.3502484229330655E-4</v>
      </c>
      <c r="M95" s="66">
        <v>0</v>
      </c>
      <c r="N95" s="66">
        <v>6.8957591081484887E-6</v>
      </c>
      <c r="O95" s="66">
        <v>6.0638217236413255E-6</v>
      </c>
      <c r="P95" s="66">
        <v>8.1911877222197221E-5</v>
      </c>
      <c r="Q95" s="66">
        <v>2.3120212265160267E-4</v>
      </c>
      <c r="R95" s="66">
        <v>8.7350031572300556E-5</v>
      </c>
      <c r="S95" s="66">
        <v>6.4586357039187232E-5</v>
      </c>
      <c r="T95" s="66">
        <v>1.7899049361600574E-5</v>
      </c>
      <c r="U95" s="66">
        <v>8.4531675087446564E-5</v>
      </c>
      <c r="V95" s="66">
        <v>1.8989310182428892E-4</v>
      </c>
      <c r="W95" s="66">
        <v>1.370592663788204E-4</v>
      </c>
      <c r="X95" s="66">
        <v>2.7146371217726936E-4</v>
      </c>
      <c r="Y95" s="66">
        <v>4.0537942807052617E-4</v>
      </c>
      <c r="Z95" s="66">
        <v>2.823438406497776E-4</v>
      </c>
      <c r="AA95" s="66">
        <v>2.959478479887399E-4</v>
      </c>
      <c r="AB95" s="66">
        <v>3.7583145427413396E-4</v>
      </c>
      <c r="AC95" s="66">
        <v>7.0909878796633099E-6</v>
      </c>
      <c r="AD95" s="66">
        <v>4.0051460057771196E-6</v>
      </c>
      <c r="AE95" s="66">
        <v>1.4269395900896761E-4</v>
      </c>
      <c r="AF95" s="66">
        <v>8.4425465076326509E-5</v>
      </c>
      <c r="AG95" s="66">
        <v>0</v>
      </c>
      <c r="AH95" s="66">
        <v>1.1963772621107994E-4</v>
      </c>
      <c r="AI95" s="66">
        <v>2.1370271908959475E-4</v>
      </c>
      <c r="AJ95" s="66">
        <v>1.4694280078895463E-3</v>
      </c>
      <c r="AK95" s="66">
        <v>2.0992695692183814E-4</v>
      </c>
      <c r="AL95" s="66">
        <v>1.6232446665697809E-5</v>
      </c>
      <c r="AM95" s="66">
        <v>4.3488965228062212E-5</v>
      </c>
      <c r="AN95" s="66">
        <v>5.6151296549034903E-4</v>
      </c>
      <c r="AO95" s="66">
        <v>0</v>
      </c>
      <c r="AP95" s="66">
        <v>0</v>
      </c>
      <c r="AQ95" s="66">
        <v>7.7364175332879769E-6</v>
      </c>
      <c r="AR95" s="66">
        <v>7.6861563639068662E-4</v>
      </c>
      <c r="AS95" s="66">
        <v>2.1640186058918657E-4</v>
      </c>
      <c r="AT95" s="66">
        <v>4.3502853246240529E-4</v>
      </c>
      <c r="AU95" s="66">
        <v>3.8361352490428637E-4</v>
      </c>
      <c r="AV95" s="66">
        <v>3.9231963947280199E-4</v>
      </c>
      <c r="AW95" s="66">
        <v>8.4280362487181102E-4</v>
      </c>
      <c r="AX95" s="66">
        <v>1.6461979524828808E-3</v>
      </c>
      <c r="AY95" s="66">
        <v>1.137188796680498E-3</v>
      </c>
      <c r="AZ95" s="66">
        <v>1.9001946862116355E-3</v>
      </c>
      <c r="BA95" s="66">
        <v>7.7719946514068824E-4</v>
      </c>
      <c r="BB95" s="66">
        <v>6.4031396755964611E-4</v>
      </c>
      <c r="BC95" s="66">
        <v>2.7452041048315651E-3</v>
      </c>
      <c r="BD95" s="66">
        <v>3.1660943127565118E-4</v>
      </c>
      <c r="BE95" s="66">
        <v>1.148983591438343E-4</v>
      </c>
      <c r="BF95" s="66">
        <v>1.903555873149561E-4</v>
      </c>
      <c r="BG95" s="66">
        <v>2.3873335423204689E-4</v>
      </c>
      <c r="BH95" s="66">
        <v>4.6268979000911408E-4</v>
      </c>
      <c r="BI95" s="66">
        <v>7.4383860031514249E-5</v>
      </c>
      <c r="BJ95" s="66">
        <v>6.2847541333630404E-5</v>
      </c>
      <c r="BK95" s="66">
        <v>3.0136871625298231E-5</v>
      </c>
      <c r="BL95" s="66">
        <v>2.1280520353084958E-4</v>
      </c>
      <c r="BM95" s="66">
        <v>2.6012851935514851E-5</v>
      </c>
      <c r="BN95" s="66">
        <v>1.5170208538382984E-4</v>
      </c>
      <c r="BO95" s="66">
        <v>1.5238893498211806E-4</v>
      </c>
      <c r="BP95" s="66">
        <v>4.826219305034934E-4</v>
      </c>
      <c r="BQ95" s="66">
        <v>4.2623552751225411E-4</v>
      </c>
      <c r="BR95" s="66">
        <v>1.090869258110696E-4</v>
      </c>
      <c r="BS95" s="66">
        <v>1.5262319779754135E-4</v>
      </c>
      <c r="BT95" s="66">
        <v>2.2069006310476919E-4</v>
      </c>
      <c r="BU95" s="66">
        <v>2.2764606471516546E-4</v>
      </c>
      <c r="BV95" s="66">
        <v>5.8198163405423968E-6</v>
      </c>
      <c r="BW95" s="66">
        <v>7.1272153868811544E-7</v>
      </c>
      <c r="BX95" s="66">
        <v>0</v>
      </c>
      <c r="BY95" s="66">
        <v>7.1270513401488446E-3</v>
      </c>
      <c r="BZ95" s="66">
        <v>2.8448047482502222E-4</v>
      </c>
      <c r="CA95" s="66">
        <v>3.0546897769821642E-4</v>
      </c>
      <c r="CB95" s="66">
        <v>6.6146808285869171E-5</v>
      </c>
      <c r="CC95" s="66">
        <v>6.7835241764801655E-4</v>
      </c>
      <c r="CD95" s="66">
        <v>5.6844492746775026E-4</v>
      </c>
      <c r="CE95" s="66">
        <v>3.179922647609771E-4</v>
      </c>
      <c r="CF95" s="66">
        <v>2.6540438420245247E-4</v>
      </c>
      <c r="CG95" s="66">
        <v>2.446578890567667E-4</v>
      </c>
      <c r="CH95" s="66">
        <v>5.6649026562147755E-3</v>
      </c>
      <c r="CI95" s="66">
        <v>1.1961383075031415E-3</v>
      </c>
      <c r="CJ95" s="66">
        <v>4.0550109455271682E-3</v>
      </c>
      <c r="CK95" s="66">
        <v>6.904553415061296E-3</v>
      </c>
      <c r="CL95" s="66">
        <v>1.7989851745741361E-3</v>
      </c>
      <c r="CM95" s="66">
        <v>1.1902414552207143E-4</v>
      </c>
      <c r="CN95" s="66">
        <v>1.7201410135323556E-6</v>
      </c>
      <c r="CO95" s="66">
        <v>3.6743305123131009E-7</v>
      </c>
      <c r="CP95" s="66">
        <v>1.0996810074069454E-4</v>
      </c>
      <c r="CQ95" s="66">
        <v>0</v>
      </c>
      <c r="CR95" s="66">
        <v>1.3999511771119723E-4</v>
      </c>
      <c r="CS95" s="66">
        <v>1.9061952832951828E-5</v>
      </c>
      <c r="CT95" s="66">
        <v>0</v>
      </c>
      <c r="CU95" s="66">
        <v>4.0271734570342929E-4</v>
      </c>
      <c r="CV95" s="66">
        <v>1.0442211850328297E-3</v>
      </c>
      <c r="CW95" s="66">
        <v>1.6195168534462902E-6</v>
      </c>
      <c r="CX95" s="66">
        <v>6.4154383412604781E-4</v>
      </c>
      <c r="CY95" s="66">
        <v>2.2676829116909556E-4</v>
      </c>
      <c r="CZ95" s="66">
        <v>4.259018490726894E-4</v>
      </c>
      <c r="DA95" s="66">
        <v>1.0011035613935145E-3</v>
      </c>
      <c r="DB95" s="66">
        <v>2.3205984220630262E-4</v>
      </c>
      <c r="DC95" s="66">
        <v>5.1346220761384832E-4</v>
      </c>
      <c r="DD95" s="66">
        <v>0</v>
      </c>
      <c r="DE95" s="67">
        <v>1.5705851029110848E-4</v>
      </c>
      <c r="DF95" s="67">
        <v>5.6784055977657179E-4</v>
      </c>
      <c r="DG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row>
    <row r="96" spans="1:170" s="34" customFormat="1" ht="19.95" customHeight="1" x14ac:dyDescent="0.2">
      <c r="A96" s="71" t="s">
        <v>781</v>
      </c>
      <c r="B96" s="69" t="s">
        <v>1053</v>
      </c>
      <c r="C96" s="70">
        <v>0</v>
      </c>
      <c r="D96" s="66">
        <v>0</v>
      </c>
      <c r="E96" s="66">
        <v>0</v>
      </c>
      <c r="F96" s="66">
        <v>0</v>
      </c>
      <c r="G96" s="66">
        <v>0</v>
      </c>
      <c r="H96" s="66">
        <v>0</v>
      </c>
      <c r="I96" s="66">
        <v>0</v>
      </c>
      <c r="J96" s="66">
        <v>0</v>
      </c>
      <c r="K96" s="66">
        <v>0</v>
      </c>
      <c r="L96" s="66">
        <v>0</v>
      </c>
      <c r="M96" s="66">
        <v>0</v>
      </c>
      <c r="N96" s="66">
        <v>0</v>
      </c>
      <c r="O96" s="66">
        <v>0</v>
      </c>
      <c r="P96" s="66">
        <v>0</v>
      </c>
      <c r="Q96" s="66">
        <v>0</v>
      </c>
      <c r="R96" s="66">
        <v>0</v>
      </c>
      <c r="S96" s="66">
        <v>0</v>
      </c>
      <c r="T96" s="66">
        <v>0</v>
      </c>
      <c r="U96" s="66">
        <v>0</v>
      </c>
      <c r="V96" s="66">
        <v>0</v>
      </c>
      <c r="W96" s="66">
        <v>0</v>
      </c>
      <c r="X96" s="66">
        <v>0</v>
      </c>
      <c r="Y96" s="66">
        <v>0</v>
      </c>
      <c r="Z96" s="66">
        <v>0</v>
      </c>
      <c r="AA96" s="66">
        <v>0</v>
      </c>
      <c r="AB96" s="66">
        <v>0</v>
      </c>
      <c r="AC96" s="66">
        <v>0</v>
      </c>
      <c r="AD96" s="66">
        <v>0</v>
      </c>
      <c r="AE96" s="66">
        <v>0</v>
      </c>
      <c r="AF96" s="66">
        <v>0</v>
      </c>
      <c r="AG96" s="66">
        <v>0</v>
      </c>
      <c r="AH96" s="66">
        <v>0</v>
      </c>
      <c r="AI96" s="66">
        <v>0</v>
      </c>
      <c r="AJ96" s="66">
        <v>0</v>
      </c>
      <c r="AK96" s="66">
        <v>0</v>
      </c>
      <c r="AL96" s="66">
        <v>0</v>
      </c>
      <c r="AM96" s="66">
        <v>0</v>
      </c>
      <c r="AN96" s="66">
        <v>0</v>
      </c>
      <c r="AO96" s="66">
        <v>0</v>
      </c>
      <c r="AP96" s="66">
        <v>0</v>
      </c>
      <c r="AQ96" s="66">
        <v>0</v>
      </c>
      <c r="AR96" s="66">
        <v>0</v>
      </c>
      <c r="AS96" s="66">
        <v>0</v>
      </c>
      <c r="AT96" s="66">
        <v>0</v>
      </c>
      <c r="AU96" s="66">
        <v>0</v>
      </c>
      <c r="AV96" s="66">
        <v>0</v>
      </c>
      <c r="AW96" s="66">
        <v>0</v>
      </c>
      <c r="AX96" s="66">
        <v>0</v>
      </c>
      <c r="AY96" s="66">
        <v>0</v>
      </c>
      <c r="AZ96" s="66">
        <v>0</v>
      </c>
      <c r="BA96" s="66">
        <v>0</v>
      </c>
      <c r="BB96" s="66">
        <v>0</v>
      </c>
      <c r="BC96" s="66">
        <v>0</v>
      </c>
      <c r="BD96" s="66">
        <v>0</v>
      </c>
      <c r="BE96" s="66">
        <v>0</v>
      </c>
      <c r="BF96" s="66">
        <v>0</v>
      </c>
      <c r="BG96" s="66">
        <v>0</v>
      </c>
      <c r="BH96" s="66">
        <v>0</v>
      </c>
      <c r="BI96" s="66">
        <v>0</v>
      </c>
      <c r="BJ96" s="66">
        <v>0</v>
      </c>
      <c r="BK96" s="66">
        <v>0</v>
      </c>
      <c r="BL96" s="66">
        <v>0</v>
      </c>
      <c r="BM96" s="66">
        <v>0</v>
      </c>
      <c r="BN96" s="66">
        <v>0</v>
      </c>
      <c r="BO96" s="66">
        <v>0</v>
      </c>
      <c r="BP96" s="66">
        <v>0</v>
      </c>
      <c r="BQ96" s="66">
        <v>0</v>
      </c>
      <c r="BR96" s="66">
        <v>0</v>
      </c>
      <c r="BS96" s="66">
        <v>0</v>
      </c>
      <c r="BT96" s="66">
        <v>0</v>
      </c>
      <c r="BU96" s="66">
        <v>0</v>
      </c>
      <c r="BV96" s="66">
        <v>0</v>
      </c>
      <c r="BW96" s="66">
        <v>0</v>
      </c>
      <c r="BX96" s="66">
        <v>0</v>
      </c>
      <c r="BY96" s="66">
        <v>0</v>
      </c>
      <c r="BZ96" s="66">
        <v>0</v>
      </c>
      <c r="CA96" s="66">
        <v>0</v>
      </c>
      <c r="CB96" s="66">
        <v>0</v>
      </c>
      <c r="CC96" s="66">
        <v>0</v>
      </c>
      <c r="CD96" s="66">
        <v>0</v>
      </c>
      <c r="CE96" s="66">
        <v>0</v>
      </c>
      <c r="CF96" s="66">
        <v>0</v>
      </c>
      <c r="CG96" s="66">
        <v>0</v>
      </c>
      <c r="CH96" s="66">
        <v>0</v>
      </c>
      <c r="CI96" s="66">
        <v>0</v>
      </c>
      <c r="CJ96" s="66">
        <v>0</v>
      </c>
      <c r="CK96" s="66">
        <v>0</v>
      </c>
      <c r="CL96" s="66">
        <v>0</v>
      </c>
      <c r="CM96" s="66">
        <v>0</v>
      </c>
      <c r="CN96" s="66">
        <v>0</v>
      </c>
      <c r="CO96" s="66">
        <v>0</v>
      </c>
      <c r="CP96" s="66">
        <v>0</v>
      </c>
      <c r="CQ96" s="66">
        <v>0</v>
      </c>
      <c r="CR96" s="66">
        <v>0</v>
      </c>
      <c r="CS96" s="66">
        <v>0</v>
      </c>
      <c r="CT96" s="66">
        <v>0</v>
      </c>
      <c r="CU96" s="66">
        <v>0</v>
      </c>
      <c r="CV96" s="66">
        <v>0</v>
      </c>
      <c r="CW96" s="66">
        <v>0</v>
      </c>
      <c r="CX96" s="66">
        <v>0</v>
      </c>
      <c r="CY96" s="66">
        <v>0</v>
      </c>
      <c r="CZ96" s="66">
        <v>0</v>
      </c>
      <c r="DA96" s="66">
        <v>0</v>
      </c>
      <c r="DB96" s="66">
        <v>0</v>
      </c>
      <c r="DC96" s="66">
        <v>0</v>
      </c>
      <c r="DD96" s="66">
        <v>0</v>
      </c>
      <c r="DE96" s="67">
        <v>0</v>
      </c>
      <c r="DF96" s="67">
        <v>0</v>
      </c>
      <c r="DG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row>
    <row r="97" spans="1:170" s="34" customFormat="1" ht="19.95" customHeight="1" x14ac:dyDescent="0.2">
      <c r="A97" s="71" t="s">
        <v>593</v>
      </c>
      <c r="B97" s="69" t="s">
        <v>592</v>
      </c>
      <c r="C97" s="70">
        <v>0</v>
      </c>
      <c r="D97" s="66">
        <v>0</v>
      </c>
      <c r="E97" s="66">
        <v>0</v>
      </c>
      <c r="F97" s="66">
        <v>0</v>
      </c>
      <c r="G97" s="66">
        <v>0</v>
      </c>
      <c r="H97" s="66">
        <v>0</v>
      </c>
      <c r="I97" s="66">
        <v>0</v>
      </c>
      <c r="J97" s="66">
        <v>0</v>
      </c>
      <c r="K97" s="66">
        <v>0</v>
      </c>
      <c r="L97" s="66">
        <v>0</v>
      </c>
      <c r="M97" s="66">
        <v>0</v>
      </c>
      <c r="N97" s="66">
        <v>0</v>
      </c>
      <c r="O97" s="66">
        <v>0</v>
      </c>
      <c r="P97" s="66">
        <v>0</v>
      </c>
      <c r="Q97" s="66">
        <v>0</v>
      </c>
      <c r="R97" s="66">
        <v>0</v>
      </c>
      <c r="S97" s="66">
        <v>0</v>
      </c>
      <c r="T97" s="66">
        <v>0</v>
      </c>
      <c r="U97" s="66">
        <v>0</v>
      </c>
      <c r="V97" s="66">
        <v>0</v>
      </c>
      <c r="W97" s="66">
        <v>0</v>
      </c>
      <c r="X97" s="66">
        <v>0</v>
      </c>
      <c r="Y97" s="66">
        <v>0</v>
      </c>
      <c r="Z97" s="66">
        <v>0</v>
      </c>
      <c r="AA97" s="66">
        <v>0</v>
      </c>
      <c r="AB97" s="66">
        <v>0</v>
      </c>
      <c r="AC97" s="66">
        <v>0</v>
      </c>
      <c r="AD97" s="66">
        <v>0</v>
      </c>
      <c r="AE97" s="66">
        <v>0</v>
      </c>
      <c r="AF97" s="66">
        <v>0</v>
      </c>
      <c r="AG97" s="66">
        <v>0</v>
      </c>
      <c r="AH97" s="66">
        <v>0</v>
      </c>
      <c r="AI97" s="66">
        <v>0</v>
      </c>
      <c r="AJ97" s="66">
        <v>0</v>
      </c>
      <c r="AK97" s="66">
        <v>0</v>
      </c>
      <c r="AL97" s="66">
        <v>0</v>
      </c>
      <c r="AM97" s="66">
        <v>0</v>
      </c>
      <c r="AN97" s="66">
        <v>0</v>
      </c>
      <c r="AO97" s="66">
        <v>0</v>
      </c>
      <c r="AP97" s="66">
        <v>0</v>
      </c>
      <c r="AQ97" s="66">
        <v>0</v>
      </c>
      <c r="AR97" s="66">
        <v>0</v>
      </c>
      <c r="AS97" s="66">
        <v>0</v>
      </c>
      <c r="AT97" s="66">
        <v>0</v>
      </c>
      <c r="AU97" s="66">
        <v>0</v>
      </c>
      <c r="AV97" s="66">
        <v>0</v>
      </c>
      <c r="AW97" s="66">
        <v>0</v>
      </c>
      <c r="AX97" s="66">
        <v>0</v>
      </c>
      <c r="AY97" s="66">
        <v>0</v>
      </c>
      <c r="AZ97" s="66">
        <v>0</v>
      </c>
      <c r="BA97" s="66">
        <v>0</v>
      </c>
      <c r="BB97" s="66">
        <v>0</v>
      </c>
      <c r="BC97" s="66">
        <v>0</v>
      </c>
      <c r="BD97" s="66">
        <v>0</v>
      </c>
      <c r="BE97" s="66">
        <v>0</v>
      </c>
      <c r="BF97" s="66">
        <v>0</v>
      </c>
      <c r="BG97" s="66">
        <v>0</v>
      </c>
      <c r="BH97" s="66">
        <v>0</v>
      </c>
      <c r="BI97" s="66">
        <v>0</v>
      </c>
      <c r="BJ97" s="66">
        <v>0</v>
      </c>
      <c r="BK97" s="66">
        <v>0</v>
      </c>
      <c r="BL97" s="66">
        <v>0</v>
      </c>
      <c r="BM97" s="66">
        <v>0</v>
      </c>
      <c r="BN97" s="66">
        <v>0</v>
      </c>
      <c r="BO97" s="66">
        <v>0</v>
      </c>
      <c r="BP97" s="66">
        <v>0</v>
      </c>
      <c r="BQ97" s="66">
        <v>0</v>
      </c>
      <c r="BR97" s="66">
        <v>0</v>
      </c>
      <c r="BS97" s="66">
        <v>0</v>
      </c>
      <c r="BT97" s="66">
        <v>0</v>
      </c>
      <c r="BU97" s="66">
        <v>0</v>
      </c>
      <c r="BV97" s="66">
        <v>0</v>
      </c>
      <c r="BW97" s="66">
        <v>0</v>
      </c>
      <c r="BX97" s="66">
        <v>0</v>
      </c>
      <c r="BY97" s="66">
        <v>0</v>
      </c>
      <c r="BZ97" s="66">
        <v>0</v>
      </c>
      <c r="CA97" s="66">
        <v>0</v>
      </c>
      <c r="CB97" s="66">
        <v>0</v>
      </c>
      <c r="CC97" s="66">
        <v>0</v>
      </c>
      <c r="CD97" s="66">
        <v>0</v>
      </c>
      <c r="CE97" s="66">
        <v>0</v>
      </c>
      <c r="CF97" s="66">
        <v>0</v>
      </c>
      <c r="CG97" s="66">
        <v>0</v>
      </c>
      <c r="CH97" s="66">
        <v>0</v>
      </c>
      <c r="CI97" s="66">
        <v>0</v>
      </c>
      <c r="CJ97" s="66">
        <v>0</v>
      </c>
      <c r="CK97" s="66">
        <v>0</v>
      </c>
      <c r="CL97" s="66">
        <v>0</v>
      </c>
      <c r="CM97" s="66">
        <v>0</v>
      </c>
      <c r="CN97" s="66">
        <v>0</v>
      </c>
      <c r="CO97" s="66">
        <v>0</v>
      </c>
      <c r="CP97" s="66">
        <v>7.4335712871696881E-3</v>
      </c>
      <c r="CQ97" s="66">
        <v>0</v>
      </c>
      <c r="CR97" s="66">
        <v>0</v>
      </c>
      <c r="CS97" s="66">
        <v>5.1508749246249256E-4</v>
      </c>
      <c r="CT97" s="66">
        <v>0</v>
      </c>
      <c r="CU97" s="66">
        <v>0</v>
      </c>
      <c r="CV97" s="66">
        <v>0</v>
      </c>
      <c r="CW97" s="66">
        <v>0</v>
      </c>
      <c r="CX97" s="66">
        <v>0</v>
      </c>
      <c r="CY97" s="66">
        <v>0</v>
      </c>
      <c r="CZ97" s="66">
        <v>0</v>
      </c>
      <c r="DA97" s="66">
        <v>0</v>
      </c>
      <c r="DB97" s="66">
        <v>0</v>
      </c>
      <c r="DC97" s="66">
        <v>0</v>
      </c>
      <c r="DD97" s="66">
        <v>0</v>
      </c>
      <c r="DE97" s="67">
        <v>0</v>
      </c>
      <c r="DF97" s="67">
        <v>3.2548087602842532E-4</v>
      </c>
      <c r="DG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row>
    <row r="98" spans="1:170" s="34" customFormat="1" ht="19.95" customHeight="1" x14ac:dyDescent="0.2">
      <c r="A98" s="71" t="s">
        <v>596</v>
      </c>
      <c r="B98" s="69" t="s">
        <v>595</v>
      </c>
      <c r="C98" s="70">
        <v>0</v>
      </c>
      <c r="D98" s="66">
        <v>0</v>
      </c>
      <c r="E98" s="66">
        <v>1.0248655163947233E-2</v>
      </c>
      <c r="F98" s="66">
        <v>0</v>
      </c>
      <c r="G98" s="66">
        <v>0</v>
      </c>
      <c r="H98" s="66">
        <v>0</v>
      </c>
      <c r="I98" s="66">
        <v>0</v>
      </c>
      <c r="J98" s="66">
        <v>0</v>
      </c>
      <c r="K98" s="66">
        <v>0</v>
      </c>
      <c r="L98" s="66">
        <v>0</v>
      </c>
      <c r="M98" s="66">
        <v>0</v>
      </c>
      <c r="N98" s="66">
        <v>0</v>
      </c>
      <c r="O98" s="66">
        <v>0</v>
      </c>
      <c r="P98" s="66">
        <v>0</v>
      </c>
      <c r="Q98" s="66">
        <v>0</v>
      </c>
      <c r="R98" s="66">
        <v>4.5604434154213151E-6</v>
      </c>
      <c r="S98" s="66">
        <v>3.8098693759071118E-6</v>
      </c>
      <c r="T98" s="66">
        <v>2.272184877292073E-5</v>
      </c>
      <c r="U98" s="66">
        <v>0</v>
      </c>
      <c r="V98" s="66">
        <v>0</v>
      </c>
      <c r="W98" s="66">
        <v>0</v>
      </c>
      <c r="X98" s="66">
        <v>3.1598104113753177E-6</v>
      </c>
      <c r="Y98" s="66">
        <v>0</v>
      </c>
      <c r="Z98" s="66">
        <v>0</v>
      </c>
      <c r="AA98" s="66">
        <v>6.293913509262795E-5</v>
      </c>
      <c r="AB98" s="66">
        <v>0</v>
      </c>
      <c r="AC98" s="66">
        <v>0</v>
      </c>
      <c r="AD98" s="66">
        <v>0</v>
      </c>
      <c r="AE98" s="66">
        <v>1.2079356117799981E-6</v>
      </c>
      <c r="AF98" s="66">
        <v>5.7265334838593564E-7</v>
      </c>
      <c r="AG98" s="66">
        <v>0</v>
      </c>
      <c r="AH98" s="66">
        <v>0</v>
      </c>
      <c r="AI98" s="66">
        <v>0</v>
      </c>
      <c r="AJ98" s="66">
        <v>0</v>
      </c>
      <c r="AK98" s="66">
        <v>0</v>
      </c>
      <c r="AL98" s="66">
        <v>0</v>
      </c>
      <c r="AM98" s="66">
        <v>3.7314724698116182E-6</v>
      </c>
      <c r="AN98" s="66">
        <v>0</v>
      </c>
      <c r="AO98" s="66">
        <v>0</v>
      </c>
      <c r="AP98" s="66">
        <v>0</v>
      </c>
      <c r="AQ98" s="66">
        <v>0</v>
      </c>
      <c r="AR98" s="66">
        <v>0</v>
      </c>
      <c r="AS98" s="66">
        <v>0</v>
      </c>
      <c r="AT98" s="66">
        <v>0</v>
      </c>
      <c r="AU98" s="66">
        <v>0</v>
      </c>
      <c r="AV98" s="66">
        <v>0</v>
      </c>
      <c r="AW98" s="66">
        <v>0</v>
      </c>
      <c r="AX98" s="66">
        <v>0</v>
      </c>
      <c r="AY98" s="66">
        <v>0</v>
      </c>
      <c r="AZ98" s="66">
        <v>0</v>
      </c>
      <c r="BA98" s="66">
        <v>0</v>
      </c>
      <c r="BB98" s="66">
        <v>0</v>
      </c>
      <c r="BC98" s="66">
        <v>0</v>
      </c>
      <c r="BD98" s="66">
        <v>0</v>
      </c>
      <c r="BE98" s="66">
        <v>0</v>
      </c>
      <c r="BF98" s="66">
        <v>0</v>
      </c>
      <c r="BG98" s="66">
        <v>0</v>
      </c>
      <c r="BH98" s="66">
        <v>0</v>
      </c>
      <c r="BI98" s="66">
        <v>0</v>
      </c>
      <c r="BJ98" s="66">
        <v>0</v>
      </c>
      <c r="BK98" s="66">
        <v>0</v>
      </c>
      <c r="BL98" s="66">
        <v>6.7496686994676524E-7</v>
      </c>
      <c r="BM98" s="66">
        <v>1.5240274408447705E-6</v>
      </c>
      <c r="BN98" s="66">
        <v>7.1622976650909624E-7</v>
      </c>
      <c r="BO98" s="66">
        <v>2.0841061421666208E-6</v>
      </c>
      <c r="BP98" s="66">
        <v>2.4861893822671481E-6</v>
      </c>
      <c r="BQ98" s="66">
        <v>6.1889106277229357E-6</v>
      </c>
      <c r="BR98" s="66">
        <v>3.036152041791473E-4</v>
      </c>
      <c r="BS98" s="66">
        <v>0</v>
      </c>
      <c r="BT98" s="66">
        <v>2.7499441567661368E-5</v>
      </c>
      <c r="BU98" s="66">
        <v>1.6541509347905276E-4</v>
      </c>
      <c r="BV98" s="66">
        <v>1.8031596864629821E-5</v>
      </c>
      <c r="BW98" s="66">
        <v>1.8308034525050965E-5</v>
      </c>
      <c r="BX98" s="66">
        <v>0</v>
      </c>
      <c r="BY98" s="66">
        <v>9.9173664052073807E-5</v>
      </c>
      <c r="BZ98" s="66">
        <v>3.6295875743194352E-6</v>
      </c>
      <c r="CA98" s="66">
        <v>0</v>
      </c>
      <c r="CB98" s="66">
        <v>8.4231573003165031E-5</v>
      </c>
      <c r="CC98" s="66">
        <v>0</v>
      </c>
      <c r="CD98" s="66">
        <v>0</v>
      </c>
      <c r="CE98" s="66">
        <v>2.4677092858262004E-2</v>
      </c>
      <c r="CF98" s="66">
        <v>1.4924985397649043E-3</v>
      </c>
      <c r="CG98" s="66">
        <v>5.8709259658968273E-5</v>
      </c>
      <c r="CH98" s="66">
        <v>1.3171210588915523E-3</v>
      </c>
      <c r="CI98" s="66">
        <v>5.6119300805757856E-4</v>
      </c>
      <c r="CJ98" s="66">
        <v>4.4590733853529477E-5</v>
      </c>
      <c r="CK98" s="66">
        <v>4.1711572140643943E-4</v>
      </c>
      <c r="CL98" s="66">
        <v>4.4925009923888094E-4</v>
      </c>
      <c r="CM98" s="66">
        <v>2.1678097976475133E-5</v>
      </c>
      <c r="CN98" s="66">
        <v>2.7078147082114792E-5</v>
      </c>
      <c r="CO98" s="66">
        <v>2.5394165147458295E-5</v>
      </c>
      <c r="CP98" s="66">
        <v>1.2391897603667329E-2</v>
      </c>
      <c r="CQ98" s="66">
        <v>5.6164840912824199E-2</v>
      </c>
      <c r="CR98" s="66">
        <v>3.7441327054554647E-3</v>
      </c>
      <c r="CS98" s="66">
        <v>1.3919718866093427E-3</v>
      </c>
      <c r="CT98" s="66">
        <v>1.7597692231152429E-5</v>
      </c>
      <c r="CU98" s="66">
        <v>0</v>
      </c>
      <c r="CV98" s="66">
        <v>3.1115681776230783E-5</v>
      </c>
      <c r="CW98" s="66">
        <v>0</v>
      </c>
      <c r="CX98" s="66">
        <v>6.3718512003268127E-5</v>
      </c>
      <c r="CY98" s="66">
        <v>3.9226395888676484E-6</v>
      </c>
      <c r="CZ98" s="66">
        <v>9.9349178056539728E-5</v>
      </c>
      <c r="DA98" s="66">
        <v>3.6051506870426483E-6</v>
      </c>
      <c r="DB98" s="66">
        <v>9.6995344168253889E-5</v>
      </c>
      <c r="DC98" s="66">
        <v>1.0179890878111724E-4</v>
      </c>
      <c r="DD98" s="66">
        <v>0</v>
      </c>
      <c r="DE98" s="67">
        <v>2.4396145298666155E-3</v>
      </c>
      <c r="DF98" s="67">
        <v>8.1619594830388868E-4</v>
      </c>
      <c r="DG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row>
    <row r="99" spans="1:170" s="34" customFormat="1" ht="19.95" customHeight="1" x14ac:dyDescent="0.2">
      <c r="A99" s="71" t="s">
        <v>599</v>
      </c>
      <c r="B99" s="69" t="s">
        <v>598</v>
      </c>
      <c r="C99" s="70">
        <v>0</v>
      </c>
      <c r="D99" s="66">
        <v>0</v>
      </c>
      <c r="E99" s="66">
        <v>0</v>
      </c>
      <c r="F99" s="66">
        <v>0</v>
      </c>
      <c r="G99" s="66">
        <v>0</v>
      </c>
      <c r="H99" s="66">
        <v>0</v>
      </c>
      <c r="I99" s="66">
        <v>0</v>
      </c>
      <c r="J99" s="66">
        <v>0</v>
      </c>
      <c r="K99" s="66">
        <v>0</v>
      </c>
      <c r="L99" s="66">
        <v>0</v>
      </c>
      <c r="M99" s="66">
        <v>0</v>
      </c>
      <c r="N99" s="66">
        <v>0</v>
      </c>
      <c r="O99" s="66">
        <v>0</v>
      </c>
      <c r="P99" s="66">
        <v>0</v>
      </c>
      <c r="Q99" s="66">
        <v>0</v>
      </c>
      <c r="R99" s="66">
        <v>0</v>
      </c>
      <c r="S99" s="66">
        <v>0</v>
      </c>
      <c r="T99" s="66">
        <v>0</v>
      </c>
      <c r="U99" s="66">
        <v>0</v>
      </c>
      <c r="V99" s="66">
        <v>0</v>
      </c>
      <c r="W99" s="66">
        <v>0</v>
      </c>
      <c r="X99" s="66">
        <v>0</v>
      </c>
      <c r="Y99" s="66">
        <v>0</v>
      </c>
      <c r="Z99" s="66">
        <v>0</v>
      </c>
      <c r="AA99" s="66">
        <v>0</v>
      </c>
      <c r="AB99" s="66">
        <v>0</v>
      </c>
      <c r="AC99" s="66">
        <v>0</v>
      </c>
      <c r="AD99" s="66">
        <v>0</v>
      </c>
      <c r="AE99" s="66">
        <v>0</v>
      </c>
      <c r="AF99" s="66">
        <v>0</v>
      </c>
      <c r="AG99" s="66">
        <v>0</v>
      </c>
      <c r="AH99" s="66">
        <v>0</v>
      </c>
      <c r="AI99" s="66">
        <v>0</v>
      </c>
      <c r="AJ99" s="66">
        <v>0</v>
      </c>
      <c r="AK99" s="66">
        <v>0</v>
      </c>
      <c r="AL99" s="66">
        <v>0</v>
      </c>
      <c r="AM99" s="66">
        <v>0</v>
      </c>
      <c r="AN99" s="66">
        <v>0</v>
      </c>
      <c r="AO99" s="66">
        <v>0</v>
      </c>
      <c r="AP99" s="66">
        <v>0</v>
      </c>
      <c r="AQ99" s="66">
        <v>0</v>
      </c>
      <c r="AR99" s="66">
        <v>0</v>
      </c>
      <c r="AS99" s="66">
        <v>0</v>
      </c>
      <c r="AT99" s="66">
        <v>0</v>
      </c>
      <c r="AU99" s="66">
        <v>0</v>
      </c>
      <c r="AV99" s="66">
        <v>0</v>
      </c>
      <c r="AW99" s="66">
        <v>0</v>
      </c>
      <c r="AX99" s="66">
        <v>0</v>
      </c>
      <c r="AY99" s="66">
        <v>0</v>
      </c>
      <c r="AZ99" s="66">
        <v>0</v>
      </c>
      <c r="BA99" s="66">
        <v>0</v>
      </c>
      <c r="BB99" s="66">
        <v>0</v>
      </c>
      <c r="BC99" s="66">
        <v>0</v>
      </c>
      <c r="BD99" s="66">
        <v>0</v>
      </c>
      <c r="BE99" s="66">
        <v>0</v>
      </c>
      <c r="BF99" s="66">
        <v>0</v>
      </c>
      <c r="BG99" s="66">
        <v>0</v>
      </c>
      <c r="BH99" s="66">
        <v>0</v>
      </c>
      <c r="BI99" s="66">
        <v>0</v>
      </c>
      <c r="BJ99" s="66">
        <v>0</v>
      </c>
      <c r="BK99" s="66">
        <v>0</v>
      </c>
      <c r="BL99" s="66">
        <v>0</v>
      </c>
      <c r="BM99" s="66">
        <v>0</v>
      </c>
      <c r="BN99" s="66">
        <v>0</v>
      </c>
      <c r="BO99" s="66">
        <v>0</v>
      </c>
      <c r="BP99" s="66">
        <v>0</v>
      </c>
      <c r="BQ99" s="66">
        <v>0</v>
      </c>
      <c r="BR99" s="66">
        <v>0</v>
      </c>
      <c r="BS99" s="66">
        <v>0</v>
      </c>
      <c r="BT99" s="66">
        <v>0</v>
      </c>
      <c r="BU99" s="66">
        <v>0</v>
      </c>
      <c r="BV99" s="66">
        <v>0</v>
      </c>
      <c r="BW99" s="66">
        <v>0</v>
      </c>
      <c r="BX99" s="66">
        <v>0</v>
      </c>
      <c r="BY99" s="66">
        <v>0</v>
      </c>
      <c r="BZ99" s="66">
        <v>0</v>
      </c>
      <c r="CA99" s="66">
        <v>0</v>
      </c>
      <c r="CB99" s="66">
        <v>0</v>
      </c>
      <c r="CC99" s="66">
        <v>0</v>
      </c>
      <c r="CD99" s="66">
        <v>0</v>
      </c>
      <c r="CE99" s="66">
        <v>0</v>
      </c>
      <c r="CF99" s="66">
        <v>0</v>
      </c>
      <c r="CG99" s="66">
        <v>0</v>
      </c>
      <c r="CH99" s="66">
        <v>0</v>
      </c>
      <c r="CI99" s="66">
        <v>0</v>
      </c>
      <c r="CJ99" s="66">
        <v>0</v>
      </c>
      <c r="CK99" s="66">
        <v>0</v>
      </c>
      <c r="CL99" s="66">
        <v>0</v>
      </c>
      <c r="CM99" s="66">
        <v>0</v>
      </c>
      <c r="CN99" s="66">
        <v>0</v>
      </c>
      <c r="CO99" s="66">
        <v>0</v>
      </c>
      <c r="CP99" s="66">
        <v>0</v>
      </c>
      <c r="CQ99" s="66">
        <v>0</v>
      </c>
      <c r="CR99" s="66">
        <v>0</v>
      </c>
      <c r="CS99" s="66">
        <v>0</v>
      </c>
      <c r="CT99" s="66">
        <v>0</v>
      </c>
      <c r="CU99" s="66">
        <v>0</v>
      </c>
      <c r="CV99" s="66">
        <v>0</v>
      </c>
      <c r="CW99" s="66">
        <v>0</v>
      </c>
      <c r="CX99" s="66">
        <v>0</v>
      </c>
      <c r="CY99" s="66">
        <v>0</v>
      </c>
      <c r="CZ99" s="66">
        <v>0</v>
      </c>
      <c r="DA99" s="66">
        <v>0</v>
      </c>
      <c r="DB99" s="66">
        <v>0</v>
      </c>
      <c r="DC99" s="66">
        <v>0</v>
      </c>
      <c r="DD99" s="66">
        <v>0</v>
      </c>
      <c r="DE99" s="67">
        <v>0</v>
      </c>
      <c r="DF99" s="67">
        <v>0</v>
      </c>
      <c r="DG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row>
    <row r="100" spans="1:170" s="34" customFormat="1" ht="19.95" customHeight="1" x14ac:dyDescent="0.2">
      <c r="A100" s="71" t="s">
        <v>602</v>
      </c>
      <c r="B100" s="69" t="s">
        <v>601</v>
      </c>
      <c r="C100" s="70">
        <v>0</v>
      </c>
      <c r="D100" s="66">
        <v>0</v>
      </c>
      <c r="E100" s="66">
        <v>0</v>
      </c>
      <c r="F100" s="66">
        <v>0</v>
      </c>
      <c r="G100" s="66">
        <v>0</v>
      </c>
      <c r="H100" s="66">
        <v>0</v>
      </c>
      <c r="I100" s="66">
        <v>0</v>
      </c>
      <c r="J100" s="66">
        <v>0</v>
      </c>
      <c r="K100" s="66">
        <v>0</v>
      </c>
      <c r="L100" s="66">
        <v>0</v>
      </c>
      <c r="M100" s="66">
        <v>0</v>
      </c>
      <c r="N100" s="66">
        <v>0</v>
      </c>
      <c r="O100" s="66">
        <v>0</v>
      </c>
      <c r="P100" s="66">
        <v>0</v>
      </c>
      <c r="Q100" s="66">
        <v>0</v>
      </c>
      <c r="R100" s="66">
        <v>0</v>
      </c>
      <c r="S100" s="66">
        <v>0</v>
      </c>
      <c r="T100" s="66">
        <v>0</v>
      </c>
      <c r="U100" s="66">
        <v>0</v>
      </c>
      <c r="V100" s="66">
        <v>0</v>
      </c>
      <c r="W100" s="66">
        <v>0</v>
      </c>
      <c r="X100" s="66">
        <v>0</v>
      </c>
      <c r="Y100" s="66">
        <v>0</v>
      </c>
      <c r="Z100" s="66">
        <v>0</v>
      </c>
      <c r="AA100" s="66">
        <v>0</v>
      </c>
      <c r="AB100" s="66">
        <v>0</v>
      </c>
      <c r="AC100" s="66">
        <v>0</v>
      </c>
      <c r="AD100" s="66">
        <v>0</v>
      </c>
      <c r="AE100" s="66">
        <v>0</v>
      </c>
      <c r="AF100" s="66">
        <v>0</v>
      </c>
      <c r="AG100" s="66">
        <v>0</v>
      </c>
      <c r="AH100" s="66">
        <v>0</v>
      </c>
      <c r="AI100" s="66">
        <v>0</v>
      </c>
      <c r="AJ100" s="66">
        <v>0</v>
      </c>
      <c r="AK100" s="66">
        <v>0</v>
      </c>
      <c r="AL100" s="66">
        <v>0</v>
      </c>
      <c r="AM100" s="66">
        <v>0</v>
      </c>
      <c r="AN100" s="66">
        <v>0</v>
      </c>
      <c r="AO100" s="66">
        <v>0</v>
      </c>
      <c r="AP100" s="66">
        <v>0</v>
      </c>
      <c r="AQ100" s="66">
        <v>0</v>
      </c>
      <c r="AR100" s="66">
        <v>0</v>
      </c>
      <c r="AS100" s="66">
        <v>0</v>
      </c>
      <c r="AT100" s="66">
        <v>0</v>
      </c>
      <c r="AU100" s="66">
        <v>0</v>
      </c>
      <c r="AV100" s="66">
        <v>0</v>
      </c>
      <c r="AW100" s="66">
        <v>0</v>
      </c>
      <c r="AX100" s="66">
        <v>0</v>
      </c>
      <c r="AY100" s="66">
        <v>0</v>
      </c>
      <c r="AZ100" s="66">
        <v>0</v>
      </c>
      <c r="BA100" s="66">
        <v>0</v>
      </c>
      <c r="BB100" s="66">
        <v>0</v>
      </c>
      <c r="BC100" s="66">
        <v>0</v>
      </c>
      <c r="BD100" s="66">
        <v>0</v>
      </c>
      <c r="BE100" s="66">
        <v>0</v>
      </c>
      <c r="BF100" s="66">
        <v>0</v>
      </c>
      <c r="BG100" s="66">
        <v>0</v>
      </c>
      <c r="BH100" s="66">
        <v>0</v>
      </c>
      <c r="BI100" s="66">
        <v>0</v>
      </c>
      <c r="BJ100" s="66">
        <v>0</v>
      </c>
      <c r="BK100" s="66">
        <v>0</v>
      </c>
      <c r="BL100" s="66">
        <v>0</v>
      </c>
      <c r="BM100" s="66">
        <v>0</v>
      </c>
      <c r="BN100" s="66">
        <v>0</v>
      </c>
      <c r="BO100" s="66">
        <v>0</v>
      </c>
      <c r="BP100" s="66">
        <v>0</v>
      </c>
      <c r="BQ100" s="66">
        <v>0</v>
      </c>
      <c r="BR100" s="66">
        <v>0</v>
      </c>
      <c r="BS100" s="66">
        <v>0</v>
      </c>
      <c r="BT100" s="66">
        <v>0</v>
      </c>
      <c r="BU100" s="66">
        <v>0</v>
      </c>
      <c r="BV100" s="66">
        <v>0</v>
      </c>
      <c r="BW100" s="66">
        <v>0</v>
      </c>
      <c r="BX100" s="66">
        <v>0</v>
      </c>
      <c r="BY100" s="66">
        <v>0</v>
      </c>
      <c r="BZ100" s="66">
        <v>0</v>
      </c>
      <c r="CA100" s="66">
        <v>0</v>
      </c>
      <c r="CB100" s="66">
        <v>0</v>
      </c>
      <c r="CC100" s="66">
        <v>0</v>
      </c>
      <c r="CD100" s="66">
        <v>0</v>
      </c>
      <c r="CE100" s="66">
        <v>0</v>
      </c>
      <c r="CF100" s="66">
        <v>0</v>
      </c>
      <c r="CG100" s="66">
        <v>0</v>
      </c>
      <c r="CH100" s="66">
        <v>0</v>
      </c>
      <c r="CI100" s="66">
        <v>0</v>
      </c>
      <c r="CJ100" s="66">
        <v>0</v>
      </c>
      <c r="CK100" s="66">
        <v>0</v>
      </c>
      <c r="CL100" s="66">
        <v>0</v>
      </c>
      <c r="CM100" s="66">
        <v>0</v>
      </c>
      <c r="CN100" s="66">
        <v>0</v>
      </c>
      <c r="CO100" s="66">
        <v>0</v>
      </c>
      <c r="CP100" s="66">
        <v>0</v>
      </c>
      <c r="CQ100" s="66">
        <v>0</v>
      </c>
      <c r="CR100" s="66">
        <v>0</v>
      </c>
      <c r="CS100" s="66">
        <v>0</v>
      </c>
      <c r="CT100" s="66">
        <v>0</v>
      </c>
      <c r="CU100" s="66">
        <v>0</v>
      </c>
      <c r="CV100" s="66">
        <v>0</v>
      </c>
      <c r="CW100" s="66">
        <v>0</v>
      </c>
      <c r="CX100" s="66">
        <v>0</v>
      </c>
      <c r="CY100" s="66">
        <v>0</v>
      </c>
      <c r="CZ100" s="66">
        <v>0</v>
      </c>
      <c r="DA100" s="66">
        <v>0</v>
      </c>
      <c r="DB100" s="66">
        <v>0</v>
      </c>
      <c r="DC100" s="66">
        <v>0</v>
      </c>
      <c r="DD100" s="66">
        <v>0</v>
      </c>
      <c r="DE100" s="67">
        <v>0</v>
      </c>
      <c r="DF100" s="67">
        <v>0</v>
      </c>
      <c r="DG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row>
    <row r="101" spans="1:170" s="34" customFormat="1" ht="19.95" customHeight="1" x14ac:dyDescent="0.2">
      <c r="A101" s="71" t="s">
        <v>604</v>
      </c>
      <c r="B101" s="69" t="s">
        <v>108</v>
      </c>
      <c r="C101" s="70">
        <v>6.0953690824125156E-6</v>
      </c>
      <c r="D101" s="66">
        <v>0</v>
      </c>
      <c r="E101" s="66">
        <v>2.3604383830718063E-3</v>
      </c>
      <c r="F101" s="66">
        <v>1.307905471132074E-4</v>
      </c>
      <c r="G101" s="66">
        <v>5.0864397622906532E-3</v>
      </c>
      <c r="H101" s="66">
        <v>0</v>
      </c>
      <c r="I101" s="66">
        <v>2.0435829215760802E-3</v>
      </c>
      <c r="J101" s="66">
        <v>5.7046518695954011E-4</v>
      </c>
      <c r="K101" s="66">
        <v>1.3077759595451323E-3</v>
      </c>
      <c r="L101" s="66">
        <v>2.2279908446379724E-3</v>
      </c>
      <c r="M101" s="66">
        <v>0</v>
      </c>
      <c r="N101" s="66">
        <v>4.5971727387656601E-4</v>
      </c>
      <c r="O101" s="66">
        <v>5.9918138406730851E-4</v>
      </c>
      <c r="P101" s="66">
        <v>9.4828750168774476E-4</v>
      </c>
      <c r="Q101" s="66">
        <v>1.2670646638421707E-3</v>
      </c>
      <c r="R101" s="66">
        <v>5.4058794639724966E-4</v>
      </c>
      <c r="S101" s="66">
        <v>8.2323415578132561E-4</v>
      </c>
      <c r="T101" s="66">
        <v>6.469511952587407E-4</v>
      </c>
      <c r="U101" s="66">
        <v>9.9980567431014362E-4</v>
      </c>
      <c r="V101" s="66">
        <v>6.0117117037063366E-3</v>
      </c>
      <c r="W101" s="66">
        <v>6.5765237651721866E-4</v>
      </c>
      <c r="X101" s="66">
        <v>5.3204807711537314E-4</v>
      </c>
      <c r="Y101" s="66">
        <v>7.3017508515889925E-4</v>
      </c>
      <c r="Z101" s="66">
        <v>3.2682266486172887E-4</v>
      </c>
      <c r="AA101" s="66">
        <v>3.2332594437194779E-3</v>
      </c>
      <c r="AB101" s="66">
        <v>1.0207763535110554E-3</v>
      </c>
      <c r="AC101" s="66">
        <v>1.2222105498141899E-4</v>
      </c>
      <c r="AD101" s="66">
        <v>5.3219894652523233E-4</v>
      </c>
      <c r="AE101" s="66">
        <v>4.76504339377388E-4</v>
      </c>
      <c r="AF101" s="66">
        <v>2.0492809110096694E-4</v>
      </c>
      <c r="AG101" s="66">
        <v>1.6767502160760586E-4</v>
      </c>
      <c r="AH101" s="66">
        <v>5.8617444927998926E-4</v>
      </c>
      <c r="AI101" s="66">
        <v>1.7866703978359217E-3</v>
      </c>
      <c r="AJ101" s="66">
        <v>6.36094674556213E-4</v>
      </c>
      <c r="AK101" s="66">
        <v>3.2955656524989935E-4</v>
      </c>
      <c r="AL101" s="66">
        <v>9.4529985688844456E-4</v>
      </c>
      <c r="AM101" s="66">
        <v>5.3758208277713876E-4</v>
      </c>
      <c r="AN101" s="66">
        <v>7.1987175321158552E-4</v>
      </c>
      <c r="AO101" s="66">
        <v>7.2931846344485743E-4</v>
      </c>
      <c r="AP101" s="66">
        <v>2.8316248858215769E-4</v>
      </c>
      <c r="AQ101" s="66">
        <v>4.9143745747886095E-4</v>
      </c>
      <c r="AR101" s="66">
        <v>8.4969872796250828E-4</v>
      </c>
      <c r="AS101" s="66">
        <v>7.0155549257264801E-4</v>
      </c>
      <c r="AT101" s="66">
        <v>1.8881671033269929E-3</v>
      </c>
      <c r="AU101" s="66">
        <v>1.9795436103766141E-3</v>
      </c>
      <c r="AV101" s="66">
        <v>1.1413349632471165E-3</v>
      </c>
      <c r="AW101" s="66">
        <v>7.9414411586195349E-4</v>
      </c>
      <c r="AX101" s="66">
        <v>6.359022538185129E-4</v>
      </c>
      <c r="AY101" s="66">
        <v>8.9377755446058086E-4</v>
      </c>
      <c r="AZ101" s="66">
        <v>1.2368300503893726E-4</v>
      </c>
      <c r="BA101" s="66">
        <v>7.2191629164210442E-4</v>
      </c>
      <c r="BB101" s="66">
        <v>7.8625115184350475E-4</v>
      </c>
      <c r="BC101" s="66">
        <v>9.8657854919761371E-4</v>
      </c>
      <c r="BD101" s="66">
        <v>9.63476101555456E-4</v>
      </c>
      <c r="BE101" s="66">
        <v>2.2247288032532309E-4</v>
      </c>
      <c r="BF101" s="66">
        <v>2.4702742747662683E-4</v>
      </c>
      <c r="BG101" s="66">
        <v>9.3257638652055941E-5</v>
      </c>
      <c r="BH101" s="66">
        <v>6.1631011554573695E-4</v>
      </c>
      <c r="BI101" s="66">
        <v>6.9551711535387369E-4</v>
      </c>
      <c r="BJ101" s="66">
        <v>7.6958067600560714E-4</v>
      </c>
      <c r="BK101" s="66">
        <v>1.6960361642459503E-3</v>
      </c>
      <c r="BL101" s="66">
        <v>5.8736544458161334E-4</v>
      </c>
      <c r="BM101" s="66">
        <v>2.2180027307231406E-3</v>
      </c>
      <c r="BN101" s="66">
        <v>6.8929028561394749E-4</v>
      </c>
      <c r="BO101" s="66">
        <v>1.0795669816423097E-3</v>
      </c>
      <c r="BP101" s="66">
        <v>8.5083533991816478E-4</v>
      </c>
      <c r="BQ101" s="66">
        <v>3.7333861149209456E-3</v>
      </c>
      <c r="BR101" s="66">
        <v>9.4285023588914513E-3</v>
      </c>
      <c r="BS101" s="66">
        <v>2.0862158692524515E-3</v>
      </c>
      <c r="BT101" s="66">
        <v>6.30588111058358E-4</v>
      </c>
      <c r="BU101" s="66">
        <v>3.0339117082229783E-3</v>
      </c>
      <c r="BV101" s="66">
        <v>8.8801815139031919E-4</v>
      </c>
      <c r="BW101" s="66">
        <v>9.4453421914642499E-4</v>
      </c>
      <c r="BX101" s="66">
        <v>0</v>
      </c>
      <c r="BY101" s="66">
        <v>1.0417151267832444E-3</v>
      </c>
      <c r="BZ101" s="66">
        <v>1.9554634030400685E-3</v>
      </c>
      <c r="CA101" s="66">
        <v>0</v>
      </c>
      <c r="CB101" s="66">
        <v>1.0836947472902671E-3</v>
      </c>
      <c r="CC101" s="66">
        <v>1.2933919429822182E-3</v>
      </c>
      <c r="CD101" s="66">
        <v>9.8804517317960597E-4</v>
      </c>
      <c r="CE101" s="66">
        <v>4.4579009224752723E-3</v>
      </c>
      <c r="CF101" s="66">
        <v>2.005341158480633E-3</v>
      </c>
      <c r="CG101" s="66">
        <v>6.4968702784372966E-5</v>
      </c>
      <c r="CH101" s="66">
        <v>1.0423208600231343E-3</v>
      </c>
      <c r="CI101" s="66">
        <v>2.1798024564579984E-3</v>
      </c>
      <c r="CJ101" s="66">
        <v>9.664699787721346E-4</v>
      </c>
      <c r="CK101" s="66">
        <v>9.4099420719385703E-4</v>
      </c>
      <c r="CL101" s="66">
        <v>2.3731899691065046E-3</v>
      </c>
      <c r="CM101" s="66">
        <v>2.610315467543899E-6</v>
      </c>
      <c r="CN101" s="66">
        <v>4.1100736624430552E-4</v>
      </c>
      <c r="CO101" s="66">
        <v>4.5725556979686619E-3</v>
      </c>
      <c r="CP101" s="66">
        <v>1.3458992055571516E-3</v>
      </c>
      <c r="CQ101" s="66">
        <v>7.7795422489397245E-4</v>
      </c>
      <c r="CR101" s="66">
        <v>3.155697942392952E-5</v>
      </c>
      <c r="CS101" s="66">
        <v>3.4349535313485993E-4</v>
      </c>
      <c r="CT101" s="66">
        <v>0</v>
      </c>
      <c r="CU101" s="66">
        <v>2.2360566723003345E-3</v>
      </c>
      <c r="CV101" s="66">
        <v>2.2080267911293939E-3</v>
      </c>
      <c r="CW101" s="66">
        <v>1.6573241951629498E-3</v>
      </c>
      <c r="CX101" s="66">
        <v>1.6917724777296545E-3</v>
      </c>
      <c r="CY101" s="66">
        <v>1.4894113557933414E-3</v>
      </c>
      <c r="CZ101" s="66">
        <v>1.5289807559649784E-3</v>
      </c>
      <c r="DA101" s="66">
        <v>1.4029265017103825E-3</v>
      </c>
      <c r="DB101" s="66">
        <v>7.5596908409168674E-3</v>
      </c>
      <c r="DC101" s="66">
        <v>2.3792503188495794E-3</v>
      </c>
      <c r="DD101" s="66">
        <v>0</v>
      </c>
      <c r="DE101" s="67">
        <v>4.8182314348645585E-3</v>
      </c>
      <c r="DF101" s="67">
        <v>1.2089861764832677E-3</v>
      </c>
      <c r="DG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row>
    <row r="102" spans="1:170" s="34" customFormat="1" ht="19.95" customHeight="1" x14ac:dyDescent="0.2">
      <c r="A102" s="71" t="s">
        <v>606</v>
      </c>
      <c r="B102" s="69" t="s">
        <v>607</v>
      </c>
      <c r="C102" s="70">
        <v>6.9455949236515936E-4</v>
      </c>
      <c r="D102" s="66">
        <v>4.599079388532136E-3</v>
      </c>
      <c r="E102" s="66">
        <v>9.6064819981696841E-3</v>
      </c>
      <c r="F102" s="66">
        <v>2.2234393009245255E-3</v>
      </c>
      <c r="G102" s="66">
        <v>5.8977129479560599E-5</v>
      </c>
      <c r="H102" s="66">
        <v>0</v>
      </c>
      <c r="I102" s="66">
        <v>6.1320157101228956E-3</v>
      </c>
      <c r="J102" s="66">
        <v>2.6049476208679129E-3</v>
      </c>
      <c r="K102" s="66">
        <v>2.5542541445654366E-3</v>
      </c>
      <c r="L102" s="66">
        <v>8.8371573717411936E-4</v>
      </c>
      <c r="M102" s="66">
        <v>0</v>
      </c>
      <c r="N102" s="66">
        <v>3.2502011263073208E-3</v>
      </c>
      <c r="O102" s="66">
        <v>2.5502160236489046E-3</v>
      </c>
      <c r="P102" s="66">
        <v>6.9350555830595441E-3</v>
      </c>
      <c r="Q102" s="66">
        <v>4.301900115547568E-3</v>
      </c>
      <c r="R102" s="66">
        <v>2.0048410860871398E-3</v>
      </c>
      <c r="S102" s="66">
        <v>2.6486453797774558E-3</v>
      </c>
      <c r="T102" s="66">
        <v>8.8552563541625228E-3</v>
      </c>
      <c r="U102" s="66">
        <v>1.4856198989506412E-3</v>
      </c>
      <c r="V102" s="66">
        <v>8.3837315727271905E-3</v>
      </c>
      <c r="W102" s="66">
        <v>9.8935008436018654E-4</v>
      </c>
      <c r="X102" s="66">
        <v>1.1353318800871944E-3</v>
      </c>
      <c r="Y102" s="66">
        <v>1.2846498681286572E-3</v>
      </c>
      <c r="Z102" s="66">
        <v>2.4985496035583058E-3</v>
      </c>
      <c r="AA102" s="66">
        <v>1.3412389521730954E-3</v>
      </c>
      <c r="AB102" s="66">
        <v>2.4044621967810424E-3</v>
      </c>
      <c r="AC102" s="66">
        <v>8.4967835220615802E-5</v>
      </c>
      <c r="AD102" s="66">
        <v>7.1230914872442153E-3</v>
      </c>
      <c r="AE102" s="66">
        <v>3.9176240431705684E-3</v>
      </c>
      <c r="AF102" s="66">
        <v>6.951193573193278E-3</v>
      </c>
      <c r="AG102" s="66">
        <v>1.8340535868625754E-3</v>
      </c>
      <c r="AH102" s="66">
        <v>3.0997429133130579E-3</v>
      </c>
      <c r="AI102" s="66">
        <v>4.3095937689473438E-3</v>
      </c>
      <c r="AJ102" s="66">
        <v>2.0710059171597638E-3</v>
      </c>
      <c r="AK102" s="66">
        <v>8.8597802956231642E-3</v>
      </c>
      <c r="AL102" s="66">
        <v>1.1524790813272673E-3</v>
      </c>
      <c r="AM102" s="66">
        <v>1.1097091374912961E-3</v>
      </c>
      <c r="AN102" s="66">
        <v>4.4899373930374119E-3</v>
      </c>
      <c r="AO102" s="66">
        <v>3.3642627013630733E-3</v>
      </c>
      <c r="AP102" s="66">
        <v>6.4041408708007716E-4</v>
      </c>
      <c r="AQ102" s="66">
        <v>2.6144426086111383E-3</v>
      </c>
      <c r="AR102" s="66">
        <v>2.2230900840586182E-3</v>
      </c>
      <c r="AS102" s="66">
        <v>4.045542993376474E-3</v>
      </c>
      <c r="AT102" s="66">
        <v>5.6683774180813261E-3</v>
      </c>
      <c r="AU102" s="66">
        <v>9.1893715225917962E-3</v>
      </c>
      <c r="AV102" s="66">
        <v>2.8277483698961629E-3</v>
      </c>
      <c r="AW102" s="66">
        <v>1.0770180615725921E-2</v>
      </c>
      <c r="AX102" s="66">
        <v>6.2715623698509394E-3</v>
      </c>
      <c r="AY102" s="66">
        <v>1.466529434647303E-2</v>
      </c>
      <c r="AZ102" s="66">
        <v>2.9758360054970225E-3</v>
      </c>
      <c r="BA102" s="66">
        <v>3.717559776279277E-3</v>
      </c>
      <c r="BB102" s="66">
        <v>1.2867396445105638E-2</v>
      </c>
      <c r="BC102" s="66">
        <v>3.1774618405889113E-3</v>
      </c>
      <c r="BD102" s="66">
        <v>1.5761986174820046E-3</v>
      </c>
      <c r="BE102" s="66">
        <v>2.8952894611327987E-3</v>
      </c>
      <c r="BF102" s="66">
        <v>2.4753742035462101E-3</v>
      </c>
      <c r="BG102" s="66">
        <v>2.8879840434876975E-3</v>
      </c>
      <c r="BH102" s="66">
        <v>9.8874143282565961E-3</v>
      </c>
      <c r="BI102" s="66">
        <v>1.3013852652779462E-2</v>
      </c>
      <c r="BJ102" s="66">
        <v>6.9842463400822501E-3</v>
      </c>
      <c r="BK102" s="66">
        <v>5.0312111952897184E-2</v>
      </c>
      <c r="BL102" s="66">
        <v>1.8073294188689824E-2</v>
      </c>
      <c r="BM102" s="66">
        <v>1.0106452272888596E-2</v>
      </c>
      <c r="BN102" s="66">
        <v>3.3189763921427286E-2</v>
      </c>
      <c r="BO102" s="66">
        <v>6.1559964774075548E-2</v>
      </c>
      <c r="BP102" s="66">
        <v>3.3181099686030425E-3</v>
      </c>
      <c r="BQ102" s="66">
        <v>7.1069361770532682E-3</v>
      </c>
      <c r="BR102" s="66">
        <v>2.505033183124766E-3</v>
      </c>
      <c r="BS102" s="66">
        <v>6.1419055591821646E-3</v>
      </c>
      <c r="BT102" s="66">
        <v>9.0707279088689217E-3</v>
      </c>
      <c r="BU102" s="66">
        <v>9.5497610925419051E-3</v>
      </c>
      <c r="BV102" s="66">
        <v>1.5771165894267079E-3</v>
      </c>
      <c r="BW102" s="66">
        <v>1.7544175215961975E-3</v>
      </c>
      <c r="BX102" s="66">
        <v>0</v>
      </c>
      <c r="BY102" s="66">
        <v>2.5019724047917503E-3</v>
      </c>
      <c r="BZ102" s="66">
        <v>8.2990849849320647E-3</v>
      </c>
      <c r="CA102" s="66">
        <v>0.12559879405052185</v>
      </c>
      <c r="CB102" s="66">
        <v>2.8735435720596359E-3</v>
      </c>
      <c r="CC102" s="66">
        <v>6.7111665852643771E-3</v>
      </c>
      <c r="CD102" s="66">
        <v>1.3161886311014507E-2</v>
      </c>
      <c r="CE102" s="66">
        <v>5.6014712324504714E-3</v>
      </c>
      <c r="CF102" s="66">
        <v>6.7981743857441889E-3</v>
      </c>
      <c r="CG102" s="66">
        <v>2.9646017699115043E-4</v>
      </c>
      <c r="CH102" s="66">
        <v>1.1339414101656091E-2</v>
      </c>
      <c r="CI102" s="66">
        <v>1.8923937178811585E-2</v>
      </c>
      <c r="CJ102" s="66">
        <v>9.85280112998097E-3</v>
      </c>
      <c r="CK102" s="66">
        <v>4.9888858951906236E-2</v>
      </c>
      <c r="CL102" s="66">
        <v>9.664054814380145E-3</v>
      </c>
      <c r="CM102" s="66">
        <v>1.0288511616839803E-2</v>
      </c>
      <c r="CN102" s="66">
        <v>1.8182953872936272E-3</v>
      </c>
      <c r="CO102" s="66">
        <v>3.9638058297646276E-3</v>
      </c>
      <c r="CP102" s="66">
        <v>6.067311689697757E-3</v>
      </c>
      <c r="CQ102" s="66">
        <v>1.3662808946454181E-2</v>
      </c>
      <c r="CR102" s="66">
        <v>1.2229592429605368E-2</v>
      </c>
      <c r="CS102" s="66">
        <v>2.0228516695263626E-2</v>
      </c>
      <c r="CT102" s="66">
        <v>6.0447604790279039E-3</v>
      </c>
      <c r="CU102" s="66">
        <v>2.6915147374351228E-3</v>
      </c>
      <c r="CV102" s="66">
        <v>1.5418084012340796E-3</v>
      </c>
      <c r="CW102" s="66">
        <v>8.5540227542117882E-3</v>
      </c>
      <c r="CX102" s="66">
        <v>1.0430126660636202E-2</v>
      </c>
      <c r="CY102" s="66">
        <v>8.5001613744134664E-3</v>
      </c>
      <c r="CZ102" s="66">
        <v>1.5842571405554531E-3</v>
      </c>
      <c r="DA102" s="66">
        <v>3.2228946332791188E-3</v>
      </c>
      <c r="DB102" s="66">
        <v>5.4160734852485249E-3</v>
      </c>
      <c r="DC102" s="66">
        <v>3.7213843646369902E-3</v>
      </c>
      <c r="DD102" s="66">
        <v>0</v>
      </c>
      <c r="DE102" s="67">
        <v>4.6205493363105704E-3</v>
      </c>
      <c r="DF102" s="67">
        <v>7.2970372393911173E-3</v>
      </c>
      <c r="DG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row>
    <row r="103" spans="1:170" s="34" customFormat="1" ht="19.95" customHeight="1" x14ac:dyDescent="0.2">
      <c r="A103" s="71" t="s">
        <v>612</v>
      </c>
      <c r="B103" s="69" t="s">
        <v>611</v>
      </c>
      <c r="C103" s="70">
        <v>2.3912601784849098E-4</v>
      </c>
      <c r="D103" s="66">
        <v>0</v>
      </c>
      <c r="E103" s="66">
        <v>4.8173031851967592E-3</v>
      </c>
      <c r="F103" s="66">
        <v>1.8801141147523563E-3</v>
      </c>
      <c r="G103" s="66">
        <v>1.2002521159733476E-3</v>
      </c>
      <c r="H103" s="66">
        <v>0</v>
      </c>
      <c r="I103" s="66">
        <v>1.1769922716330925E-3</v>
      </c>
      <c r="J103" s="66">
        <v>9.5935402277548178E-3</v>
      </c>
      <c r="K103" s="66">
        <v>2.3851799946354054E-2</v>
      </c>
      <c r="L103" s="66">
        <v>1.5351979009657792E-4</v>
      </c>
      <c r="M103" s="66">
        <v>0</v>
      </c>
      <c r="N103" s="66">
        <v>7.3899551775657968E-4</v>
      </c>
      <c r="O103" s="66">
        <v>6.4189342833320699E-3</v>
      </c>
      <c r="P103" s="66">
        <v>1.5450740357351815E-3</v>
      </c>
      <c r="Q103" s="66">
        <v>6.1103265288654941E-3</v>
      </c>
      <c r="R103" s="66">
        <v>7.6703150213990035E-4</v>
      </c>
      <c r="S103" s="66">
        <v>3.3586115142718916E-3</v>
      </c>
      <c r="T103" s="66">
        <v>1.0942285509725148E-3</v>
      </c>
      <c r="U103" s="66">
        <v>2.9459774582199765E-3</v>
      </c>
      <c r="V103" s="66">
        <v>4.1198005989141352E-3</v>
      </c>
      <c r="W103" s="66">
        <v>1.7127944795407949E-4</v>
      </c>
      <c r="X103" s="66">
        <v>1.2176469411835291E-3</v>
      </c>
      <c r="Y103" s="66">
        <v>8.8634458789244226E-4</v>
      </c>
      <c r="Z103" s="66">
        <v>3.1347901759814353E-3</v>
      </c>
      <c r="AA103" s="66">
        <v>4.9460016981314858E-2</v>
      </c>
      <c r="AB103" s="66">
        <v>4.9942051226527451E-2</v>
      </c>
      <c r="AC103" s="66">
        <v>1.6804255176348199E-4</v>
      </c>
      <c r="AD103" s="66">
        <v>1.8132388280700051E-4</v>
      </c>
      <c r="AE103" s="66">
        <v>4.8169583656105979E-3</v>
      </c>
      <c r="AF103" s="66">
        <v>3.6994224381943419E-3</v>
      </c>
      <c r="AG103" s="66">
        <v>2.1711322385479688E-3</v>
      </c>
      <c r="AH103" s="66">
        <v>1.5596592341169154E-3</v>
      </c>
      <c r="AI103" s="66">
        <v>3.6378900237862041E-4</v>
      </c>
      <c r="AJ103" s="66">
        <v>6.8145956607495069E-3</v>
      </c>
      <c r="AK103" s="66">
        <v>2.991890492896992E-3</v>
      </c>
      <c r="AL103" s="66">
        <v>4.7800737480202082E-4</v>
      </c>
      <c r="AM103" s="66">
        <v>5.7447365080342064E-4</v>
      </c>
      <c r="AN103" s="66">
        <v>6.1523797144775896E-4</v>
      </c>
      <c r="AO103" s="66">
        <v>4.7791821561338292E-4</v>
      </c>
      <c r="AP103" s="66">
        <v>3.636794208193782E-4</v>
      </c>
      <c r="AQ103" s="66">
        <v>9.7649917387501218E-4</v>
      </c>
      <c r="AR103" s="66">
        <v>1.7453321431228151E-3</v>
      </c>
      <c r="AS103" s="66">
        <v>1.2664010269918809E-3</v>
      </c>
      <c r="AT103" s="66">
        <v>3.4809747694074574E-3</v>
      </c>
      <c r="AU103" s="66">
        <v>2.3421779046255502E-3</v>
      </c>
      <c r="AV103" s="66">
        <v>4.2174247210179042E-3</v>
      </c>
      <c r="AW103" s="66">
        <v>7.0864988175216087E-3</v>
      </c>
      <c r="AX103" s="66">
        <v>2.2749813553904711E-3</v>
      </c>
      <c r="AY103" s="66">
        <v>4.2490193853734438E-3</v>
      </c>
      <c r="AZ103" s="66">
        <v>9.6269468621163531E-3</v>
      </c>
      <c r="BA103" s="66">
        <v>4.6098546390418542E-3</v>
      </c>
      <c r="BB103" s="66">
        <v>5.8894452277597062E-3</v>
      </c>
      <c r="BC103" s="66">
        <v>5.5536152465172437E-3</v>
      </c>
      <c r="BD103" s="66">
        <v>5.1529589136936295E-3</v>
      </c>
      <c r="BE103" s="66">
        <v>7.3039686612069417E-3</v>
      </c>
      <c r="BF103" s="66">
        <v>7.9394557928629626E-3</v>
      </c>
      <c r="BG103" s="66">
        <v>4.0590583866422772E-3</v>
      </c>
      <c r="BH103" s="66">
        <v>1.4209880112137615E-3</v>
      </c>
      <c r="BI103" s="66">
        <v>2.3953764786144201E-3</v>
      </c>
      <c r="BJ103" s="66">
        <v>1.1559677314544053E-2</v>
      </c>
      <c r="BK103" s="66">
        <v>1.1454801668689744E-4</v>
      </c>
      <c r="BL103" s="66">
        <v>3.3192552075497362E-3</v>
      </c>
      <c r="BM103" s="66">
        <v>4.5484912128335636E-4</v>
      </c>
      <c r="BN103" s="66">
        <v>9.730327940816317E-4</v>
      </c>
      <c r="BO103" s="66">
        <v>8.9559930794084087E-4</v>
      </c>
      <c r="BP103" s="66">
        <v>2.4599858223681428E-3</v>
      </c>
      <c r="BQ103" s="66">
        <v>9.5349988262765258E-3</v>
      </c>
      <c r="BR103" s="66">
        <v>7.3926033927242639E-3</v>
      </c>
      <c r="BS103" s="66">
        <v>9.4921737217801348E-4</v>
      </c>
      <c r="BT103" s="66">
        <v>1.162724133496029E-2</v>
      </c>
      <c r="BU103" s="66">
        <v>2.8835322468200305E-2</v>
      </c>
      <c r="BV103" s="66">
        <v>1.3702198835679139E-2</v>
      </c>
      <c r="BW103" s="66">
        <v>1.2942078786537414E-2</v>
      </c>
      <c r="BX103" s="66">
        <v>0</v>
      </c>
      <c r="BY103" s="66">
        <v>4.6151513518848481E-3</v>
      </c>
      <c r="BZ103" s="66">
        <v>3.2916927689007011E-3</v>
      </c>
      <c r="CA103" s="66">
        <v>0</v>
      </c>
      <c r="CB103" s="66">
        <v>8.7169923142973332E-4</v>
      </c>
      <c r="CC103" s="66">
        <v>2.0848030969049042E-2</v>
      </c>
      <c r="CD103" s="66">
        <v>3.9863204649624347E-3</v>
      </c>
      <c r="CE103" s="66">
        <v>5.3107133953579969E-4</v>
      </c>
      <c r="CF103" s="66">
        <v>7.323730252590371E-3</v>
      </c>
      <c r="CG103" s="66">
        <v>9.2758471832505933E-4</v>
      </c>
      <c r="CH103" s="66">
        <v>2.1496975060974144E-2</v>
      </c>
      <c r="CI103" s="66">
        <v>1.7766758096988206E-2</v>
      </c>
      <c r="CJ103" s="66">
        <v>1.7135709993269212E-2</v>
      </c>
      <c r="CK103" s="66">
        <v>2.9789842381786339E-2</v>
      </c>
      <c r="CL103" s="66">
        <v>3.3866260506377172E-2</v>
      </c>
      <c r="CM103" s="66">
        <v>8.2107421033277266E-4</v>
      </c>
      <c r="CN103" s="66">
        <v>4.343468650217357E-3</v>
      </c>
      <c r="CO103" s="66">
        <v>2.8010247187612728E-3</v>
      </c>
      <c r="CP103" s="66">
        <v>1.4490095915707156E-3</v>
      </c>
      <c r="CQ103" s="66">
        <v>8.0941974686118568E-3</v>
      </c>
      <c r="CR103" s="66">
        <v>1.1291910463432173E-3</v>
      </c>
      <c r="CS103" s="66">
        <v>1.5047882312090794E-3</v>
      </c>
      <c r="CT103" s="66">
        <v>6.5277609679254911E-3</v>
      </c>
      <c r="CU103" s="66">
        <v>7.7525261605954901E-3</v>
      </c>
      <c r="CV103" s="66">
        <v>7.7116789283548232E-4</v>
      </c>
      <c r="CW103" s="66">
        <v>2.1934401190624115E-3</v>
      </c>
      <c r="CX103" s="66">
        <v>1.594339455507247E-2</v>
      </c>
      <c r="CY103" s="66">
        <v>2.8894957670250005E-3</v>
      </c>
      <c r="CZ103" s="66">
        <v>1.0818902485543368E-2</v>
      </c>
      <c r="DA103" s="66">
        <v>1.3131004571110909E-2</v>
      </c>
      <c r="DB103" s="66">
        <v>1.2498371982207273E-2</v>
      </c>
      <c r="DC103" s="66">
        <v>1.0897170297487763E-2</v>
      </c>
      <c r="DD103" s="66">
        <v>0</v>
      </c>
      <c r="DE103" s="67">
        <v>5.0460388910067476E-3</v>
      </c>
      <c r="DF103" s="67">
        <v>7.5971722673408848E-3</v>
      </c>
      <c r="DG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row>
    <row r="104" spans="1:170" s="34" customFormat="1" ht="19.95" customHeight="1" x14ac:dyDescent="0.2">
      <c r="A104" s="71" t="s">
        <v>615</v>
      </c>
      <c r="B104" s="69" t="s">
        <v>616</v>
      </c>
      <c r="C104" s="70">
        <v>9.4534485722770119E-3</v>
      </c>
      <c r="D104" s="66">
        <v>6.6943228959481732E-3</v>
      </c>
      <c r="E104" s="66">
        <v>3.4077364344545884E-3</v>
      </c>
      <c r="F104" s="66">
        <v>1.7795688816590782E-2</v>
      </c>
      <c r="G104" s="66">
        <v>1.1750405186385737E-4</v>
      </c>
      <c r="H104" s="66">
        <v>0</v>
      </c>
      <c r="I104" s="66">
        <v>1.0748764728240212E-2</v>
      </c>
      <c r="J104" s="66">
        <v>4.5368703753465899E-3</v>
      </c>
      <c r="K104" s="66">
        <v>2.1738461442493825E-3</v>
      </c>
      <c r="L104" s="66">
        <v>2.2291073522023113E-3</v>
      </c>
      <c r="M104" s="66">
        <v>0</v>
      </c>
      <c r="N104" s="66">
        <v>8.0852775543041027E-3</v>
      </c>
      <c r="O104" s="66">
        <v>4.0862578640187977E-3</v>
      </c>
      <c r="P104" s="66">
        <v>1.0572483010036457E-2</v>
      </c>
      <c r="Q104" s="66">
        <v>2.7722857020584584E-3</v>
      </c>
      <c r="R104" s="66">
        <v>4.9912299165088053E-3</v>
      </c>
      <c r="S104" s="66">
        <v>2.456216739235607E-3</v>
      </c>
      <c r="T104" s="66">
        <v>3.1515751163438211E-3</v>
      </c>
      <c r="U104" s="66">
        <v>1.1095025262339681E-2</v>
      </c>
      <c r="V104" s="66">
        <v>1.7374463509779007E-2</v>
      </c>
      <c r="W104" s="66">
        <v>3.7358618575904826E-3</v>
      </c>
      <c r="X104" s="66">
        <v>1.8491970481771095E-2</v>
      </c>
      <c r="Y104" s="66">
        <v>4.9745868928343494E-3</v>
      </c>
      <c r="Z104" s="66">
        <v>6.3043898665635281E-3</v>
      </c>
      <c r="AA104" s="66">
        <v>6.2108304318838434E-3</v>
      </c>
      <c r="AB104" s="66">
        <v>4.1659330882318326E-3</v>
      </c>
      <c r="AC104" s="66">
        <v>1.8647693167410052E-3</v>
      </c>
      <c r="AD104" s="66">
        <v>6.6723305095031191E-3</v>
      </c>
      <c r="AE104" s="66">
        <v>7.3361606029174265E-3</v>
      </c>
      <c r="AF104" s="66">
        <v>1.1989724962777532E-2</v>
      </c>
      <c r="AG104" s="66">
        <v>2.5047536732929992E-3</v>
      </c>
      <c r="AH104" s="66">
        <v>7.7059634029539772E-3</v>
      </c>
      <c r="AI104" s="66">
        <v>1.1778741663168696E-2</v>
      </c>
      <c r="AJ104" s="66">
        <v>1.0157790927021697E-2</v>
      </c>
      <c r="AK104" s="66">
        <v>1.448380974291137E-2</v>
      </c>
      <c r="AL104" s="66">
        <v>3.1203245504055647E-3</v>
      </c>
      <c r="AM104" s="66">
        <v>4.1900588957149614E-3</v>
      </c>
      <c r="AN104" s="66">
        <v>8.3072290461645108E-3</v>
      </c>
      <c r="AO104" s="66">
        <v>1.3569268897149938E-3</v>
      </c>
      <c r="AP104" s="66">
        <v>3.0434047159917455E-3</v>
      </c>
      <c r="AQ104" s="66">
        <v>5.1858489649139862E-3</v>
      </c>
      <c r="AR104" s="66">
        <v>7.5779215948820937E-3</v>
      </c>
      <c r="AS104" s="66">
        <v>6.4199377421897885E-3</v>
      </c>
      <c r="AT104" s="66">
        <v>4.5029034920862788E-3</v>
      </c>
      <c r="AU104" s="66">
        <v>5.0399158207198713E-3</v>
      </c>
      <c r="AV104" s="66">
        <v>5.201667620743998E-3</v>
      </c>
      <c r="AW104" s="66">
        <v>8.2021096251648131E-3</v>
      </c>
      <c r="AX104" s="66">
        <v>7.606613267213575E-3</v>
      </c>
      <c r="AY104" s="66">
        <v>5.0327817038381753E-3</v>
      </c>
      <c r="AZ104" s="66">
        <v>2.5200412276683462E-3</v>
      </c>
      <c r="BA104" s="66">
        <v>6.047576598467312E-3</v>
      </c>
      <c r="BB104" s="66">
        <v>3.2851131859713786E-3</v>
      </c>
      <c r="BC104" s="66">
        <v>3.5327735835744018E-3</v>
      </c>
      <c r="BD104" s="66">
        <v>4.0976926829027951E-3</v>
      </c>
      <c r="BE104" s="66">
        <v>2.3683574032925623E-3</v>
      </c>
      <c r="BF104" s="66">
        <v>2.9280212157037242E-3</v>
      </c>
      <c r="BG104" s="66">
        <v>4.2920331118299349E-3</v>
      </c>
      <c r="BH104" s="66">
        <v>1.5004760793166823E-3</v>
      </c>
      <c r="BI104" s="66">
        <v>2.1943238709296706E-3</v>
      </c>
      <c r="BJ104" s="66">
        <v>2.8311099971221956E-3</v>
      </c>
      <c r="BK104" s="66">
        <v>2.049725838181742E-3</v>
      </c>
      <c r="BL104" s="66">
        <v>3.0121813486559397E-3</v>
      </c>
      <c r="BM104" s="66">
        <v>8.7322388171876889E-3</v>
      </c>
      <c r="BN104" s="66">
        <v>6.0979109195003949E-3</v>
      </c>
      <c r="BO104" s="66">
        <v>6.621227866990988E-3</v>
      </c>
      <c r="BP104" s="66">
        <v>2.1957427719684185E-2</v>
      </c>
      <c r="BQ104" s="66">
        <v>2.3368390200629642E-3</v>
      </c>
      <c r="BR104" s="66">
        <v>2.4027037542069099E-2</v>
      </c>
      <c r="BS104" s="66">
        <v>2.0327394256585165E-2</v>
      </c>
      <c r="BT104" s="66">
        <v>5.7771647582031721E-4</v>
      </c>
      <c r="BU104" s="66">
        <v>2.487248754240899E-3</v>
      </c>
      <c r="BV104" s="66">
        <v>2.0379727371552807E-3</v>
      </c>
      <c r="BW104" s="66">
        <v>1.3959987688091781E-3</v>
      </c>
      <c r="BX104" s="66">
        <v>0</v>
      </c>
      <c r="BY104" s="66">
        <v>2.0634814301741457E-3</v>
      </c>
      <c r="BZ104" s="66">
        <v>3.5277334278838703E-2</v>
      </c>
      <c r="CA104" s="66">
        <v>0.20069751802474015</v>
      </c>
      <c r="CB104" s="66">
        <v>8.6469265748203791E-4</v>
      </c>
      <c r="CC104" s="66">
        <v>3.6540583563973154E-2</v>
      </c>
      <c r="CD104" s="66">
        <v>1.2871757312290316E-2</v>
      </c>
      <c r="CE104" s="66">
        <v>7.3537365138587408E-3</v>
      </c>
      <c r="CF104" s="66">
        <v>6.8774584524612711E-3</v>
      </c>
      <c r="CG104" s="66">
        <v>6.1590761925318374E-4</v>
      </c>
      <c r="CH104" s="66">
        <v>2.9951582968417373E-3</v>
      </c>
      <c r="CI104" s="66">
        <v>9.2782071549856546E-3</v>
      </c>
      <c r="CJ104" s="66">
        <v>1.5238599693885921E-2</v>
      </c>
      <c r="CK104" s="66">
        <v>4.4027010642597331E-3</v>
      </c>
      <c r="CL104" s="66">
        <v>3.6577725617438425E-3</v>
      </c>
      <c r="CM104" s="66">
        <v>7.3817849482762368E-3</v>
      </c>
      <c r="CN104" s="66">
        <v>2.2571690379571572E-3</v>
      </c>
      <c r="CO104" s="66">
        <v>1.6011481448901806E-2</v>
      </c>
      <c r="CP104" s="66">
        <v>1.8164398477520669E-3</v>
      </c>
      <c r="CQ104" s="66">
        <v>1.0243710800901836E-2</v>
      </c>
      <c r="CR104" s="66">
        <v>5.717426177209807E-3</v>
      </c>
      <c r="CS104" s="66">
        <v>1.7703939910364926E-3</v>
      </c>
      <c r="CT104" s="66">
        <v>9.9628679333448097E-3</v>
      </c>
      <c r="CU104" s="66">
        <v>0.10782001030841334</v>
      </c>
      <c r="CV104" s="66">
        <v>1.6683806660865439E-3</v>
      </c>
      <c r="CW104" s="66">
        <v>5.661816958296045E-3</v>
      </c>
      <c r="CX104" s="66">
        <v>4.0240153943633204E-3</v>
      </c>
      <c r="CY104" s="66">
        <v>1.9214479008912834E-3</v>
      </c>
      <c r="CZ104" s="66">
        <v>4.2162794581089725E-3</v>
      </c>
      <c r="DA104" s="66">
        <v>6.799589398104957E-3</v>
      </c>
      <c r="DB104" s="66">
        <v>5.1852102073563127E-3</v>
      </c>
      <c r="DC104" s="66">
        <v>1.4206372795183028E-3</v>
      </c>
      <c r="DD104" s="66">
        <v>0</v>
      </c>
      <c r="DE104" s="67">
        <v>3.1630380618125034E-3</v>
      </c>
      <c r="DF104" s="67">
        <v>7.2903715011700581E-3</v>
      </c>
      <c r="DG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row>
    <row r="105" spans="1:170" s="34" customFormat="1" ht="19.95" customHeight="1" x14ac:dyDescent="0.2">
      <c r="A105" s="71" t="s">
        <v>620</v>
      </c>
      <c r="B105" s="69" t="s">
        <v>621</v>
      </c>
      <c r="C105" s="70">
        <v>6.8455683540940562E-4</v>
      </c>
      <c r="D105" s="66">
        <v>1.0354037620048872E-3</v>
      </c>
      <c r="E105" s="66">
        <v>2.4703912859087972E-2</v>
      </c>
      <c r="F105" s="66">
        <v>3.5967400456132038E-4</v>
      </c>
      <c r="G105" s="66">
        <v>9.8280208896092212E-3</v>
      </c>
      <c r="H105" s="66">
        <v>0</v>
      </c>
      <c r="I105" s="66">
        <v>1.2931711643228179E-2</v>
      </c>
      <c r="J105" s="66">
        <v>1.6015468428882604E-2</v>
      </c>
      <c r="K105" s="66">
        <v>8.8544718473128163E-3</v>
      </c>
      <c r="L105" s="66">
        <v>5.7025623848601581E-3</v>
      </c>
      <c r="M105" s="66">
        <v>0</v>
      </c>
      <c r="N105" s="66">
        <v>9.5368348465693607E-3</v>
      </c>
      <c r="O105" s="66">
        <v>2.9708178579549757E-2</v>
      </c>
      <c r="P105" s="66">
        <v>8.336558801026149E-3</v>
      </c>
      <c r="Q105" s="66">
        <v>2.0876342705524884E-2</v>
      </c>
      <c r="R105" s="66">
        <v>5.6258331579316636E-3</v>
      </c>
      <c r="S105" s="66">
        <v>1.0922472181906144E-2</v>
      </c>
      <c r="T105" s="66">
        <v>2.8171214351060025E-2</v>
      </c>
      <c r="U105" s="66">
        <v>8.9904780411970472E-3</v>
      </c>
      <c r="V105" s="66">
        <v>2.5241564996401185E-2</v>
      </c>
      <c r="W105" s="66">
        <v>2.228001630666044E-3</v>
      </c>
      <c r="X105" s="66">
        <v>1.1943543387396758E-2</v>
      </c>
      <c r="Y105" s="66">
        <v>8.1225057861915705E-3</v>
      </c>
      <c r="Z105" s="66">
        <v>9.8859021465867343E-3</v>
      </c>
      <c r="AA105" s="66">
        <v>1.9944953187415591E-2</v>
      </c>
      <c r="AB105" s="66">
        <v>2.0072059370424937E-2</v>
      </c>
      <c r="AC105" s="66">
        <v>1.5493370801763118E-3</v>
      </c>
      <c r="AD105" s="66">
        <v>3.8921523411898926E-3</v>
      </c>
      <c r="AE105" s="66">
        <v>2.1020600554074811E-2</v>
      </c>
      <c r="AF105" s="66">
        <v>2.0342528509955986E-2</v>
      </c>
      <c r="AG105" s="66">
        <v>2.1453759723422648E-2</v>
      </c>
      <c r="AH105" s="66">
        <v>3.4319728462688819E-2</v>
      </c>
      <c r="AI105" s="66">
        <v>3.5327363462525067E-2</v>
      </c>
      <c r="AJ105" s="66">
        <v>1.3357988165680476E-2</v>
      </c>
      <c r="AK105" s="66">
        <v>3.4432046931615577E-2</v>
      </c>
      <c r="AL105" s="66">
        <v>2.7100550031159401E-3</v>
      </c>
      <c r="AM105" s="66">
        <v>2.2270735638639594E-3</v>
      </c>
      <c r="AN105" s="66">
        <v>1.2296094105413659E-2</v>
      </c>
      <c r="AO105" s="66">
        <v>6.1742750929368023E-3</v>
      </c>
      <c r="AP105" s="66">
        <v>2.576541831591055E-3</v>
      </c>
      <c r="AQ105" s="66">
        <v>9.4210516085139456E-3</v>
      </c>
      <c r="AR105" s="66">
        <v>1.3035780703711969E-2</v>
      </c>
      <c r="AS105" s="66">
        <v>1.7358806479194602E-2</v>
      </c>
      <c r="AT105" s="66">
        <v>2.1528091016760585E-2</v>
      </c>
      <c r="AU105" s="66">
        <v>1.7120701319096068E-2</v>
      </c>
      <c r="AV105" s="66">
        <v>2.1776773272454839E-2</v>
      </c>
      <c r="AW105" s="66">
        <v>2.3876122308030386E-2</v>
      </c>
      <c r="AX105" s="66">
        <v>2.6044630836731333E-2</v>
      </c>
      <c r="AY105" s="66">
        <v>2.3318286436721996E-2</v>
      </c>
      <c r="AZ105" s="66">
        <v>1.5968850206138342E-2</v>
      </c>
      <c r="BA105" s="66">
        <v>2.0479935586835561E-2</v>
      </c>
      <c r="BB105" s="66">
        <v>1.6935041577387233E-2</v>
      </c>
      <c r="BC105" s="66">
        <v>2.3809453812805251E-2</v>
      </c>
      <c r="BD105" s="66">
        <v>2.7468159221138821E-2</v>
      </c>
      <c r="BE105" s="66">
        <v>1.0222766738021343E-2</v>
      </c>
      <c r="BF105" s="66">
        <v>1.5181122032050222E-2</v>
      </c>
      <c r="BG105" s="66">
        <v>1.6167583569018002E-2</v>
      </c>
      <c r="BH105" s="66">
        <v>8.4738068854040699E-3</v>
      </c>
      <c r="BI105" s="66">
        <v>1.9119894812094078E-2</v>
      </c>
      <c r="BJ105" s="66">
        <v>1.2228163496439877E-2</v>
      </c>
      <c r="BK105" s="66">
        <v>1.9077058306475242E-2</v>
      </c>
      <c r="BL105" s="66">
        <v>6.0650358917497406E-2</v>
      </c>
      <c r="BM105" s="66">
        <v>1.9214624817847411E-2</v>
      </c>
      <c r="BN105" s="66">
        <v>0.1127995111154239</v>
      </c>
      <c r="BO105" s="66">
        <v>2.8029166159326518E-2</v>
      </c>
      <c r="BP105" s="66">
        <v>2.3352229248828654E-2</v>
      </c>
      <c r="BQ105" s="66">
        <v>2.1856948606258468E-2</v>
      </c>
      <c r="BR105" s="66">
        <v>9.656183544040825E-2</v>
      </c>
      <c r="BS105" s="66">
        <v>3.5416397353912221E-2</v>
      </c>
      <c r="BT105" s="66">
        <v>6.8697381297910379E-2</v>
      </c>
      <c r="BU105" s="66">
        <v>7.4721670722874084E-2</v>
      </c>
      <c r="BV105" s="66">
        <v>7.4607801593431736E-2</v>
      </c>
      <c r="BW105" s="66">
        <v>3.7351731313316566E-2</v>
      </c>
      <c r="BX105" s="66">
        <v>1.4935484482488819E-3</v>
      </c>
      <c r="BY105" s="66">
        <v>2.5187581945134759E-2</v>
      </c>
      <c r="BZ105" s="66">
        <v>1.2954130037748765E-2</v>
      </c>
      <c r="CA105" s="66">
        <v>5.7126123012580284E-4</v>
      </c>
      <c r="CB105" s="66">
        <v>5.7952509781083929E-3</v>
      </c>
      <c r="CC105" s="66">
        <v>1.4878529693746496E-2</v>
      </c>
      <c r="CD105" s="66">
        <v>3.6506166422529886E-2</v>
      </c>
      <c r="CE105" s="66">
        <v>0.11339131142369568</v>
      </c>
      <c r="CF105" s="66">
        <v>0.10036032247583107</v>
      </c>
      <c r="CG105" s="66">
        <v>7.9369738830131677E-3</v>
      </c>
      <c r="CH105" s="66">
        <v>9.0614373972158671E-2</v>
      </c>
      <c r="CI105" s="66">
        <v>9.2815513428546978E-2</v>
      </c>
      <c r="CJ105" s="66">
        <v>0.17906348405757647</v>
      </c>
      <c r="CK105" s="66">
        <v>0.13614458439983834</v>
      </c>
      <c r="CL105" s="66">
        <v>4.9707719921989614E-2</v>
      </c>
      <c r="CM105" s="66">
        <v>4.6939072325081828E-2</v>
      </c>
      <c r="CN105" s="66">
        <v>3.1128372347403382E-2</v>
      </c>
      <c r="CO105" s="66">
        <v>8.5640354291828799E-2</v>
      </c>
      <c r="CP105" s="66">
        <v>3.1551927046737184E-2</v>
      </c>
      <c r="CQ105" s="66">
        <v>4.3770161390087187E-2</v>
      </c>
      <c r="CR105" s="66">
        <v>5.4890340977684166E-2</v>
      </c>
      <c r="CS105" s="66">
        <v>2.4998671020695508E-2</v>
      </c>
      <c r="CT105" s="66">
        <v>6.8809925173302158E-2</v>
      </c>
      <c r="CU105" s="66">
        <v>6.1503350234336604E-2</v>
      </c>
      <c r="CV105" s="66">
        <v>5.6561453471508059E-2</v>
      </c>
      <c r="CW105" s="66">
        <v>3.8193387065924109E-2</v>
      </c>
      <c r="CX105" s="66">
        <v>0.14126361023456288</v>
      </c>
      <c r="CY105" s="66">
        <v>1.211683507534944E-2</v>
      </c>
      <c r="CZ105" s="66">
        <v>1.5119368928387181E-2</v>
      </c>
      <c r="DA105" s="66">
        <v>2.6194777209943607E-2</v>
      </c>
      <c r="DB105" s="66">
        <v>2.6036631988085167E-2</v>
      </c>
      <c r="DC105" s="66">
        <v>1.7335133535875399E-2</v>
      </c>
      <c r="DD105" s="66">
        <v>0</v>
      </c>
      <c r="DE105" s="67">
        <v>2.709701224089547E-2</v>
      </c>
      <c r="DF105" s="67">
        <v>4.4095190132836422E-2</v>
      </c>
      <c r="DG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row>
    <row r="106" spans="1:170" s="34" customFormat="1" ht="19.95" customHeight="1" x14ac:dyDescent="0.2">
      <c r="A106" s="71" t="s">
        <v>624</v>
      </c>
      <c r="B106" s="69" t="s">
        <v>623</v>
      </c>
      <c r="C106" s="70">
        <v>0</v>
      </c>
      <c r="D106" s="66">
        <v>0</v>
      </c>
      <c r="E106" s="66">
        <v>0</v>
      </c>
      <c r="F106" s="66">
        <v>0</v>
      </c>
      <c r="G106" s="66">
        <v>0</v>
      </c>
      <c r="H106" s="66">
        <v>0</v>
      </c>
      <c r="I106" s="66">
        <v>0</v>
      </c>
      <c r="J106" s="66">
        <v>0</v>
      </c>
      <c r="K106" s="66">
        <v>0</v>
      </c>
      <c r="L106" s="66">
        <v>0</v>
      </c>
      <c r="M106" s="66">
        <v>0</v>
      </c>
      <c r="N106" s="66">
        <v>0</v>
      </c>
      <c r="O106" s="66">
        <v>0</v>
      </c>
      <c r="P106" s="66">
        <v>0</v>
      </c>
      <c r="Q106" s="66">
        <v>0</v>
      </c>
      <c r="R106" s="66">
        <v>0</v>
      </c>
      <c r="S106" s="66">
        <v>0</v>
      </c>
      <c r="T106" s="66">
        <v>0</v>
      </c>
      <c r="U106" s="66">
        <v>0</v>
      </c>
      <c r="V106" s="66">
        <v>0</v>
      </c>
      <c r="W106" s="66">
        <v>0</v>
      </c>
      <c r="X106" s="66">
        <v>0</v>
      </c>
      <c r="Y106" s="66">
        <v>0</v>
      </c>
      <c r="Z106" s="66">
        <v>0</v>
      </c>
      <c r="AA106" s="66">
        <v>0</v>
      </c>
      <c r="AB106" s="66">
        <v>0</v>
      </c>
      <c r="AC106" s="66">
        <v>0</v>
      </c>
      <c r="AD106" s="66">
        <v>0</v>
      </c>
      <c r="AE106" s="66">
        <v>0</v>
      </c>
      <c r="AF106" s="66">
        <v>0</v>
      </c>
      <c r="AG106" s="66">
        <v>0</v>
      </c>
      <c r="AH106" s="66">
        <v>0</v>
      </c>
      <c r="AI106" s="66">
        <v>0</v>
      </c>
      <c r="AJ106" s="66">
        <v>0</v>
      </c>
      <c r="AK106" s="66">
        <v>0</v>
      </c>
      <c r="AL106" s="66">
        <v>0</v>
      </c>
      <c r="AM106" s="66">
        <v>0</v>
      </c>
      <c r="AN106" s="66">
        <v>0</v>
      </c>
      <c r="AO106" s="66">
        <v>0</v>
      </c>
      <c r="AP106" s="66">
        <v>0</v>
      </c>
      <c r="AQ106" s="66">
        <v>0</v>
      </c>
      <c r="AR106" s="66">
        <v>0</v>
      </c>
      <c r="AS106" s="66">
        <v>0</v>
      </c>
      <c r="AT106" s="66">
        <v>0</v>
      </c>
      <c r="AU106" s="66">
        <v>0</v>
      </c>
      <c r="AV106" s="66">
        <v>0</v>
      </c>
      <c r="AW106" s="66">
        <v>0</v>
      </c>
      <c r="AX106" s="66">
        <v>0</v>
      </c>
      <c r="AY106" s="66">
        <v>0</v>
      </c>
      <c r="AZ106" s="66">
        <v>0</v>
      </c>
      <c r="BA106" s="66">
        <v>0</v>
      </c>
      <c r="BB106" s="66">
        <v>0</v>
      </c>
      <c r="BC106" s="66">
        <v>0</v>
      </c>
      <c r="BD106" s="66">
        <v>0</v>
      </c>
      <c r="BE106" s="66">
        <v>0</v>
      </c>
      <c r="BF106" s="66">
        <v>0</v>
      </c>
      <c r="BG106" s="66">
        <v>0</v>
      </c>
      <c r="BH106" s="66">
        <v>0</v>
      </c>
      <c r="BI106" s="66">
        <v>0</v>
      </c>
      <c r="BJ106" s="66">
        <v>0</v>
      </c>
      <c r="BK106" s="66">
        <v>0</v>
      </c>
      <c r="BL106" s="66">
        <v>0</v>
      </c>
      <c r="BM106" s="66">
        <v>0</v>
      </c>
      <c r="BN106" s="66">
        <v>0</v>
      </c>
      <c r="BO106" s="66">
        <v>0</v>
      </c>
      <c r="BP106" s="66">
        <v>0</v>
      </c>
      <c r="BQ106" s="66">
        <v>0</v>
      </c>
      <c r="BR106" s="66">
        <v>0</v>
      </c>
      <c r="BS106" s="66">
        <v>0</v>
      </c>
      <c r="BT106" s="66">
        <v>0</v>
      </c>
      <c r="BU106" s="66">
        <v>0</v>
      </c>
      <c r="BV106" s="66">
        <v>0</v>
      </c>
      <c r="BW106" s="66">
        <v>0</v>
      </c>
      <c r="BX106" s="66">
        <v>0</v>
      </c>
      <c r="BY106" s="66">
        <v>0</v>
      </c>
      <c r="BZ106" s="66">
        <v>0</v>
      </c>
      <c r="CA106" s="66">
        <v>0</v>
      </c>
      <c r="CB106" s="66">
        <v>0</v>
      </c>
      <c r="CC106" s="66">
        <v>0</v>
      </c>
      <c r="CD106" s="66">
        <v>0</v>
      </c>
      <c r="CE106" s="66">
        <v>0</v>
      </c>
      <c r="CF106" s="66">
        <v>0</v>
      </c>
      <c r="CG106" s="66">
        <v>0</v>
      </c>
      <c r="CH106" s="66">
        <v>0</v>
      </c>
      <c r="CI106" s="66">
        <v>0</v>
      </c>
      <c r="CJ106" s="66">
        <v>0</v>
      </c>
      <c r="CK106" s="66">
        <v>0</v>
      </c>
      <c r="CL106" s="66">
        <v>0</v>
      </c>
      <c r="CM106" s="66">
        <v>0</v>
      </c>
      <c r="CN106" s="66">
        <v>0</v>
      </c>
      <c r="CO106" s="66">
        <v>0</v>
      </c>
      <c r="CP106" s="66">
        <v>0</v>
      </c>
      <c r="CQ106" s="66">
        <v>0</v>
      </c>
      <c r="CR106" s="66">
        <v>0</v>
      </c>
      <c r="CS106" s="66">
        <v>0</v>
      </c>
      <c r="CT106" s="66">
        <v>0</v>
      </c>
      <c r="CU106" s="66">
        <v>0</v>
      </c>
      <c r="CV106" s="66">
        <v>0</v>
      </c>
      <c r="CW106" s="66">
        <v>0</v>
      </c>
      <c r="CX106" s="66">
        <v>0</v>
      </c>
      <c r="CY106" s="66">
        <v>0</v>
      </c>
      <c r="CZ106" s="66">
        <v>0</v>
      </c>
      <c r="DA106" s="66">
        <v>0</v>
      </c>
      <c r="DB106" s="66">
        <v>0</v>
      </c>
      <c r="DC106" s="66">
        <v>0</v>
      </c>
      <c r="DD106" s="66">
        <v>0</v>
      </c>
      <c r="DE106" s="67">
        <v>0</v>
      </c>
      <c r="DF106" s="67">
        <v>0</v>
      </c>
      <c r="DG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row>
    <row r="107" spans="1:170" s="34" customFormat="1" ht="19.95" customHeight="1" x14ac:dyDescent="0.2">
      <c r="A107" s="71" t="s">
        <v>627</v>
      </c>
      <c r="B107" s="69" t="s">
        <v>626</v>
      </c>
      <c r="C107" s="70">
        <v>0</v>
      </c>
      <c r="D107" s="66">
        <v>0</v>
      </c>
      <c r="E107" s="66">
        <v>0</v>
      </c>
      <c r="F107" s="66">
        <v>0</v>
      </c>
      <c r="G107" s="66">
        <v>0</v>
      </c>
      <c r="H107" s="66">
        <v>0</v>
      </c>
      <c r="I107" s="66">
        <v>0</v>
      </c>
      <c r="J107" s="66">
        <v>0</v>
      </c>
      <c r="K107" s="66">
        <v>0</v>
      </c>
      <c r="L107" s="66">
        <v>0</v>
      </c>
      <c r="M107" s="66">
        <v>0</v>
      </c>
      <c r="N107" s="66">
        <v>0</v>
      </c>
      <c r="O107" s="66">
        <v>0</v>
      </c>
      <c r="P107" s="66">
        <v>0</v>
      </c>
      <c r="Q107" s="66">
        <v>0</v>
      </c>
      <c r="R107" s="66">
        <v>0</v>
      </c>
      <c r="S107" s="66">
        <v>0</v>
      </c>
      <c r="T107" s="66">
        <v>0</v>
      </c>
      <c r="U107" s="66">
        <v>0</v>
      </c>
      <c r="V107" s="66">
        <v>0</v>
      </c>
      <c r="W107" s="66">
        <v>0</v>
      </c>
      <c r="X107" s="66">
        <v>0</v>
      </c>
      <c r="Y107" s="66">
        <v>0</v>
      </c>
      <c r="Z107" s="66">
        <v>0</v>
      </c>
      <c r="AA107" s="66">
        <v>0</v>
      </c>
      <c r="AB107" s="66">
        <v>0</v>
      </c>
      <c r="AC107" s="66">
        <v>0</v>
      </c>
      <c r="AD107" s="66">
        <v>0</v>
      </c>
      <c r="AE107" s="66">
        <v>0</v>
      </c>
      <c r="AF107" s="66">
        <v>0</v>
      </c>
      <c r="AG107" s="66">
        <v>0</v>
      </c>
      <c r="AH107" s="66">
        <v>0</v>
      </c>
      <c r="AI107" s="66">
        <v>0</v>
      </c>
      <c r="AJ107" s="66">
        <v>0</v>
      </c>
      <c r="AK107" s="66">
        <v>0</v>
      </c>
      <c r="AL107" s="66">
        <v>0</v>
      </c>
      <c r="AM107" s="66">
        <v>0</v>
      </c>
      <c r="AN107" s="66">
        <v>0</v>
      </c>
      <c r="AO107" s="66">
        <v>0</v>
      </c>
      <c r="AP107" s="66">
        <v>0</v>
      </c>
      <c r="AQ107" s="66">
        <v>0</v>
      </c>
      <c r="AR107" s="66">
        <v>0</v>
      </c>
      <c r="AS107" s="66">
        <v>0</v>
      </c>
      <c r="AT107" s="66">
        <v>0</v>
      </c>
      <c r="AU107" s="66">
        <v>0</v>
      </c>
      <c r="AV107" s="66">
        <v>0</v>
      </c>
      <c r="AW107" s="66">
        <v>0</v>
      </c>
      <c r="AX107" s="66">
        <v>0</v>
      </c>
      <c r="AY107" s="66">
        <v>0</v>
      </c>
      <c r="AZ107" s="66">
        <v>0</v>
      </c>
      <c r="BA107" s="66">
        <v>0</v>
      </c>
      <c r="BB107" s="66">
        <v>0</v>
      </c>
      <c r="BC107" s="66">
        <v>0</v>
      </c>
      <c r="BD107" s="66">
        <v>0</v>
      </c>
      <c r="BE107" s="66">
        <v>0</v>
      </c>
      <c r="BF107" s="66">
        <v>0</v>
      </c>
      <c r="BG107" s="66">
        <v>0</v>
      </c>
      <c r="BH107" s="66">
        <v>0</v>
      </c>
      <c r="BI107" s="66">
        <v>0</v>
      </c>
      <c r="BJ107" s="66">
        <v>0</v>
      </c>
      <c r="BK107" s="66">
        <v>0</v>
      </c>
      <c r="BL107" s="66">
        <v>0</v>
      </c>
      <c r="BM107" s="66">
        <v>0</v>
      </c>
      <c r="BN107" s="66">
        <v>0</v>
      </c>
      <c r="BO107" s="66">
        <v>0</v>
      </c>
      <c r="BP107" s="66">
        <v>0</v>
      </c>
      <c r="BQ107" s="66">
        <v>0</v>
      </c>
      <c r="BR107" s="66">
        <v>0</v>
      </c>
      <c r="BS107" s="66">
        <v>0</v>
      </c>
      <c r="BT107" s="66">
        <v>0</v>
      </c>
      <c r="BU107" s="66">
        <v>0</v>
      </c>
      <c r="BV107" s="66">
        <v>0</v>
      </c>
      <c r="BW107" s="66">
        <v>0</v>
      </c>
      <c r="BX107" s="66">
        <v>0</v>
      </c>
      <c r="BY107" s="66">
        <v>0</v>
      </c>
      <c r="BZ107" s="66">
        <v>0</v>
      </c>
      <c r="CA107" s="66">
        <v>0</v>
      </c>
      <c r="CB107" s="66">
        <v>0</v>
      </c>
      <c r="CC107" s="66">
        <v>0</v>
      </c>
      <c r="CD107" s="66">
        <v>0</v>
      </c>
      <c r="CE107" s="66">
        <v>0</v>
      </c>
      <c r="CF107" s="66">
        <v>0</v>
      </c>
      <c r="CG107" s="66">
        <v>0</v>
      </c>
      <c r="CH107" s="66">
        <v>0</v>
      </c>
      <c r="CI107" s="66">
        <v>0</v>
      </c>
      <c r="CJ107" s="66">
        <v>0</v>
      </c>
      <c r="CK107" s="66">
        <v>0</v>
      </c>
      <c r="CL107" s="66">
        <v>0</v>
      </c>
      <c r="CM107" s="66">
        <v>0</v>
      </c>
      <c r="CN107" s="66">
        <v>2.3315416803240652E-3</v>
      </c>
      <c r="CO107" s="66">
        <v>0</v>
      </c>
      <c r="CP107" s="66">
        <v>1.4552751458224427E-3</v>
      </c>
      <c r="CQ107" s="66">
        <v>0</v>
      </c>
      <c r="CR107" s="66">
        <v>1.9989724960187772E-3</v>
      </c>
      <c r="CS107" s="66">
        <v>4.8592253180892086E-3</v>
      </c>
      <c r="CT107" s="66">
        <v>0</v>
      </c>
      <c r="CU107" s="66">
        <v>0</v>
      </c>
      <c r="CV107" s="66">
        <v>0</v>
      </c>
      <c r="CW107" s="66">
        <v>0</v>
      </c>
      <c r="CX107" s="66">
        <v>0</v>
      </c>
      <c r="CY107" s="66">
        <v>1.4696889197845031E-2</v>
      </c>
      <c r="CZ107" s="66">
        <v>7.0728110717088516E-3</v>
      </c>
      <c r="DA107" s="66">
        <v>0</v>
      </c>
      <c r="DB107" s="66">
        <v>0</v>
      </c>
      <c r="DC107" s="66">
        <v>0</v>
      </c>
      <c r="DD107" s="66">
        <v>0</v>
      </c>
      <c r="DE107" s="67">
        <v>0</v>
      </c>
      <c r="DF107" s="67">
        <v>4.3080808181423738E-4</v>
      </c>
      <c r="DG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row>
    <row r="108" spans="1:170" s="34" customFormat="1" ht="19.95" customHeight="1" x14ac:dyDescent="0.2">
      <c r="A108" s="71" t="s">
        <v>630</v>
      </c>
      <c r="B108" s="69" t="s">
        <v>629</v>
      </c>
      <c r="C108" s="70">
        <v>3.1258302986730852E-7</v>
      </c>
      <c r="D108" s="66">
        <v>0</v>
      </c>
      <c r="E108" s="66">
        <v>4.7699828128836415E-4</v>
      </c>
      <c r="F108" s="66">
        <v>0</v>
      </c>
      <c r="G108" s="66">
        <v>4.2319466954799208E-5</v>
      </c>
      <c r="H108" s="66">
        <v>0</v>
      </c>
      <c r="I108" s="66">
        <v>3.2940580260990753E-5</v>
      </c>
      <c r="J108" s="66">
        <v>6.7110741662744199E-5</v>
      </c>
      <c r="K108" s="66">
        <v>6.8658497788664068E-5</v>
      </c>
      <c r="L108" s="66">
        <v>4.2427287444872442E-5</v>
      </c>
      <c r="M108" s="66">
        <v>0</v>
      </c>
      <c r="N108" s="66">
        <v>7.7002643374324796E-5</v>
      </c>
      <c r="O108" s="66">
        <v>7.6555749260971722E-5</v>
      </c>
      <c r="P108" s="66">
        <v>3.6905351275935009E-5</v>
      </c>
      <c r="Q108" s="66">
        <v>4.4293234048016432E-5</v>
      </c>
      <c r="R108" s="66">
        <v>5.5076124324703574E-5</v>
      </c>
      <c r="S108" s="66">
        <v>4.6806966618287371E-5</v>
      </c>
      <c r="T108" s="66">
        <v>4.4648184240881432E-5</v>
      </c>
      <c r="U108" s="66">
        <v>2.5262339681305869E-5</v>
      </c>
      <c r="V108" s="66">
        <v>7.7574486613291626E-5</v>
      </c>
      <c r="W108" s="66">
        <v>8.0343035002782258E-7</v>
      </c>
      <c r="X108" s="66">
        <v>6.5196088234705926E-6</v>
      </c>
      <c r="Y108" s="66">
        <v>8.9964706153739684E-6</v>
      </c>
      <c r="Z108" s="66">
        <v>4.8346548056468766E-5</v>
      </c>
      <c r="AA108" s="66">
        <v>8.0347832033142059E-5</v>
      </c>
      <c r="AB108" s="66">
        <v>5.9313935479619076E-6</v>
      </c>
      <c r="AC108" s="66">
        <v>4.2312479117332503E-6</v>
      </c>
      <c r="AD108" s="66">
        <v>1.5777847901546231E-5</v>
      </c>
      <c r="AE108" s="66">
        <v>3.9074091094100815E-5</v>
      </c>
      <c r="AF108" s="66">
        <v>4.695757456764672E-5</v>
      </c>
      <c r="AG108" s="66">
        <v>4.3215211754537596E-5</v>
      </c>
      <c r="AH108" s="66">
        <v>3.6126560583401949E-6</v>
      </c>
      <c r="AI108" s="66">
        <v>2.8916561727531364E-6</v>
      </c>
      <c r="AJ108" s="66">
        <v>0</v>
      </c>
      <c r="AK108" s="66">
        <v>9.4898487375625462E-6</v>
      </c>
      <c r="AL108" s="66">
        <v>2.1429785431194382E-5</v>
      </c>
      <c r="AM108" s="66">
        <v>1.6406938230666548E-5</v>
      </c>
      <c r="AN108" s="66">
        <v>3.8993955936829786E-6</v>
      </c>
      <c r="AO108" s="66">
        <v>3.4795539033457248E-5</v>
      </c>
      <c r="AP108" s="66">
        <v>1.691532189857573E-6</v>
      </c>
      <c r="AQ108" s="66">
        <v>2.7602293711730976E-5</v>
      </c>
      <c r="AR108" s="66">
        <v>3.5706315554563714E-5</v>
      </c>
      <c r="AS108" s="66">
        <v>3.8131122474497881E-5</v>
      </c>
      <c r="AT108" s="66">
        <v>3.6464128055126868E-5</v>
      </c>
      <c r="AU108" s="66">
        <v>1.4907528348665633E-5</v>
      </c>
      <c r="AV108" s="66">
        <v>1.6238320154902629E-5</v>
      </c>
      <c r="AW108" s="66">
        <v>1.4346706850003137E-4</v>
      </c>
      <c r="AX108" s="66">
        <v>1.1118967137059673E-4</v>
      </c>
      <c r="AY108" s="66">
        <v>1.3007326244813279E-5</v>
      </c>
      <c r="AZ108" s="66">
        <v>4.5235913879981676E-5</v>
      </c>
      <c r="BA108" s="66">
        <v>2.8540207904990581E-5</v>
      </c>
      <c r="BB108" s="66">
        <v>3.730307639359187E-5</v>
      </c>
      <c r="BC108" s="66">
        <v>9.8191396787318617E-6</v>
      </c>
      <c r="BD108" s="66">
        <v>7.0702541842601862E-5</v>
      </c>
      <c r="BE108" s="66">
        <v>3.3341546279196457E-5</v>
      </c>
      <c r="BF108" s="66">
        <v>5.433959202955692E-6</v>
      </c>
      <c r="BG108" s="66">
        <v>4.0568766528069149E-5</v>
      </c>
      <c r="BH108" s="66">
        <v>1.1639090990912496E-4</v>
      </c>
      <c r="BI108" s="66">
        <v>8.5833689939486852E-5</v>
      </c>
      <c r="BJ108" s="66">
        <v>3.8618282414756642E-5</v>
      </c>
      <c r="BK108" s="66">
        <v>3.0694961840581532E-6</v>
      </c>
      <c r="BL108" s="66">
        <v>9.7947482425099281E-6</v>
      </c>
      <c r="BM108" s="66">
        <v>1.8058681319598994E-5</v>
      </c>
      <c r="BN108" s="66">
        <v>7.8207669665589994E-5</v>
      </c>
      <c r="BO108" s="66">
        <v>3.9167603476153123E-5</v>
      </c>
      <c r="BP108" s="66">
        <v>4.5435932389142126E-5</v>
      </c>
      <c r="BQ108" s="66">
        <v>7.5363118344965634E-6</v>
      </c>
      <c r="BR108" s="66">
        <v>4.1436411916462373E-5</v>
      </c>
      <c r="BS108" s="66">
        <v>5.5851411728418514E-5</v>
      </c>
      <c r="BT108" s="66">
        <v>6.1787423300062913E-5</v>
      </c>
      <c r="BU108" s="66">
        <v>6.1901217089003054E-5</v>
      </c>
      <c r="BV108" s="66">
        <v>3.8459062821833157E-5</v>
      </c>
      <c r="BW108" s="66">
        <v>2.2147821814733185E-5</v>
      </c>
      <c r="BX108" s="66">
        <v>0</v>
      </c>
      <c r="BY108" s="66">
        <v>3.0026257181150718E-3</v>
      </c>
      <c r="BZ108" s="66">
        <v>2.1092523281890507E-4</v>
      </c>
      <c r="CA108" s="66">
        <v>1.0153100796799424E-6</v>
      </c>
      <c r="CB108" s="66">
        <v>4.3922566466302973E-5</v>
      </c>
      <c r="CC108" s="66">
        <v>2.7134096705920661E-5</v>
      </c>
      <c r="CD108" s="66">
        <v>3.9337523035486463E-5</v>
      </c>
      <c r="CE108" s="66">
        <v>2.6793384305449875E-5</v>
      </c>
      <c r="CF108" s="66">
        <v>6.1522310084665544E-5</v>
      </c>
      <c r="CG108" s="66">
        <v>3.0412259874811135E-4</v>
      </c>
      <c r="CH108" s="66">
        <v>4.4090562503269857E-4</v>
      </c>
      <c r="CI108" s="66">
        <v>7.2744531070545481E-4</v>
      </c>
      <c r="CJ108" s="66">
        <v>3.9512102326571713E-5</v>
      </c>
      <c r="CK108" s="66">
        <v>4.7117068570658762E-4</v>
      </c>
      <c r="CL108" s="66">
        <v>3.4604166307105504E-4</v>
      </c>
      <c r="CM108" s="66">
        <v>8.3842084857923979E-5</v>
      </c>
      <c r="CN108" s="66">
        <v>1.299050493419635E-4</v>
      </c>
      <c r="CO108" s="66">
        <v>8.0265543618417213E-5</v>
      </c>
      <c r="CP108" s="66">
        <v>9.2541278912806994E-3</v>
      </c>
      <c r="CQ108" s="66">
        <v>4.6432748050044834E-3</v>
      </c>
      <c r="CR108" s="66">
        <v>1.3055702387499096E-2</v>
      </c>
      <c r="CS108" s="66">
        <v>9.5551019705600489E-3</v>
      </c>
      <c r="CT108" s="66">
        <v>7.74579272408438E-5</v>
      </c>
      <c r="CU108" s="66">
        <v>5.4928260635046213E-5</v>
      </c>
      <c r="CV108" s="66">
        <v>8.0834849563589384E-4</v>
      </c>
      <c r="CW108" s="66">
        <v>1.8052028375052182E-5</v>
      </c>
      <c r="CX108" s="66">
        <v>6.8332548261099751E-5</v>
      </c>
      <c r="CY108" s="66">
        <v>1.0899078924501602E-2</v>
      </c>
      <c r="CZ108" s="66">
        <v>2.8484863681638752E-3</v>
      </c>
      <c r="DA108" s="66">
        <v>2.0306795571443902E-2</v>
      </c>
      <c r="DB108" s="66">
        <v>2.0111484817577786E-4</v>
      </c>
      <c r="DC108" s="66">
        <v>3.6184087051470003E-4</v>
      </c>
      <c r="DD108" s="66">
        <v>0</v>
      </c>
      <c r="DE108" s="67">
        <v>7.9226370858339083E-4</v>
      </c>
      <c r="DF108" s="67">
        <v>9.5805229965456574E-4</v>
      </c>
      <c r="DG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row>
    <row r="109" spans="1:170" s="34" customFormat="1" ht="19.95" customHeight="1" x14ac:dyDescent="0.2">
      <c r="A109" s="71" t="s">
        <v>633</v>
      </c>
      <c r="B109" s="69" t="s">
        <v>632</v>
      </c>
      <c r="C109" s="70">
        <v>0</v>
      </c>
      <c r="D109" s="66">
        <v>0</v>
      </c>
      <c r="E109" s="66">
        <v>0</v>
      </c>
      <c r="F109" s="66">
        <v>0</v>
      </c>
      <c r="G109" s="66">
        <v>0</v>
      </c>
      <c r="H109" s="66">
        <v>0</v>
      </c>
      <c r="I109" s="66">
        <v>0</v>
      </c>
      <c r="J109" s="66">
        <v>0</v>
      </c>
      <c r="K109" s="66">
        <v>0</v>
      </c>
      <c r="L109" s="66">
        <v>0</v>
      </c>
      <c r="M109" s="66">
        <v>0</v>
      </c>
      <c r="N109" s="66">
        <v>0</v>
      </c>
      <c r="O109" s="66">
        <v>0</v>
      </c>
      <c r="P109" s="66">
        <v>0</v>
      </c>
      <c r="Q109" s="66">
        <v>0</v>
      </c>
      <c r="R109" s="66">
        <v>0</v>
      </c>
      <c r="S109" s="66">
        <v>0</v>
      </c>
      <c r="T109" s="66">
        <v>0</v>
      </c>
      <c r="U109" s="66">
        <v>0</v>
      </c>
      <c r="V109" s="66">
        <v>0</v>
      </c>
      <c r="W109" s="66">
        <v>0</v>
      </c>
      <c r="X109" s="66">
        <v>0</v>
      </c>
      <c r="Y109" s="66">
        <v>0</v>
      </c>
      <c r="Z109" s="66">
        <v>0</v>
      </c>
      <c r="AA109" s="66">
        <v>0</v>
      </c>
      <c r="AB109" s="66">
        <v>0</v>
      </c>
      <c r="AC109" s="66">
        <v>0</v>
      </c>
      <c r="AD109" s="66">
        <v>0</v>
      </c>
      <c r="AE109" s="66">
        <v>0</v>
      </c>
      <c r="AF109" s="66">
        <v>0</v>
      </c>
      <c r="AG109" s="66">
        <v>0</v>
      </c>
      <c r="AH109" s="66">
        <v>0</v>
      </c>
      <c r="AI109" s="66">
        <v>0</v>
      </c>
      <c r="AJ109" s="66">
        <v>0</v>
      </c>
      <c r="AK109" s="66">
        <v>0</v>
      </c>
      <c r="AL109" s="66">
        <v>0</v>
      </c>
      <c r="AM109" s="66">
        <v>0</v>
      </c>
      <c r="AN109" s="66">
        <v>0</v>
      </c>
      <c r="AO109" s="66">
        <v>0</v>
      </c>
      <c r="AP109" s="66">
        <v>0</v>
      </c>
      <c r="AQ109" s="66">
        <v>0</v>
      </c>
      <c r="AR109" s="66">
        <v>0</v>
      </c>
      <c r="AS109" s="66">
        <v>0</v>
      </c>
      <c r="AT109" s="66">
        <v>0</v>
      </c>
      <c r="AU109" s="66">
        <v>0</v>
      </c>
      <c r="AV109" s="66">
        <v>0</v>
      </c>
      <c r="AW109" s="66">
        <v>0</v>
      </c>
      <c r="AX109" s="66">
        <v>0</v>
      </c>
      <c r="AY109" s="66">
        <v>0</v>
      </c>
      <c r="AZ109" s="66">
        <v>0</v>
      </c>
      <c r="BA109" s="66">
        <v>0</v>
      </c>
      <c r="BB109" s="66">
        <v>0</v>
      </c>
      <c r="BC109" s="66">
        <v>0</v>
      </c>
      <c r="BD109" s="66">
        <v>0</v>
      </c>
      <c r="BE109" s="66">
        <v>0</v>
      </c>
      <c r="BF109" s="66">
        <v>0</v>
      </c>
      <c r="BG109" s="66">
        <v>0</v>
      </c>
      <c r="BH109" s="66">
        <v>0</v>
      </c>
      <c r="BI109" s="66">
        <v>0</v>
      </c>
      <c r="BJ109" s="66">
        <v>2.6106330242014093E-3</v>
      </c>
      <c r="BK109" s="66">
        <v>0</v>
      </c>
      <c r="BL109" s="66">
        <v>0</v>
      </c>
      <c r="BM109" s="66">
        <v>0</v>
      </c>
      <c r="BN109" s="66">
        <v>0</v>
      </c>
      <c r="BO109" s="66">
        <v>0</v>
      </c>
      <c r="BP109" s="66">
        <v>0</v>
      </c>
      <c r="BQ109" s="66">
        <v>0</v>
      </c>
      <c r="BR109" s="66">
        <v>0</v>
      </c>
      <c r="BS109" s="66">
        <v>0</v>
      </c>
      <c r="BT109" s="66">
        <v>2.0317995541296341E-5</v>
      </c>
      <c r="BU109" s="66">
        <v>0</v>
      </c>
      <c r="BV109" s="66">
        <v>0</v>
      </c>
      <c r="BW109" s="66">
        <v>0</v>
      </c>
      <c r="BX109" s="66">
        <v>0</v>
      </c>
      <c r="BY109" s="66">
        <v>0</v>
      </c>
      <c r="BZ109" s="66">
        <v>0</v>
      </c>
      <c r="CA109" s="66">
        <v>0</v>
      </c>
      <c r="CB109" s="66">
        <v>0</v>
      </c>
      <c r="CC109" s="66">
        <v>0</v>
      </c>
      <c r="CD109" s="66">
        <v>0</v>
      </c>
      <c r="CE109" s="66">
        <v>0</v>
      </c>
      <c r="CF109" s="66">
        <v>0</v>
      </c>
      <c r="CG109" s="66">
        <v>0</v>
      </c>
      <c r="CH109" s="66">
        <v>1.297093437160646E-4</v>
      </c>
      <c r="CI109" s="66">
        <v>3.226099753633567E-2</v>
      </c>
      <c r="CJ109" s="66">
        <v>0</v>
      </c>
      <c r="CK109" s="66">
        <v>2.1891418563922942E-4</v>
      </c>
      <c r="CL109" s="66">
        <v>4.7930222122503925E-2</v>
      </c>
      <c r="CM109" s="66">
        <v>0</v>
      </c>
      <c r="CN109" s="66">
        <v>1.0478473548616007E-4</v>
      </c>
      <c r="CO109" s="66">
        <v>5.548651919717761E-6</v>
      </c>
      <c r="CP109" s="66">
        <v>0</v>
      </c>
      <c r="CQ109" s="66">
        <v>0</v>
      </c>
      <c r="CR109" s="66">
        <v>0</v>
      </c>
      <c r="CS109" s="66">
        <v>0</v>
      </c>
      <c r="CT109" s="66">
        <v>0</v>
      </c>
      <c r="CU109" s="66">
        <v>0</v>
      </c>
      <c r="CV109" s="66">
        <v>2.6719932494792078E-3</v>
      </c>
      <c r="CW109" s="66">
        <v>0</v>
      </c>
      <c r="CX109" s="66">
        <v>0</v>
      </c>
      <c r="CY109" s="66">
        <v>2.6044837260110728E-3</v>
      </c>
      <c r="CZ109" s="66">
        <v>2.3042585916872556E-4</v>
      </c>
      <c r="DA109" s="66">
        <v>0</v>
      </c>
      <c r="DB109" s="66">
        <v>1.3044318257021832E-2</v>
      </c>
      <c r="DC109" s="66">
        <v>1.1938634564694582E-3</v>
      </c>
      <c r="DD109" s="66">
        <v>0</v>
      </c>
      <c r="DE109" s="67">
        <v>4.5685976177149392E-4</v>
      </c>
      <c r="DF109" s="67">
        <v>3.2078206942601429E-4</v>
      </c>
      <c r="DG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row>
    <row r="110" spans="1:170" s="34" customFormat="1" ht="19.95" customHeight="1" x14ac:dyDescent="0.2">
      <c r="A110" s="71" t="s">
        <v>636</v>
      </c>
      <c r="B110" s="69" t="s">
        <v>635</v>
      </c>
      <c r="C110" s="70">
        <v>2.9695387837394308E-6</v>
      </c>
      <c r="D110" s="66">
        <v>0</v>
      </c>
      <c r="E110" s="66">
        <v>1.0526550746635119E-3</v>
      </c>
      <c r="F110" s="66">
        <v>8.9918501140330082E-5</v>
      </c>
      <c r="G110" s="66">
        <v>1.1691878264001438E-3</v>
      </c>
      <c r="H110" s="66">
        <v>0</v>
      </c>
      <c r="I110" s="66">
        <v>1.7737235525148868E-4</v>
      </c>
      <c r="J110" s="66">
        <v>8.0519242666027591E-5</v>
      </c>
      <c r="K110" s="66">
        <v>6.6412853403086927E-5</v>
      </c>
      <c r="L110" s="66">
        <v>8.0946798414559273E-5</v>
      </c>
      <c r="M110" s="66">
        <v>0</v>
      </c>
      <c r="N110" s="66">
        <v>5.4016779680496488E-5</v>
      </c>
      <c r="O110" s="66">
        <v>8.9062381565981945E-5</v>
      </c>
      <c r="P110" s="66">
        <v>4.0055808092173372E-5</v>
      </c>
      <c r="Q110" s="66">
        <v>9.3614927033851134E-5</v>
      </c>
      <c r="R110" s="66">
        <v>3.2624710587244798E-5</v>
      </c>
      <c r="S110" s="66">
        <v>4.6383647798742138E-5</v>
      </c>
      <c r="T110" s="66">
        <v>9.1135992999482907E-5</v>
      </c>
      <c r="U110" s="66">
        <v>7.9673532841041588E-5</v>
      </c>
      <c r="V110" s="66">
        <v>5.0472289113802574E-5</v>
      </c>
      <c r="W110" s="66">
        <v>2.1097485858138008E-5</v>
      </c>
      <c r="X110" s="66">
        <v>5.6456612603243804E-5</v>
      </c>
      <c r="Y110" s="66">
        <v>5.9515113301704717E-5</v>
      </c>
      <c r="Z110" s="66">
        <v>1.1796557725778381E-4</v>
      </c>
      <c r="AA110" s="66">
        <v>1.026286847458786E-4</v>
      </c>
      <c r="AB110" s="66">
        <v>7.3977658417636005E-5</v>
      </c>
      <c r="AC110" s="66">
        <v>9.1774308154490165E-6</v>
      </c>
      <c r="AD110" s="66">
        <v>4.1143772604801325E-5</v>
      </c>
      <c r="AE110" s="66">
        <v>4.57177369588908E-5</v>
      </c>
      <c r="AF110" s="66">
        <v>4.6957574567646714E-5</v>
      </c>
      <c r="AG110" s="66">
        <v>5.5315471045808128E-5</v>
      </c>
      <c r="AH110" s="66">
        <v>8.6031623342799053E-5</v>
      </c>
      <c r="AI110" s="66">
        <v>5.3635558043001732E-5</v>
      </c>
      <c r="AJ110" s="66">
        <v>1.1341222879684419E-4</v>
      </c>
      <c r="AK110" s="66">
        <v>5.3775809512854433E-5</v>
      </c>
      <c r="AL110" s="66">
        <v>4.0347113260110802E-5</v>
      </c>
      <c r="AM110" s="66">
        <v>3.262153251959023E-5</v>
      </c>
      <c r="AN110" s="66">
        <v>5.8057667728168801E-5</v>
      </c>
      <c r="AO110" s="66">
        <v>6.6716232961586128E-5</v>
      </c>
      <c r="AP110" s="66">
        <v>4.4318143374268416E-5</v>
      </c>
      <c r="AQ110" s="66">
        <v>9.9484886772281065E-5</v>
      </c>
      <c r="AR110" s="66">
        <v>6.2114111433459799E-5</v>
      </c>
      <c r="AS110" s="66">
        <v>5.5136507513093429E-5</v>
      </c>
      <c r="AT110" s="66">
        <v>7.5024225675627171E-5</v>
      </c>
      <c r="AU110" s="66">
        <v>1.5970076252335452E-4</v>
      </c>
      <c r="AV110" s="66">
        <v>9.6198362940139439E-5</v>
      </c>
      <c r="AW110" s="66">
        <v>8.3505996107239276E-5</v>
      </c>
      <c r="AX110" s="66">
        <v>1.1908336319699364E-4</v>
      </c>
      <c r="AY110" s="66">
        <v>1.1159556535269709E-4</v>
      </c>
      <c r="AZ110" s="66">
        <v>9.1903344021988093E-5</v>
      </c>
      <c r="BA110" s="66">
        <v>6.2615922129085136E-5</v>
      </c>
      <c r="BB110" s="66">
        <v>1.1002187114895696E-4</v>
      </c>
      <c r="BC110" s="66">
        <v>8.2178947450943504E-5</v>
      </c>
      <c r="BD110" s="66">
        <v>9.0804727955341616E-5</v>
      </c>
      <c r="BE110" s="66">
        <v>4.896121304456917E-5</v>
      </c>
      <c r="BF110" s="66">
        <v>7.8312239709775296E-5</v>
      </c>
      <c r="BG110" s="66">
        <v>5.5002658270436247E-5</v>
      </c>
      <c r="BH110" s="66">
        <v>1.5440410270772806E-4</v>
      </c>
      <c r="BI110" s="66">
        <v>8.3071318388262713E-5</v>
      </c>
      <c r="BJ110" s="66">
        <v>6.4054362659091526E-5</v>
      </c>
      <c r="BK110" s="66">
        <v>7.5342179063245579E-5</v>
      </c>
      <c r="BL110" s="66">
        <v>1.8381769505512057E-4</v>
      </c>
      <c r="BM110" s="66">
        <v>1.193751905034301E-4</v>
      </c>
      <c r="BN110" s="66">
        <v>3.4940460512635684E-4</v>
      </c>
      <c r="BO110" s="66">
        <v>3.3400066260983325E-4</v>
      </c>
      <c r="BP110" s="66">
        <v>2.6148798018338396E-5</v>
      </c>
      <c r="BQ110" s="66">
        <v>4.8220977086483319E-5</v>
      </c>
      <c r="BR110" s="66">
        <v>2.3078986035513684E-4</v>
      </c>
      <c r="BS110" s="66">
        <v>0</v>
      </c>
      <c r="BT110" s="66">
        <v>7.2137317757015691E-4</v>
      </c>
      <c r="BU110" s="66">
        <v>1.3815541731798897E-4</v>
      </c>
      <c r="BV110" s="66">
        <v>1.2159035644810621E-3</v>
      </c>
      <c r="BW110" s="66">
        <v>5.1933345818432888E-4</v>
      </c>
      <c r="BX110" s="66">
        <v>3.0508885016413702E-4</v>
      </c>
      <c r="BY110" s="66">
        <v>1.7023336530367134E-4</v>
      </c>
      <c r="BZ110" s="66">
        <v>3.7202612711760693E-4</v>
      </c>
      <c r="CA110" s="66">
        <v>0</v>
      </c>
      <c r="CB110" s="66">
        <v>1.3080069040370641E-4</v>
      </c>
      <c r="CC110" s="66">
        <v>1.22103435176643E-3</v>
      </c>
      <c r="CD110" s="66">
        <v>9.1315030950243347E-5</v>
      </c>
      <c r="CE110" s="66">
        <v>2.0337612078766376E-4</v>
      </c>
      <c r="CF110" s="66">
        <v>3.1233303003447651E-4</v>
      </c>
      <c r="CG110" s="66">
        <v>2.0127347291172028E-4</v>
      </c>
      <c r="CH110" s="66">
        <v>2.987197526697653E-4</v>
      </c>
      <c r="CI110" s="66">
        <v>1.0399636080296541E-3</v>
      </c>
      <c r="CJ110" s="66">
        <v>1.6947852983797826E-3</v>
      </c>
      <c r="CK110" s="66">
        <v>2.0325340158965378E-4</v>
      </c>
      <c r="CL110" s="66">
        <v>4.0882967156245153E-3</v>
      </c>
      <c r="CM110" s="66">
        <v>2.8922503373650751E-4</v>
      </c>
      <c r="CN110" s="66">
        <v>3.4150741423936737E-4</v>
      </c>
      <c r="CO110" s="66">
        <v>3.333393925382943E-3</v>
      </c>
      <c r="CP110" s="66">
        <v>3.149868224614638E-4</v>
      </c>
      <c r="CQ110" s="66">
        <v>2.0297832857049016E-4</v>
      </c>
      <c r="CR110" s="66">
        <v>2.0979778415434563E-4</v>
      </c>
      <c r="CS110" s="66">
        <v>2.8204086149934159E-4</v>
      </c>
      <c r="CT110" s="66">
        <v>3.2683501105799664E-3</v>
      </c>
      <c r="CU110" s="66">
        <v>9.9083629999880134E-4</v>
      </c>
      <c r="CV110" s="66">
        <v>2.6436463359966246E-3</v>
      </c>
      <c r="CW110" s="66">
        <v>4.7675225440934406E-4</v>
      </c>
      <c r="CX110" s="66">
        <v>9.5934697969511412E-4</v>
      </c>
      <c r="CY110" s="66">
        <v>2.5644628714714865E-3</v>
      </c>
      <c r="CZ110" s="66">
        <v>3.8256529159479922E-4</v>
      </c>
      <c r="DA110" s="66">
        <v>2.0005559087318951E-3</v>
      </c>
      <c r="DB110" s="66">
        <v>3.1919549642646073E-3</v>
      </c>
      <c r="DC110" s="66">
        <v>9.8270651147226232E-3</v>
      </c>
      <c r="DD110" s="66">
        <v>0</v>
      </c>
      <c r="DE110" s="67">
        <v>4.1548926381634584E-4</v>
      </c>
      <c r="DF110" s="67">
        <v>5.8940746210552693E-4</v>
      </c>
      <c r="DG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row>
    <row r="111" spans="1:170" s="34" customFormat="1" ht="19.95" customHeight="1" x14ac:dyDescent="0.2">
      <c r="A111" s="71" t="s">
        <v>782</v>
      </c>
      <c r="B111" s="69" t="s">
        <v>111</v>
      </c>
      <c r="C111" s="70">
        <v>2.528796711626526E-4</v>
      </c>
      <c r="D111" s="66">
        <v>9.6039097573450034E-4</v>
      </c>
      <c r="E111" s="66">
        <v>3.463092341688801E-3</v>
      </c>
      <c r="F111" s="66">
        <v>1.7248003400554229E-3</v>
      </c>
      <c r="G111" s="66">
        <v>1.2398703403565642E-3</v>
      </c>
      <c r="H111" s="66">
        <v>0</v>
      </c>
      <c r="I111" s="66">
        <v>6.752818953503104E-4</v>
      </c>
      <c r="J111" s="66">
        <v>7.9446562585764918E-4</v>
      </c>
      <c r="K111" s="66">
        <v>2.3914033406039536E-4</v>
      </c>
      <c r="L111" s="66">
        <v>2.0097136158097473E-5</v>
      </c>
      <c r="M111" s="66">
        <v>0</v>
      </c>
      <c r="N111" s="66">
        <v>8.6656706125732674E-4</v>
      </c>
      <c r="O111" s="66">
        <v>1.2063215341468962E-3</v>
      </c>
      <c r="P111" s="66">
        <v>9.4783743642828217E-4</v>
      </c>
      <c r="Q111" s="66">
        <v>1.263213078272778E-3</v>
      </c>
      <c r="R111" s="66">
        <v>4.8972146214831965E-4</v>
      </c>
      <c r="S111" s="66">
        <v>7.711659409772618E-4</v>
      </c>
      <c r="T111" s="66">
        <v>9.7375800485263112E-4</v>
      </c>
      <c r="U111" s="66">
        <v>8.5308977846871355E-4</v>
      </c>
      <c r="V111" s="66">
        <v>7.3193705181407007E-4</v>
      </c>
      <c r="W111" s="66">
        <v>9.1977896738370345E-5</v>
      </c>
      <c r="X111" s="66">
        <v>1.9952802831830092E-4</v>
      </c>
      <c r="Y111" s="66">
        <v>3.2295022721855275E-4</v>
      </c>
      <c r="Z111" s="66">
        <v>5.0473796170953395E-4</v>
      </c>
      <c r="AA111" s="66">
        <v>5.3741872617344875E-4</v>
      </c>
      <c r="AB111" s="66">
        <v>6.7354268955745211E-4</v>
      </c>
      <c r="AC111" s="66">
        <v>1.4291404584630064E-5</v>
      </c>
      <c r="AD111" s="66">
        <v>1.2500910260455859E-4</v>
      </c>
      <c r="AE111" s="66">
        <v>1.224741672465633E-4</v>
      </c>
      <c r="AF111" s="66">
        <v>3.4964577300021271E-4</v>
      </c>
      <c r="AG111" s="66">
        <v>1.557476231633535E-3</v>
      </c>
      <c r="AH111" s="66">
        <v>1.86287029724598E-3</v>
      </c>
      <c r="AI111" s="66">
        <v>6.7170374516113988E-4</v>
      </c>
      <c r="AJ111" s="66">
        <v>1.3017751479289942E-3</v>
      </c>
      <c r="AK111" s="66">
        <v>1.4404440098924485E-3</v>
      </c>
      <c r="AL111" s="66">
        <v>1.1286353660429039E-4</v>
      </c>
      <c r="AM111" s="66">
        <v>7.6879873514623908E-5</v>
      </c>
      <c r="AN111" s="66">
        <v>2.1879941942332275E-4</v>
      </c>
      <c r="AO111" s="66">
        <v>6.3811648079306073E-4</v>
      </c>
      <c r="AP111" s="66">
        <v>1.1130281809262831E-4</v>
      </c>
      <c r="AQ111" s="66">
        <v>5.2246088055204597E-4</v>
      </c>
      <c r="AR111" s="66">
        <v>3.8402886260507327E-4</v>
      </c>
      <c r="AS111" s="66">
        <v>3.8235917564371575E-4</v>
      </c>
      <c r="AT111" s="66">
        <v>6.2896314108315684E-4</v>
      </c>
      <c r="AU111" s="66">
        <v>9.0501159057986631E-4</v>
      </c>
      <c r="AV111" s="66">
        <v>5.8583389019520196E-4</v>
      </c>
      <c r="AW111" s="66">
        <v>7.1817249534333741E-4</v>
      </c>
      <c r="AX111" s="66">
        <v>1.2978585334198572E-3</v>
      </c>
      <c r="AY111" s="66">
        <v>9.5468101659751034E-4</v>
      </c>
      <c r="AZ111" s="66">
        <v>5.0160329821346769E-4</v>
      </c>
      <c r="BA111" s="66">
        <v>5.0739744935371161E-4</v>
      </c>
      <c r="BB111" s="66">
        <v>9.649950595627991E-4</v>
      </c>
      <c r="BC111" s="66">
        <v>1.0296965278267752E-3</v>
      </c>
      <c r="BD111" s="66">
        <v>9.619979996354015E-4</v>
      </c>
      <c r="BE111" s="66">
        <v>1.2536421400977869E-4</v>
      </c>
      <c r="BF111" s="66">
        <v>1.2665717861203203E-4</v>
      </c>
      <c r="BG111" s="66">
        <v>3.4752149294898073E-4</v>
      </c>
      <c r="BH111" s="66">
        <v>6.311365670324772E-4</v>
      </c>
      <c r="BI111" s="66">
        <v>1.3254178977735967E-3</v>
      </c>
      <c r="BJ111" s="66">
        <v>1.3164564012588076E-3</v>
      </c>
      <c r="BK111" s="66">
        <v>2.3676977383394024E-4</v>
      </c>
      <c r="BL111" s="66">
        <v>6.1319967271835426E-4</v>
      </c>
      <c r="BM111" s="66">
        <v>2.4927243347515834E-5</v>
      </c>
      <c r="BN111" s="66">
        <v>2.7774466177782086E-3</v>
      </c>
      <c r="BO111" s="66">
        <v>6.3463297361736825E-4</v>
      </c>
      <c r="BP111" s="66">
        <v>2.2030704592204267E-5</v>
      </c>
      <c r="BQ111" s="66">
        <v>8.4931950643917322E-5</v>
      </c>
      <c r="BR111" s="66">
        <v>8.7042905761436557E-4</v>
      </c>
      <c r="BS111" s="66">
        <v>3.3622363222540605E-3</v>
      </c>
      <c r="BT111" s="66">
        <v>2.0894555127635209E-3</v>
      </c>
      <c r="BU111" s="66">
        <v>3.5532687047601899E-3</v>
      </c>
      <c r="BV111" s="66">
        <v>1.2567048575351872E-3</v>
      </c>
      <c r="BW111" s="66">
        <v>5.0355558512162079E-4</v>
      </c>
      <c r="BX111" s="66">
        <v>0</v>
      </c>
      <c r="BY111" s="66">
        <v>1.5880131871003128E-3</v>
      </c>
      <c r="BZ111" s="66">
        <v>1.7090078074936438E-3</v>
      </c>
      <c r="CA111" s="66">
        <v>8.2419288821077681E-4</v>
      </c>
      <c r="CB111" s="66">
        <v>1.1567972343135577E-3</v>
      </c>
      <c r="CC111" s="66">
        <v>8.3211229898156702E-4</v>
      </c>
      <c r="CD111" s="66">
        <v>5.6846855360771159E-3</v>
      </c>
      <c r="CE111" s="66">
        <v>1.8764741185279782E-3</v>
      </c>
      <c r="CF111" s="66">
        <v>1.809777881772965E-3</v>
      </c>
      <c r="CG111" s="66">
        <v>3.6950140297863157E-3</v>
      </c>
      <c r="CH111" s="66">
        <v>2.6115609060041703E-3</v>
      </c>
      <c r="CI111" s="66">
        <v>2.568606520828548E-3</v>
      </c>
      <c r="CJ111" s="66">
        <v>6.7816892354536187E-4</v>
      </c>
      <c r="CK111" s="66">
        <v>1.8784521083120031E-3</v>
      </c>
      <c r="CL111" s="66">
        <v>2.830379178819834E-3</v>
      </c>
      <c r="CM111" s="66">
        <v>1.8365181261970015E-3</v>
      </c>
      <c r="CN111" s="66">
        <v>1.651654380960844E-3</v>
      </c>
      <c r="CO111" s="66">
        <v>6.4035200053280282E-3</v>
      </c>
      <c r="CP111" s="66">
        <v>1.1618649490665576E-3</v>
      </c>
      <c r="CQ111" s="66">
        <v>2.2304329910030726E-3</v>
      </c>
      <c r="CR111" s="66">
        <v>5.0216290819767532E-3</v>
      </c>
      <c r="CS111" s="66">
        <v>5.6468486185078668E-3</v>
      </c>
      <c r="CT111" s="66">
        <v>5.9360385666529904E-3</v>
      </c>
      <c r="CU111" s="66">
        <v>9.1196495139463237E-4</v>
      </c>
      <c r="CV111" s="66">
        <v>1.0559554887535269E-3</v>
      </c>
      <c r="CW111" s="66">
        <v>1.1164893342249984E-3</v>
      </c>
      <c r="CX111" s="66">
        <v>1.6399707369535584E-3</v>
      </c>
      <c r="CY111" s="66">
        <v>2.1806896894163213E-3</v>
      </c>
      <c r="CZ111" s="66">
        <v>8.508273852045375E-4</v>
      </c>
      <c r="DA111" s="66">
        <v>3.9486307307447796E-3</v>
      </c>
      <c r="DB111" s="66">
        <v>2.4685674060114841E-3</v>
      </c>
      <c r="DC111" s="66">
        <v>2.8869284975554096E-3</v>
      </c>
      <c r="DD111" s="66">
        <v>0</v>
      </c>
      <c r="DE111" s="67">
        <v>1.6867710550418915E-4</v>
      </c>
      <c r="DF111" s="67">
        <v>1.3733967995255174E-3</v>
      </c>
      <c r="DG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row>
    <row r="112" spans="1:170" s="34" customFormat="1" ht="19.95" customHeight="1" x14ac:dyDescent="0.2">
      <c r="A112" s="72" t="s">
        <v>784</v>
      </c>
      <c r="B112" s="63" t="s">
        <v>112</v>
      </c>
      <c r="C112" s="73">
        <v>5.4795805135739182E-3</v>
      </c>
      <c r="D112" s="74">
        <v>1.4604762175370801E-4</v>
      </c>
      <c r="E112" s="74">
        <v>1.2218477266132451E-3</v>
      </c>
      <c r="F112" s="74">
        <v>3.0000081744091943E-3</v>
      </c>
      <c r="G112" s="74">
        <v>9.4223842967765172E-3</v>
      </c>
      <c r="H112" s="74">
        <v>0</v>
      </c>
      <c r="I112" s="74">
        <v>7.7638413784365898E-3</v>
      </c>
      <c r="J112" s="74">
        <v>4.4804045505108811E-3</v>
      </c>
      <c r="K112" s="74">
        <v>4.8165121399951355E-3</v>
      </c>
      <c r="L112" s="74">
        <v>1.9533858091888571E-2</v>
      </c>
      <c r="M112" s="74">
        <v>0</v>
      </c>
      <c r="N112" s="74">
        <v>1.9687392253763935E-3</v>
      </c>
      <c r="O112" s="74">
        <v>3.0466914272720383E-3</v>
      </c>
      <c r="P112" s="74">
        <v>6.2820108915792785E-3</v>
      </c>
      <c r="Q112" s="74">
        <v>1.475478238541533E-3</v>
      </c>
      <c r="R112" s="74">
        <v>1.207640496737529E-3</v>
      </c>
      <c r="S112" s="74">
        <v>2.3892718916303825E-3</v>
      </c>
      <c r="T112" s="74">
        <v>1.9839107434071832E-3</v>
      </c>
      <c r="U112" s="74">
        <v>2.4970851146521568E-4</v>
      </c>
      <c r="V112" s="74">
        <v>2.5640456027795303E-3</v>
      </c>
      <c r="W112" s="74">
        <v>1.152773768891772E-4</v>
      </c>
      <c r="X112" s="74">
        <v>2.0136791792492453E-4</v>
      </c>
      <c r="Y112" s="74">
        <v>8.8103897701670897E-4</v>
      </c>
      <c r="Z112" s="74">
        <v>6.1786888416167085E-3</v>
      </c>
      <c r="AA112" s="74">
        <v>2.1162536256246903E-3</v>
      </c>
      <c r="AB112" s="74">
        <v>1.0563882520748108E-3</v>
      </c>
      <c r="AC112" s="74">
        <v>2.3721980749281054E-4</v>
      </c>
      <c r="AD112" s="74">
        <v>1.6906570866810687E-3</v>
      </c>
      <c r="AE112" s="74">
        <v>1.3813006315402492E-3</v>
      </c>
      <c r="AF112" s="74">
        <v>5.2784731425579608E-3</v>
      </c>
      <c r="AG112" s="74">
        <v>4.0881590319792561E-3</v>
      </c>
      <c r="AH112" s="74">
        <v>6.9074823988036233E-3</v>
      </c>
      <c r="AI112" s="74">
        <v>1.0249428664707802E-2</v>
      </c>
      <c r="AJ112" s="74">
        <v>1.242603550295858E-3</v>
      </c>
      <c r="AK112" s="74">
        <v>1.1599758440213954E-2</v>
      </c>
      <c r="AL112" s="74">
        <v>3.1958460700975671E-3</v>
      </c>
      <c r="AM112" s="74">
        <v>1.6257871675815824E-3</v>
      </c>
      <c r="AN112" s="74">
        <v>1.2588332141851344E-2</v>
      </c>
      <c r="AO112" s="74">
        <v>5.6827757125154895E-3</v>
      </c>
      <c r="AP112" s="74">
        <v>3.320477688690416E-3</v>
      </c>
      <c r="AQ112" s="74">
        <v>3.571970065118087E-3</v>
      </c>
      <c r="AR112" s="74">
        <v>2.175667633712713E-3</v>
      </c>
      <c r="AS112" s="74">
        <v>4.3750282827657331E-3</v>
      </c>
      <c r="AT112" s="74">
        <v>6.9307109787172952E-3</v>
      </c>
      <c r="AU112" s="74">
        <v>5.6632678876285319E-3</v>
      </c>
      <c r="AV112" s="74">
        <v>2.2780629873491629E-3</v>
      </c>
      <c r="AW112" s="74">
        <v>6.0557543793558115E-4</v>
      </c>
      <c r="AX112" s="74">
        <v>6.7164179104477607E-4</v>
      </c>
      <c r="AY112" s="74">
        <v>1.7961050959543568E-3</v>
      </c>
      <c r="AZ112" s="74">
        <v>3.2380897846999543E-4</v>
      </c>
      <c r="BA112" s="74">
        <v>7.5771735848514032E-4</v>
      </c>
      <c r="BB112" s="74">
        <v>5.6254371454264873E-3</v>
      </c>
      <c r="BC112" s="74">
        <v>1.2020116496938623E-3</v>
      </c>
      <c r="BD112" s="74">
        <v>1.4217862369003216E-3</v>
      </c>
      <c r="BE112" s="74">
        <v>3.716395677127247E-4</v>
      </c>
      <c r="BF112" s="74">
        <v>7.8361151307430865E-4</v>
      </c>
      <c r="BG112" s="74">
        <v>4.5028115659452025E-4</v>
      </c>
      <c r="BH112" s="74">
        <v>1.5857967558679114E-2</v>
      </c>
      <c r="BI112" s="74">
        <v>9.528140098837656E-3</v>
      </c>
      <c r="BJ112" s="74">
        <v>2.1393228804040066E-3</v>
      </c>
      <c r="BK112" s="74">
        <v>1.9050409498695463E-3</v>
      </c>
      <c r="BL112" s="74">
        <v>1.6533030096309013E-2</v>
      </c>
      <c r="BM112" s="74">
        <v>1.9127922270425098E-2</v>
      </c>
      <c r="BN112" s="74">
        <v>5.6925017674702306E-3</v>
      </c>
      <c r="BO112" s="74">
        <v>9.1757530107688268E-3</v>
      </c>
      <c r="BP112" s="74">
        <v>2.7291076087164611E-3</v>
      </c>
      <c r="BQ112" s="74">
        <v>1.5288436235162801E-3</v>
      </c>
      <c r="BR112" s="74">
        <v>9.0280007403406339E-3</v>
      </c>
      <c r="BS112" s="74">
        <v>1.8917531051250248E-2</v>
      </c>
      <c r="BT112" s="74">
        <v>7.0863270891371186E-3</v>
      </c>
      <c r="BU112" s="74">
        <v>4.8056460296802333E-3</v>
      </c>
      <c r="BV112" s="74">
        <v>9.5616185347293728E-3</v>
      </c>
      <c r="BW112" s="74">
        <v>9.103859484240306E-4</v>
      </c>
      <c r="BX112" s="74">
        <v>8.1290039816707022E-5</v>
      </c>
      <c r="BY112" s="74">
        <v>6.9451875468665384E-3</v>
      </c>
      <c r="BZ112" s="74">
        <v>1.2752430556618767E-2</v>
      </c>
      <c r="CA112" s="74">
        <v>0</v>
      </c>
      <c r="CB112" s="74">
        <v>1.4424432089613302E-2</v>
      </c>
      <c r="CC112" s="74">
        <v>0</v>
      </c>
      <c r="CD112" s="74">
        <v>8.892879081415678E-4</v>
      </c>
      <c r="CE112" s="74">
        <v>3.0397259885794029E-3</v>
      </c>
      <c r="CF112" s="74">
        <v>1.0790849674404928E-2</v>
      </c>
      <c r="CG112" s="74">
        <v>1.240125188862508E-3</v>
      </c>
      <c r="CH112" s="74">
        <v>2.64720281022821E-3</v>
      </c>
      <c r="CI112" s="74">
        <v>8.4314632905007052E-3</v>
      </c>
      <c r="CJ112" s="74">
        <v>8.5696235006256657E-4</v>
      </c>
      <c r="CK112" s="74">
        <v>1.4537585881718982E-3</v>
      </c>
      <c r="CL112" s="74">
        <v>2.3006161440085608E-3</v>
      </c>
      <c r="CM112" s="74">
        <v>6.9966854193393812E-4</v>
      </c>
      <c r="CN112" s="74">
        <v>1.1684142277704644E-2</v>
      </c>
      <c r="CO112" s="74">
        <v>8.1202786891344525E-3</v>
      </c>
      <c r="CP112" s="74">
        <v>1.8171348384896664E-3</v>
      </c>
      <c r="CQ112" s="74">
        <v>1.3685415997389613E-2</v>
      </c>
      <c r="CR112" s="74">
        <v>1.5284959758068976E-2</v>
      </c>
      <c r="CS112" s="74">
        <v>3.9630543062074775E-3</v>
      </c>
      <c r="CT112" s="74">
        <v>4.4313422761435477E-3</v>
      </c>
      <c r="CU112" s="74">
        <v>6.4242691215074255E-3</v>
      </c>
      <c r="CV112" s="74">
        <v>2.4009176489201805E-4</v>
      </c>
      <c r="CW112" s="74">
        <v>2.5677858551956473E-3</v>
      </c>
      <c r="CX112" s="74">
        <v>2.0387136139862357E-3</v>
      </c>
      <c r="CY112" s="74">
        <v>1.8030239082400259E-3</v>
      </c>
      <c r="CZ112" s="74">
        <v>1.6050157943959637E-3</v>
      </c>
      <c r="DA112" s="74">
        <v>7.0547019696231656E-3</v>
      </c>
      <c r="DB112" s="74">
        <v>1.2864907244635457E-3</v>
      </c>
      <c r="DC112" s="74">
        <v>6.0873314169981275E-3</v>
      </c>
      <c r="DD112" s="74">
        <v>4.9878908500123947E-4</v>
      </c>
      <c r="DE112" s="75">
        <v>0</v>
      </c>
      <c r="DF112" s="75">
        <v>4.3778408363593967E-3</v>
      </c>
      <c r="DG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row>
    <row r="113" spans="1:170" s="34" customFormat="1" ht="19.95" customHeight="1" x14ac:dyDescent="0.2">
      <c r="A113" s="72"/>
      <c r="B113" s="63" t="s">
        <v>670</v>
      </c>
      <c r="C113" s="73">
        <v>0.41780894925214496</v>
      </c>
      <c r="D113" s="74">
        <v>0.70858839574927546</v>
      </c>
      <c r="E113" s="74">
        <v>0.34130666726189152</v>
      </c>
      <c r="F113" s="74">
        <v>0.32839871498287465</v>
      </c>
      <c r="G113" s="74">
        <v>0.35836934990095448</v>
      </c>
      <c r="H113" s="74">
        <v>0</v>
      </c>
      <c r="I113" s="74">
        <v>0.48782845559356391</v>
      </c>
      <c r="J113" s="74">
        <v>0.69298554570415505</v>
      </c>
      <c r="K113" s="74">
        <v>0.48714638898303497</v>
      </c>
      <c r="L113" s="74">
        <v>0.82366326131859546</v>
      </c>
      <c r="M113" s="74">
        <v>0</v>
      </c>
      <c r="N113" s="74">
        <v>0.59678312837604874</v>
      </c>
      <c r="O113" s="74">
        <v>0.57703744409914348</v>
      </c>
      <c r="P113" s="74">
        <v>0.56718079121472609</v>
      </c>
      <c r="Q113" s="74">
        <v>0.60140475884794786</v>
      </c>
      <c r="R113" s="74">
        <v>0.79929435908229851</v>
      </c>
      <c r="S113" s="74">
        <v>0.56635963957426216</v>
      </c>
      <c r="T113" s="74">
        <v>0.46379305715763097</v>
      </c>
      <c r="U113" s="74">
        <v>0.68580936649825108</v>
      </c>
      <c r="V113" s="74">
        <v>0.62418875569812593</v>
      </c>
      <c r="W113" s="74">
        <v>0.91678687373348122</v>
      </c>
      <c r="X113" s="74">
        <v>0.764243285402876</v>
      </c>
      <c r="Y113" s="74">
        <v>0.7400236061237514</v>
      </c>
      <c r="Z113" s="74">
        <v>0.65582672597176561</v>
      </c>
      <c r="AA113" s="74">
        <v>0.472292050123371</v>
      </c>
      <c r="AB113" s="74">
        <v>0.6591978614031041</v>
      </c>
      <c r="AC113" s="74">
        <v>0.68610388516101362</v>
      </c>
      <c r="AD113" s="74">
        <v>0.82904519746583494</v>
      </c>
      <c r="AE113" s="74">
        <v>0.64301117340440894</v>
      </c>
      <c r="AF113" s="74">
        <v>0.48443667272043062</v>
      </c>
      <c r="AG113" s="74">
        <v>0.5973656006914434</v>
      </c>
      <c r="AH113" s="74">
        <v>0.53325139045250614</v>
      </c>
      <c r="AI113" s="74">
        <v>0.53348071451891244</v>
      </c>
      <c r="AJ113" s="74">
        <v>0.52399408284023674</v>
      </c>
      <c r="AK113" s="74">
        <v>0.50995743946626793</v>
      </c>
      <c r="AL113" s="74">
        <v>0.72061872963246687</v>
      </c>
      <c r="AM113" s="74">
        <v>0.78427132421110135</v>
      </c>
      <c r="AN113" s="74">
        <v>0.59952297393903953</v>
      </c>
      <c r="AO113" s="74">
        <v>0.72696337050805448</v>
      </c>
      <c r="AP113" s="74">
        <v>0.64010081531851548</v>
      </c>
      <c r="AQ113" s="74">
        <v>0.77829561667800573</v>
      </c>
      <c r="AR113" s="74">
        <v>0.60685617049765683</v>
      </c>
      <c r="AS113" s="74">
        <v>0.54458616657179526</v>
      </c>
      <c r="AT113" s="74">
        <v>0.55295973872160209</v>
      </c>
      <c r="AU113" s="74">
        <v>0.5201989981691193</v>
      </c>
      <c r="AV113" s="74">
        <v>0.55889980819624652</v>
      </c>
      <c r="AW113" s="74">
        <v>0.58452167179422776</v>
      </c>
      <c r="AX113" s="74">
        <v>0.64175302914370391</v>
      </c>
      <c r="AY113" s="74">
        <v>0.61321280958246893</v>
      </c>
      <c r="AZ113" s="74">
        <v>0.66823923499770954</v>
      </c>
      <c r="BA113" s="74">
        <v>0.61079668157179634</v>
      </c>
      <c r="BB113" s="74">
        <v>0.6350318075338891</v>
      </c>
      <c r="BC113" s="74">
        <v>0.62788341682541915</v>
      </c>
      <c r="BD113" s="74">
        <v>0.68079379000113327</v>
      </c>
      <c r="BE113" s="74">
        <v>0.8292993076260593</v>
      </c>
      <c r="BF113" s="74">
        <v>0.80323674286934521</v>
      </c>
      <c r="BG113" s="74">
        <v>0.73793397843758002</v>
      </c>
      <c r="BH113" s="74">
        <v>0.64554970669098821</v>
      </c>
      <c r="BI113" s="74">
        <v>0.63107010630766724</v>
      </c>
      <c r="BJ113" s="74">
        <v>0.56509148633971096</v>
      </c>
      <c r="BK113" s="74">
        <v>0.67451508936419569</v>
      </c>
      <c r="BL113" s="74">
        <v>0.54351376932414686</v>
      </c>
      <c r="BM113" s="74">
        <v>0.55562015390589437</v>
      </c>
      <c r="BN113" s="74">
        <v>0.512020299337834</v>
      </c>
      <c r="BO113" s="74">
        <v>0.49490054339669659</v>
      </c>
      <c r="BP113" s="74">
        <v>0.63604780966277319</v>
      </c>
      <c r="BQ113" s="74">
        <v>0.68293266531465247</v>
      </c>
      <c r="BR113" s="74">
        <v>0.49512938963447561</v>
      </c>
      <c r="BS113" s="74">
        <v>0.36851207056557578</v>
      </c>
      <c r="BT113" s="74">
        <v>0.30881751833728366</v>
      </c>
      <c r="BU113" s="74">
        <v>0.32304524113509203</v>
      </c>
      <c r="BV113" s="74">
        <v>0.28548109587767478</v>
      </c>
      <c r="BW113" s="74">
        <v>0.25847420341363148</v>
      </c>
      <c r="BX113" s="74">
        <v>9.7547794000132762E-2</v>
      </c>
      <c r="BY113" s="74">
        <v>0.3190585865014699</v>
      </c>
      <c r="BZ113" s="74">
        <v>0.24405114556119126</v>
      </c>
      <c r="CA113" s="74">
        <v>1</v>
      </c>
      <c r="CB113" s="74">
        <v>0.72186554764611954</v>
      </c>
      <c r="CC113" s="74">
        <v>0.42361751777283341</v>
      </c>
      <c r="CD113" s="74">
        <v>0.31494093465009687</v>
      </c>
      <c r="CE113" s="74">
        <v>0.36239761316152785</v>
      </c>
      <c r="CF113" s="74">
        <v>0.34606139996040086</v>
      </c>
      <c r="CG113" s="74">
        <v>0.21725469458234406</v>
      </c>
      <c r="CH113" s="74">
        <v>0.46159035014623478</v>
      </c>
      <c r="CI113" s="74">
        <v>0.56434848013980277</v>
      </c>
      <c r="CJ113" s="74">
        <v>0.40305424711469151</v>
      </c>
      <c r="CK113" s="74">
        <v>0.74869645022228204</v>
      </c>
      <c r="CL113" s="74">
        <v>0.54714019433561734</v>
      </c>
      <c r="CM113" s="74">
        <v>0.209797886705237</v>
      </c>
      <c r="CN113" s="74">
        <v>0.17920947623307437</v>
      </c>
      <c r="CO113" s="74">
        <v>0.4077463730363558</v>
      </c>
      <c r="CP113" s="74">
        <v>0.44387438656562761</v>
      </c>
      <c r="CQ113" s="74">
        <v>0.35562414429158867</v>
      </c>
      <c r="CR113" s="74">
        <v>0.36954669786691502</v>
      </c>
      <c r="CS113" s="74">
        <v>0.22961706938944854</v>
      </c>
      <c r="CT113" s="74">
        <v>0.49274408771363759</v>
      </c>
      <c r="CU113" s="74">
        <v>0.32255978280412817</v>
      </c>
      <c r="CV113" s="74">
        <v>0.70926508978720038</v>
      </c>
      <c r="CW113" s="74">
        <v>0.62790609036066358</v>
      </c>
      <c r="CX113" s="74">
        <v>0.27499608419170213</v>
      </c>
      <c r="CY113" s="74">
        <v>0.51546081084436057</v>
      </c>
      <c r="CZ113" s="74">
        <v>0.59667643335277065</v>
      </c>
      <c r="DA113" s="74">
        <v>0.31521035091050692</v>
      </c>
      <c r="DB113" s="74">
        <v>0.29774941899899299</v>
      </c>
      <c r="DC113" s="74">
        <v>0.26859775712910483</v>
      </c>
      <c r="DD113" s="74">
        <v>1</v>
      </c>
      <c r="DE113" s="75">
        <v>0.59047539100618651</v>
      </c>
      <c r="DF113" s="75">
        <v>0.4537475838524434</v>
      </c>
      <c r="DG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row>
    <row r="114" spans="1:170" s="34" customFormat="1" ht="19.95" customHeight="1" x14ac:dyDescent="0.2">
      <c r="A114" s="71"/>
      <c r="B114" s="69" t="s">
        <v>1061</v>
      </c>
      <c r="C114" s="70">
        <v>2.3676601597299282E-3</v>
      </c>
      <c r="D114" s="66">
        <v>1.2405523668807183E-3</v>
      </c>
      <c r="E114" s="66">
        <v>1.7291355103680722E-2</v>
      </c>
      <c r="F114" s="66">
        <v>8.1825836037700377E-3</v>
      </c>
      <c r="G114" s="66">
        <v>3.7011975508734023E-2</v>
      </c>
      <c r="H114" s="66">
        <v>0</v>
      </c>
      <c r="I114" s="66">
        <v>2.6705941973900926E-2</v>
      </c>
      <c r="J114" s="66">
        <v>9.123915156737529E-3</v>
      </c>
      <c r="K114" s="66">
        <v>9.0489280167009405E-3</v>
      </c>
      <c r="L114" s="66">
        <v>3.0452743817339363E-3</v>
      </c>
      <c r="M114" s="66">
        <v>0</v>
      </c>
      <c r="N114" s="66">
        <v>1.3169750603378922E-2</v>
      </c>
      <c r="O114" s="66">
        <v>1.3318805427120441E-2</v>
      </c>
      <c r="P114" s="66">
        <v>9.2434402988433324E-3</v>
      </c>
      <c r="Q114" s="66">
        <v>1.3783861856464243E-2</v>
      </c>
      <c r="R114" s="66">
        <v>2.1083280712832386E-2</v>
      </c>
      <c r="S114" s="66">
        <v>2.1357462506047413E-2</v>
      </c>
      <c r="T114" s="66">
        <v>2.0159500417644485E-2</v>
      </c>
      <c r="U114" s="66">
        <v>4.0663622230858919E-2</v>
      </c>
      <c r="V114" s="66">
        <v>1.243582110772457E-2</v>
      </c>
      <c r="W114" s="66">
        <v>1.0505595743604546E-3</v>
      </c>
      <c r="X114" s="66">
        <v>8.8828270303781785E-3</v>
      </c>
      <c r="Y114" s="66">
        <v>4.9191471038284983E-3</v>
      </c>
      <c r="Z114" s="66">
        <v>1.8472249081415586E-2</v>
      </c>
      <c r="AA114" s="66">
        <v>1.6304882982785051E-2</v>
      </c>
      <c r="AB114" s="66">
        <v>1.6271354193636463E-2</v>
      </c>
      <c r="AC114" s="66">
        <v>2.9755703795137567E-3</v>
      </c>
      <c r="AD114" s="66">
        <v>7.508435080224289E-3</v>
      </c>
      <c r="AE114" s="66">
        <v>1.8413061460289117E-2</v>
      </c>
      <c r="AF114" s="66">
        <v>1.962008540715653E-2</v>
      </c>
      <c r="AG114" s="66">
        <v>1.7325842696629214E-2</v>
      </c>
      <c r="AH114" s="66">
        <v>1.6744912876178315E-2</v>
      </c>
      <c r="AI114" s="66">
        <v>1.3555337904015669E-2</v>
      </c>
      <c r="AJ114" s="66">
        <v>1.4644970414201182E-2</v>
      </c>
      <c r="AK114" s="66">
        <v>2.2441191694944497E-2</v>
      </c>
      <c r="AL114" s="66">
        <v>1.6784251324582427E-2</v>
      </c>
      <c r="AM114" s="66">
        <v>3.0098749379690792E-3</v>
      </c>
      <c r="AN114" s="66">
        <v>6.7310066939624364E-3</v>
      </c>
      <c r="AO114" s="66">
        <v>2.7098884758364307E-3</v>
      </c>
      <c r="AP114" s="66">
        <v>4.6506986027944107E-3</v>
      </c>
      <c r="AQ114" s="66">
        <v>7.4798328311789283E-3</v>
      </c>
      <c r="AR114" s="66">
        <v>1.9846574425351485E-2</v>
      </c>
      <c r="AS114" s="66">
        <v>1.4268184925226319E-2</v>
      </c>
      <c r="AT114" s="66">
        <v>1.6223579657610451E-2</v>
      </c>
      <c r="AU114" s="66">
        <v>1.6647436486058508E-2</v>
      </c>
      <c r="AV114" s="66">
        <v>2.296264958298078E-2</v>
      </c>
      <c r="AW114" s="66">
        <v>2.1092798392666541E-2</v>
      </c>
      <c r="AX114" s="66">
        <v>1.4100458124691274E-2</v>
      </c>
      <c r="AY114" s="66">
        <v>1.6368605744294606E-2</v>
      </c>
      <c r="AZ114" s="66">
        <v>1.2648877691250573E-2</v>
      </c>
      <c r="BA114" s="66">
        <v>2.5219479231067848E-2</v>
      </c>
      <c r="BB114" s="66">
        <v>1.2487981970179743E-2</v>
      </c>
      <c r="BC114" s="66">
        <v>1.2976571258339408E-2</v>
      </c>
      <c r="BD114" s="66">
        <v>2.852120829904958E-2</v>
      </c>
      <c r="BE114" s="66">
        <v>7.9445332296543113E-3</v>
      </c>
      <c r="BF114" s="66">
        <v>8.1330741416312854E-3</v>
      </c>
      <c r="BG114" s="66">
        <v>7.2756976668079051E-3</v>
      </c>
      <c r="BH114" s="66">
        <v>2.0008459568266797E-2</v>
      </c>
      <c r="BI114" s="66">
        <v>1.071900247800742E-2</v>
      </c>
      <c r="BJ114" s="66">
        <v>1.8714549623564579E-2</v>
      </c>
      <c r="BK114" s="66">
        <v>8.9015389337686445E-3</v>
      </c>
      <c r="BL114" s="66">
        <v>2.4810421900665489E-2</v>
      </c>
      <c r="BM114" s="66">
        <v>1.487423642049796E-2</v>
      </c>
      <c r="BN114" s="66">
        <v>2.168859253919625E-2</v>
      </c>
      <c r="BO114" s="66">
        <v>1.3528952368546987E-2</v>
      </c>
      <c r="BP114" s="66">
        <v>7.3070091658683474E-3</v>
      </c>
      <c r="BQ114" s="66">
        <v>1.1756977602789185E-2</v>
      </c>
      <c r="BR114" s="66">
        <v>1.4689302455589005E-2</v>
      </c>
      <c r="BS114" s="66">
        <v>2.6801748695103152E-2</v>
      </c>
      <c r="BT114" s="66">
        <v>2.2167867775255447E-2</v>
      </c>
      <c r="BU114" s="66">
        <v>3.0270921610543327E-2</v>
      </c>
      <c r="BV114" s="66">
        <v>1.135088575637945E-2</v>
      </c>
      <c r="BW114" s="66">
        <v>1.0202902823955081E-2</v>
      </c>
      <c r="BX114" s="66">
        <v>0</v>
      </c>
      <c r="BY114" s="66">
        <v>1.6661865212773488E-2</v>
      </c>
      <c r="BZ114" s="66">
        <v>2.0858593063100554E-2</v>
      </c>
      <c r="CA114" s="66">
        <v>0</v>
      </c>
      <c r="CB114" s="66">
        <v>2.1051310803595843E-2</v>
      </c>
      <c r="CC114" s="66">
        <v>1.3458511966136648E-2</v>
      </c>
      <c r="CD114" s="66">
        <v>3.3210438028634881E-2</v>
      </c>
      <c r="CE114" s="66">
        <v>1.5927564361182318E-2</v>
      </c>
      <c r="CF114" s="66">
        <v>2.9213020712517877E-2</v>
      </c>
      <c r="CG114" s="66">
        <v>3.0680552557737967E-2</v>
      </c>
      <c r="CH114" s="66">
        <v>8.1193803422179595E-3</v>
      </c>
      <c r="CI114" s="66">
        <v>1.5586617843775756E-2</v>
      </c>
      <c r="CJ114" s="66">
        <v>2.2337182738237555E-2</v>
      </c>
      <c r="CK114" s="66">
        <v>1.9030378553145627E-3</v>
      </c>
      <c r="CL114" s="66">
        <v>4.9758374898603755E-2</v>
      </c>
      <c r="CM114" s="66">
        <v>8.3699921461743397E-3</v>
      </c>
      <c r="CN114" s="66">
        <v>5.9188175758179053E-3</v>
      </c>
      <c r="CO114" s="66">
        <v>1.5205931961381529E-2</v>
      </c>
      <c r="CP114" s="66">
        <v>7.3101678807924375E-3</v>
      </c>
      <c r="CQ114" s="66">
        <v>1.7135465427269864E-2</v>
      </c>
      <c r="CR114" s="66">
        <v>2.8713748588569659E-2</v>
      </c>
      <c r="CS114" s="66">
        <v>1.718510224223176E-2</v>
      </c>
      <c r="CT114" s="66">
        <v>4.8934174240928691E-2</v>
      </c>
      <c r="CU114" s="66">
        <v>6.6794922507102021E-3</v>
      </c>
      <c r="CV114" s="66">
        <v>2.2537378371964244E-2</v>
      </c>
      <c r="CW114" s="66">
        <v>1.1551036420979445E-2</v>
      </c>
      <c r="CX114" s="66">
        <v>1.5935674967589714E-2</v>
      </c>
      <c r="CY114" s="66">
        <v>2.2585516025720603E-2</v>
      </c>
      <c r="CZ114" s="66">
        <v>1.5375851139485244E-2</v>
      </c>
      <c r="DA114" s="66">
        <v>4.4370488401597276E-2</v>
      </c>
      <c r="DB114" s="66">
        <v>2.3776911076586655E-2</v>
      </c>
      <c r="DC114" s="66">
        <v>2.3240088537925536E-2</v>
      </c>
      <c r="DD114" s="66">
        <v>0</v>
      </c>
      <c r="DE114" s="67">
        <v>4.1679220627952708E-3</v>
      </c>
      <c r="DF114" s="67">
        <v>1.3765562743295294E-2</v>
      </c>
      <c r="DG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row>
    <row r="115" spans="1:170" s="34" customFormat="1" ht="19.95" customHeight="1" x14ac:dyDescent="0.2">
      <c r="A115" s="71"/>
      <c r="B115" s="69" t="s">
        <v>1054</v>
      </c>
      <c r="C115" s="70">
        <v>8.0841004641858033E-2</v>
      </c>
      <c r="D115" s="66">
        <v>9.671591748593511E-2</v>
      </c>
      <c r="E115" s="66">
        <v>0.45325952545702097</v>
      </c>
      <c r="F115" s="66">
        <v>0.38589750925751837</v>
      </c>
      <c r="G115" s="66">
        <v>0.14783450387178104</v>
      </c>
      <c r="H115" s="66">
        <v>0</v>
      </c>
      <c r="I115" s="66">
        <v>0.25154313949068796</v>
      </c>
      <c r="J115" s="66">
        <v>0.13333599001343033</v>
      </c>
      <c r="K115" s="66">
        <v>7.512695168329761E-2</v>
      </c>
      <c r="L115" s="66">
        <v>6.82409423323843E-2</v>
      </c>
      <c r="M115" s="66">
        <v>0</v>
      </c>
      <c r="N115" s="66">
        <v>0.30263303068612812</v>
      </c>
      <c r="O115" s="66">
        <v>0.22755476388994167</v>
      </c>
      <c r="P115" s="66">
        <v>0.22131239029659303</v>
      </c>
      <c r="Q115" s="66">
        <v>0.1630845850986434</v>
      </c>
      <c r="R115" s="66">
        <v>5.8260892443696068E-2</v>
      </c>
      <c r="S115" s="66">
        <v>0.22778900580551525</v>
      </c>
      <c r="T115" s="66">
        <v>0.26345416848971798</v>
      </c>
      <c r="U115" s="66">
        <v>0.1218101438010105</v>
      </c>
      <c r="V115" s="66">
        <v>9.2456703128748777E-2</v>
      </c>
      <c r="W115" s="66">
        <v>1.6441249899571207E-2</v>
      </c>
      <c r="X115" s="66">
        <v>6.8727476351418917E-2</v>
      </c>
      <c r="Y115" s="66">
        <v>6.8743416044474856E-2</v>
      </c>
      <c r="Z115" s="66">
        <v>0.22078901566428158</v>
      </c>
      <c r="AA115" s="66">
        <v>0.17673069800042171</v>
      </c>
      <c r="AB115" s="66">
        <v>0.10031821220266539</v>
      </c>
      <c r="AC115" s="66">
        <v>9.0175078825230487E-3</v>
      </c>
      <c r="AD115" s="66">
        <v>3.5239823288103503E-2</v>
      </c>
      <c r="AE115" s="66">
        <v>0.23321108674815855</v>
      </c>
      <c r="AF115" s="66">
        <v>0.32255681539292191</v>
      </c>
      <c r="AG115" s="66">
        <v>0.11759031979256698</v>
      </c>
      <c r="AH115" s="66">
        <v>0.22977383092769646</v>
      </c>
      <c r="AI115" s="66">
        <v>0.17945254419103582</v>
      </c>
      <c r="AJ115" s="66">
        <v>0.37418145956607496</v>
      </c>
      <c r="AK115" s="66">
        <v>0.27934433772358652</v>
      </c>
      <c r="AL115" s="66">
        <v>1.5879544900326868E-2</v>
      </c>
      <c r="AM115" s="66">
        <v>5.3991598416624667E-2</v>
      </c>
      <c r="AN115" s="66">
        <v>0.18734407833452482</v>
      </c>
      <c r="AO115" s="66">
        <v>9.9279603469640626E-2</v>
      </c>
      <c r="AP115" s="66">
        <v>0.10831997022903346</v>
      </c>
      <c r="AQ115" s="66">
        <v>0.11288758868694723</v>
      </c>
      <c r="AR115" s="66">
        <v>0.31284330134642563</v>
      </c>
      <c r="AS115" s="66">
        <v>0.33161660716369706</v>
      </c>
      <c r="AT115" s="66">
        <v>0.23529180633815461</v>
      </c>
      <c r="AU115" s="66">
        <v>0.25850895669789342</v>
      </c>
      <c r="AV115" s="66">
        <v>0.24431640549274863</v>
      </c>
      <c r="AW115" s="66">
        <v>0.2846280948494172</v>
      </c>
      <c r="AX115" s="66">
        <v>0.30940177438569644</v>
      </c>
      <c r="AY115" s="66">
        <v>0.29330985801348541</v>
      </c>
      <c r="AZ115" s="66">
        <v>0.41190162620247367</v>
      </c>
      <c r="BA115" s="66">
        <v>0.27470913430432337</v>
      </c>
      <c r="BB115" s="66">
        <v>0.16278757230246579</v>
      </c>
      <c r="BC115" s="66">
        <v>0.21819043643234007</v>
      </c>
      <c r="BD115" s="66">
        <v>0.17559525627823794</v>
      </c>
      <c r="BE115" s="66">
        <v>0.13087763991582108</v>
      </c>
      <c r="BF115" s="66">
        <v>8.6647915232622344E-2</v>
      </c>
      <c r="BG115" s="66">
        <v>0.16831094185449669</v>
      </c>
      <c r="BH115" s="66">
        <v>0.19084053178236024</v>
      </c>
      <c r="BI115" s="66">
        <v>0.28781377388115237</v>
      </c>
      <c r="BJ115" s="66">
        <v>0.35620231895359294</v>
      </c>
      <c r="BK115" s="66">
        <v>0.23620010324668986</v>
      </c>
      <c r="BL115" s="66">
        <v>0.42106465976517332</v>
      </c>
      <c r="BM115" s="66">
        <v>0.33406800502720285</v>
      </c>
      <c r="BN115" s="66">
        <v>0.43316832323680404</v>
      </c>
      <c r="BO115" s="66">
        <v>0.4371492146374476</v>
      </c>
      <c r="BP115" s="66">
        <v>6.4050371817836391E-2</v>
      </c>
      <c r="BQ115" s="66">
        <v>8.7628431599645909E-2</v>
      </c>
      <c r="BR115" s="66">
        <v>8.9473224976675494E-2</v>
      </c>
      <c r="BS115" s="66">
        <v>0.44528356874563396</v>
      </c>
      <c r="BT115" s="66">
        <v>0.4559480635283375</v>
      </c>
      <c r="BU115" s="66">
        <v>0.31628650178820478</v>
      </c>
      <c r="BV115" s="66">
        <v>0.18996011056757064</v>
      </c>
      <c r="BW115" s="66">
        <v>0.20264362494949811</v>
      </c>
      <c r="BX115" s="66">
        <v>0</v>
      </c>
      <c r="BY115" s="66">
        <v>0.23731168838599431</v>
      </c>
      <c r="BZ115" s="66">
        <v>0.6471524816400942</v>
      </c>
      <c r="CA115" s="66">
        <v>0</v>
      </c>
      <c r="CB115" s="66">
        <v>0.10822949593570362</v>
      </c>
      <c r="CC115" s="66">
        <v>0.37693782673974779</v>
      </c>
      <c r="CD115" s="66">
        <v>0.61433303406889384</v>
      </c>
      <c r="CE115" s="66">
        <v>0.2036388723712024</v>
      </c>
      <c r="CF115" s="66">
        <v>0.27496570744391952</v>
      </c>
      <c r="CG115" s="66">
        <v>0.66344301748327217</v>
      </c>
      <c r="CH115" s="66">
        <v>5.8766405203628629E-2</v>
      </c>
      <c r="CI115" s="66">
        <v>0.10861528102437992</v>
      </c>
      <c r="CJ115" s="66">
        <v>0.35957822925047428</v>
      </c>
      <c r="CK115" s="66">
        <v>0.16351054156001618</v>
      </c>
      <c r="CL115" s="66">
        <v>0.38968036450872434</v>
      </c>
      <c r="CM115" s="66">
        <v>0.34240681069784246</v>
      </c>
      <c r="CN115" s="66">
        <v>0.59986495704582687</v>
      </c>
      <c r="CO115" s="66">
        <v>0.42614956704186968</v>
      </c>
      <c r="CP115" s="66">
        <v>0.42901160186688286</v>
      </c>
      <c r="CQ115" s="66">
        <v>0.57419765102067932</v>
      </c>
      <c r="CR115" s="66">
        <v>0.54579935052805162</v>
      </c>
      <c r="CS115" s="66">
        <v>0.64392610833590413</v>
      </c>
      <c r="CT115" s="66">
        <v>0.42120216762382201</v>
      </c>
      <c r="CU115" s="66">
        <v>0.18829758351612783</v>
      </c>
      <c r="CV115" s="66">
        <v>0.15667470927932917</v>
      </c>
      <c r="CW115" s="66">
        <v>0.26666760673104711</v>
      </c>
      <c r="CX115" s="66">
        <v>0.36377826781106581</v>
      </c>
      <c r="CY115" s="66">
        <v>0.27954800268129792</v>
      </c>
      <c r="CZ115" s="66">
        <v>0.30597096989488359</v>
      </c>
      <c r="DA115" s="66">
        <v>0.29641818647160328</v>
      </c>
      <c r="DB115" s="66">
        <v>0.29598288508039861</v>
      </c>
      <c r="DC115" s="66">
        <v>0.34514271812101555</v>
      </c>
      <c r="DD115" s="66">
        <v>0</v>
      </c>
      <c r="DE115" s="67">
        <v>1.0705539609264151E-2</v>
      </c>
      <c r="DF115" s="67">
        <v>0.26078390037926746</v>
      </c>
      <c r="DG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row>
    <row r="116" spans="1:170" s="34" customFormat="1" ht="19.95" customHeight="1" x14ac:dyDescent="0.2">
      <c r="A116" s="71"/>
      <c r="B116" s="69" t="s">
        <v>1055</v>
      </c>
      <c r="C116" s="70">
        <v>0.30190550615007111</v>
      </c>
      <c r="D116" s="66">
        <v>6.9094732056600563E-2</v>
      </c>
      <c r="E116" s="66">
        <v>0.11673310863596795</v>
      </c>
      <c r="F116" s="66">
        <v>0.18382611396761303</v>
      </c>
      <c r="G116" s="66">
        <v>0.21984963083018189</v>
      </c>
      <c r="H116" s="66">
        <v>0</v>
      </c>
      <c r="I116" s="66">
        <v>0.14069301913087545</v>
      </c>
      <c r="J116" s="66">
        <v>0.10233508533197334</v>
      </c>
      <c r="K116" s="66">
        <v>0.14693866687736912</v>
      </c>
      <c r="L116" s="66">
        <v>7.4390665996762126E-2</v>
      </c>
      <c r="M116" s="66">
        <v>0</v>
      </c>
      <c r="N116" s="66">
        <v>-0.10587288817377313</v>
      </c>
      <c r="O116" s="66">
        <v>7.3086106268475698E-2</v>
      </c>
      <c r="P116" s="66">
        <v>0.11279085467392773</v>
      </c>
      <c r="Q116" s="66">
        <v>0.1690464116061112</v>
      </c>
      <c r="R116" s="66">
        <v>8.9102294253841294E-2</v>
      </c>
      <c r="S116" s="66">
        <v>0.1074808297048863</v>
      </c>
      <c r="T116" s="66">
        <v>9.3512887315540361E-2</v>
      </c>
      <c r="U116" s="66">
        <v>-0.21764185775359501</v>
      </c>
      <c r="V116" s="66">
        <v>0.14195171365861894</v>
      </c>
      <c r="W116" s="66">
        <v>6.8298423788679952E-3</v>
      </c>
      <c r="X116" s="66">
        <v>-6.8472631642101461E-2</v>
      </c>
      <c r="Y116" s="66">
        <v>3.6143512929543023E-3</v>
      </c>
      <c r="Z116" s="66">
        <v>-0.27181396248307871</v>
      </c>
      <c r="AA116" s="66">
        <v>-0.34807846165243012</v>
      </c>
      <c r="AB116" s="66">
        <v>0.10498757231828046</v>
      </c>
      <c r="AC116" s="66">
        <v>4.6157198884701413E-2</v>
      </c>
      <c r="AD116" s="66">
        <v>3.3928805495545791E-2</v>
      </c>
      <c r="AE116" s="66">
        <v>-3.2784212806743429E-2</v>
      </c>
      <c r="AF116" s="66">
        <v>-7.7633223711120927E-2</v>
      </c>
      <c r="AG116" s="66">
        <v>0.18572342264477099</v>
      </c>
      <c r="AH116" s="66">
        <v>-0.11568480836119839</v>
      </c>
      <c r="AI116" s="66">
        <v>0.1304161186511823</v>
      </c>
      <c r="AJ116" s="66">
        <v>-3.678007889546351E-2</v>
      </c>
      <c r="AK116" s="66">
        <v>9.5263702766434699E-2</v>
      </c>
      <c r="AL116" s="66">
        <v>0.11585163691539174</v>
      </c>
      <c r="AM116" s="66">
        <v>9.9763397717262101E-2</v>
      </c>
      <c r="AN116" s="66">
        <v>0.13200190637117912</v>
      </c>
      <c r="AO116" s="66">
        <v>0.13189026022304834</v>
      </c>
      <c r="AP116" s="66">
        <v>0.12141073784634122</v>
      </c>
      <c r="AQ116" s="66">
        <v>7.6639673437651878E-2</v>
      </c>
      <c r="AR116" s="66">
        <v>-3.9014170943985717E-2</v>
      </c>
      <c r="AS116" s="66">
        <v>-9.6828757678026605E-3</v>
      </c>
      <c r="AT116" s="66">
        <v>0.10813806122815203</v>
      </c>
      <c r="AU116" s="66">
        <v>9.1178125755449091E-2</v>
      </c>
      <c r="AV116" s="66">
        <v>2.1493355288515266E-2</v>
      </c>
      <c r="AW116" s="66">
        <v>-0.11079142336912162</v>
      </c>
      <c r="AX116" s="66">
        <v>-0.11374325646265751</v>
      </c>
      <c r="AY116" s="66">
        <v>-6.1469098482883816E-2</v>
      </c>
      <c r="AZ116" s="66">
        <v>-0.74059866010077879</v>
      </c>
      <c r="BA116" s="66">
        <v>-0.16620177998878521</v>
      </c>
      <c r="BB116" s="66">
        <v>-3.5732461447936674E-2</v>
      </c>
      <c r="BC116" s="66">
        <v>-3.3521425715562457E-2</v>
      </c>
      <c r="BD116" s="66">
        <v>-0.18396274197760185</v>
      </c>
      <c r="BE116" s="66">
        <v>9.9864147326686106E-3</v>
      </c>
      <c r="BF116" s="66">
        <v>-2.3460495534132538E-2</v>
      </c>
      <c r="BG116" s="66">
        <v>4.9878798944040818E-3</v>
      </c>
      <c r="BH116" s="66">
        <v>4.8980390809585654E-2</v>
      </c>
      <c r="BI116" s="66">
        <v>-5.4928877539945596E-2</v>
      </c>
      <c r="BJ116" s="66">
        <v>-8.3286638631278942E-2</v>
      </c>
      <c r="BK116" s="66">
        <v>-5.915198191787702E-3</v>
      </c>
      <c r="BL116" s="66">
        <v>-5.806577680958102E-2</v>
      </c>
      <c r="BM116" s="66">
        <v>3.5392948554679178E-2</v>
      </c>
      <c r="BN116" s="66">
        <v>-7.8895250241438744E-2</v>
      </c>
      <c r="BO116" s="66">
        <v>1.9763487932855536E-2</v>
      </c>
      <c r="BP116" s="66">
        <v>4.3824777621859753E-2</v>
      </c>
      <c r="BQ116" s="66">
        <v>-4.9111095444717423E-2</v>
      </c>
      <c r="BR116" s="66">
        <v>4.7091632262231675E-2</v>
      </c>
      <c r="BS116" s="66">
        <v>8.2991278431115659E-2</v>
      </c>
      <c r="BT116" s="66">
        <v>8.6063604085066844E-2</v>
      </c>
      <c r="BU116" s="66">
        <v>0.25104485204833904</v>
      </c>
      <c r="BV116" s="66">
        <v>0.12159427208490674</v>
      </c>
      <c r="BW116" s="66">
        <v>1.2236110284428368E-2</v>
      </c>
      <c r="BX116" s="66">
        <v>0.49313762602019423</v>
      </c>
      <c r="BY116" s="66">
        <v>4.9803229505908771E-2</v>
      </c>
      <c r="BZ116" s="66">
        <v>-6.3092645658385016E-2</v>
      </c>
      <c r="CA116" s="66">
        <v>0</v>
      </c>
      <c r="CB116" s="66">
        <v>1.5223283310071114E-2</v>
      </c>
      <c r="CC116" s="66">
        <v>3.6178795607894214E-5</v>
      </c>
      <c r="CD116" s="66">
        <v>-0.30738423191418984</v>
      </c>
      <c r="CE116" s="66">
        <v>1.893978026999131E-2</v>
      </c>
      <c r="CF116" s="66">
        <v>0.20422110088103423</v>
      </c>
      <c r="CG116" s="66">
        <v>5.5919490610835312E-3</v>
      </c>
      <c r="CH116" s="66">
        <v>0.31220950579455153</v>
      </c>
      <c r="CI116" s="66">
        <v>0.25297593310723471</v>
      </c>
      <c r="CJ116" s="66">
        <v>6.1703249684258048E-2</v>
      </c>
      <c r="CK116" s="66">
        <v>4.7150916071669137E-2</v>
      </c>
      <c r="CL116" s="66">
        <v>-6.1848604615039431E-2</v>
      </c>
      <c r="CM116" s="66">
        <v>0</v>
      </c>
      <c r="CN116" s="66">
        <v>1.6656281810489575E-3</v>
      </c>
      <c r="CO116" s="66">
        <v>3.6429211791246988E-2</v>
      </c>
      <c r="CP116" s="66">
        <v>5.2761441624534909E-2</v>
      </c>
      <c r="CQ116" s="66">
        <v>6.4058485702107567E-3</v>
      </c>
      <c r="CR116" s="66">
        <v>3.0206889521618801E-2</v>
      </c>
      <c r="CS116" s="66">
        <v>4.1045914662315865E-2</v>
      </c>
      <c r="CT116" s="66">
        <v>-5.4654407065885292E-3</v>
      </c>
      <c r="CU116" s="66">
        <v>-3.9169034005777509E-2</v>
      </c>
      <c r="CV116" s="66">
        <v>-1.739195211349313E-2</v>
      </c>
      <c r="CW116" s="66">
        <v>4.346524949634422E-2</v>
      </c>
      <c r="CX116" s="66">
        <v>0.21224086363503727</v>
      </c>
      <c r="CY116" s="66">
        <v>4.0478413068844803E-2</v>
      </c>
      <c r="CZ116" s="66">
        <v>5.8060263583153858E-3</v>
      </c>
      <c r="DA116" s="66">
        <v>0.17126108721437439</v>
      </c>
      <c r="DB116" s="66">
        <v>0.16556451741318631</v>
      </c>
      <c r="DC116" s="66">
        <v>0.11522174510853653</v>
      </c>
      <c r="DD116" s="66">
        <v>0</v>
      </c>
      <c r="DE116" s="67">
        <v>0.34909687622034152</v>
      </c>
      <c r="DF116" s="67">
        <v>8.9841717407601177E-2</v>
      </c>
      <c r="DG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row>
    <row r="117" spans="1:170" s="34" customFormat="1" ht="19.95" customHeight="1" x14ac:dyDescent="0.2">
      <c r="A117" s="71"/>
      <c r="B117" s="69" t="s">
        <v>1056</v>
      </c>
      <c r="C117" s="70">
        <v>0.15916118343935109</v>
      </c>
      <c r="D117" s="66">
        <v>0.11919304426890948</v>
      </c>
      <c r="E117" s="66">
        <v>3.776478203611526E-2</v>
      </c>
      <c r="F117" s="66">
        <v>0.10379864795271923</v>
      </c>
      <c r="G117" s="66">
        <v>0.17978750225103549</v>
      </c>
      <c r="H117" s="66">
        <v>0</v>
      </c>
      <c r="I117" s="66">
        <v>4.8909160015203346E-2</v>
      </c>
      <c r="J117" s="66">
        <v>4.2585678956678044E-2</v>
      </c>
      <c r="K117" s="66">
        <v>6.49921298481487E-2</v>
      </c>
      <c r="L117" s="66">
        <v>1.5588678613297605E-2</v>
      </c>
      <c r="M117" s="66">
        <v>0</v>
      </c>
      <c r="N117" s="66">
        <v>0.15856223422595106</v>
      </c>
      <c r="O117" s="66">
        <v>5.9182142045023874E-2</v>
      </c>
      <c r="P117" s="66">
        <v>5.4388136279760566E-2</v>
      </c>
      <c r="Q117" s="66">
        <v>2.6007296614884243E-2</v>
      </c>
      <c r="R117" s="66">
        <v>2.0877534554128958E-2</v>
      </c>
      <c r="S117" s="66">
        <v>4.4647194000967588E-2</v>
      </c>
      <c r="T117" s="66">
        <v>0.1217120440714371</v>
      </c>
      <c r="U117" s="66">
        <v>0.34265740380878351</v>
      </c>
      <c r="V117" s="66">
        <v>0.11275527159956282</v>
      </c>
      <c r="W117" s="66">
        <v>4.7354125317280595E-2</v>
      </c>
      <c r="X117" s="66">
        <v>0.20753234805911644</v>
      </c>
      <c r="Y117" s="66">
        <v>0.16754642409516265</v>
      </c>
      <c r="Z117" s="66">
        <v>0.35047959775672016</v>
      </c>
      <c r="AA117" s="66">
        <v>0.65566577581245333</v>
      </c>
      <c r="AB117" s="66">
        <v>9.9055955166196696E-2</v>
      </c>
      <c r="AC117" s="66">
        <v>1.8571877229612316E-2</v>
      </c>
      <c r="AD117" s="66">
        <v>8.5981260771415394E-2</v>
      </c>
      <c r="AE117" s="66">
        <v>9.9492456967293835E-2</v>
      </c>
      <c r="AF117" s="66">
        <v>0.21507706277916852</v>
      </c>
      <c r="AG117" s="66">
        <v>5.5832324978392397E-2</v>
      </c>
      <c r="AH117" s="66">
        <v>0.31398610387646392</v>
      </c>
      <c r="AI117" s="66">
        <v>9.9603190149713181E-2</v>
      </c>
      <c r="AJ117" s="66">
        <v>0.10118836291913215</v>
      </c>
      <c r="AK117" s="66">
        <v>6.9636797607407833E-2</v>
      </c>
      <c r="AL117" s="66">
        <v>0.1052514058678201</v>
      </c>
      <c r="AM117" s="66">
        <v>5.553473539243934E-2</v>
      </c>
      <c r="AN117" s="66">
        <v>3.380667663178874E-2</v>
      </c>
      <c r="AO117" s="66">
        <v>2.0642478314745971E-2</v>
      </c>
      <c r="AP117" s="66">
        <v>0.11762407388612604</v>
      </c>
      <c r="AQ117" s="66">
        <v>1.968933812809797E-2</v>
      </c>
      <c r="AR117" s="66">
        <v>7.1078628282377446E-2</v>
      </c>
      <c r="AS117" s="66">
        <v>9.2132294274139187E-2</v>
      </c>
      <c r="AT117" s="66">
        <v>8.0283472705738795E-2</v>
      </c>
      <c r="AU117" s="66">
        <v>0.10540853748807676</v>
      </c>
      <c r="AV117" s="66">
        <v>0.13991319796838544</v>
      </c>
      <c r="AW117" s="66">
        <v>0.20954417027688829</v>
      </c>
      <c r="AX117" s="66">
        <v>0.1355881526824024</v>
      </c>
      <c r="AY117" s="66">
        <v>0.13364634660269709</v>
      </c>
      <c r="AZ117" s="66">
        <v>0.64316909070087036</v>
      </c>
      <c r="BA117" s="66">
        <v>0.2508203332806142</v>
      </c>
      <c r="BB117" s="66">
        <v>0.2161667758373764</v>
      </c>
      <c r="BC117" s="66">
        <v>0.16484013029469177</v>
      </c>
      <c r="BD117" s="66">
        <v>0.28893665347871283</v>
      </c>
      <c r="BE117" s="66">
        <v>4.2799898732117064E-2</v>
      </c>
      <c r="BF117" s="66">
        <v>0.12764512130672701</v>
      </c>
      <c r="BG117" s="66">
        <v>7.979263768175851E-2</v>
      </c>
      <c r="BH117" s="66">
        <v>7.2516827369289827E-2</v>
      </c>
      <c r="BI117" s="66">
        <v>9.519500681725275E-2</v>
      </c>
      <c r="BJ117" s="66">
        <v>0.13612350423779951</v>
      </c>
      <c r="BK117" s="66">
        <v>2.0789139564410586E-2</v>
      </c>
      <c r="BL117" s="66">
        <v>3.0988501862084177E-2</v>
      </c>
      <c r="BM117" s="66">
        <v>2.5142256479204331E-2</v>
      </c>
      <c r="BN117" s="66">
        <v>7.3433928959248843E-2</v>
      </c>
      <c r="BO117" s="66">
        <v>4.3906362470232115E-2</v>
      </c>
      <c r="BP117" s="66">
        <v>0.21953514983310551</v>
      </c>
      <c r="BQ117" s="66">
        <v>0.24731479496538747</v>
      </c>
      <c r="BR117" s="66">
        <v>0.32814242491775042</v>
      </c>
      <c r="BS117" s="66">
        <v>2.8958677024233985E-2</v>
      </c>
      <c r="BT117" s="66">
        <v>8.6244983718278725E-2</v>
      </c>
      <c r="BU117" s="66">
        <v>7.3759245640991511E-2</v>
      </c>
      <c r="BV117" s="66">
        <v>0.3102464437435633</v>
      </c>
      <c r="BW117" s="66">
        <v>0.47956327560083961</v>
      </c>
      <c r="BX117" s="66">
        <v>0.36640347048450034</v>
      </c>
      <c r="BY117" s="66">
        <v>0.33660644171091736</v>
      </c>
      <c r="BZ117" s="66">
        <v>8.2917598172820739E-2</v>
      </c>
      <c r="CA117" s="66">
        <v>0</v>
      </c>
      <c r="CB117" s="66">
        <v>0.12384507952656532</v>
      </c>
      <c r="CC117" s="66">
        <v>0.13026175358622313</v>
      </c>
      <c r="CD117" s="66">
        <v>0.24335077730000473</v>
      </c>
      <c r="CE117" s="66">
        <v>0.27818777046295112</v>
      </c>
      <c r="CF117" s="66">
        <v>7.4541963846506451E-2</v>
      </c>
      <c r="CG117" s="66">
        <v>6.090308655298942E-2</v>
      </c>
      <c r="CH117" s="66">
        <v>0.12191649461238821</v>
      </c>
      <c r="CI117" s="66">
        <v>2.0587586194471843E-2</v>
      </c>
      <c r="CJ117" s="66">
        <v>0.12146294256957813</v>
      </c>
      <c r="CK117" s="66">
        <v>7.0722753603664288E-3</v>
      </c>
      <c r="CL117" s="66">
        <v>5.673133014618318E-2</v>
      </c>
      <c r="CM117" s="66">
        <v>0</v>
      </c>
      <c r="CN117" s="66">
        <v>8.7226505554047595E-2</v>
      </c>
      <c r="CO117" s="66">
        <v>7.1649928020071696E-2</v>
      </c>
      <c r="CP117" s="66">
        <v>6.6234432779249494E-2</v>
      </c>
      <c r="CQ117" s="66">
        <v>2.2758702526042014E-2</v>
      </c>
      <c r="CR117" s="66">
        <v>1.8097553506191678E-2</v>
      </c>
      <c r="CS117" s="66">
        <v>5.65066792184067E-2</v>
      </c>
      <c r="CT117" s="66">
        <v>2.5258585450696085E-2</v>
      </c>
      <c r="CU117" s="66">
        <v>0.50608412144749304</v>
      </c>
      <c r="CV117" s="66">
        <v>0.10414115444453234</v>
      </c>
      <c r="CW117" s="66">
        <v>2.6132537908561522E-2</v>
      </c>
      <c r="CX117" s="66">
        <v>6.7911756491435771E-2</v>
      </c>
      <c r="CY117" s="66">
        <v>0.11416946796097222</v>
      </c>
      <c r="CZ117" s="66">
        <v>4.3505400931178474E-2</v>
      </c>
      <c r="DA117" s="66">
        <v>0.12246622579251394</v>
      </c>
      <c r="DB117" s="66">
        <v>0.14759431204869392</v>
      </c>
      <c r="DC117" s="66">
        <v>0.15105496099948976</v>
      </c>
      <c r="DD117" s="66">
        <v>0</v>
      </c>
      <c r="DE117" s="67">
        <v>3.3108473404143413E-2</v>
      </c>
      <c r="DF117" s="67">
        <v>0.12670947188092394</v>
      </c>
      <c r="DG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row>
    <row r="118" spans="1:170" s="34" customFormat="1" ht="19.95" customHeight="1" x14ac:dyDescent="0.2">
      <c r="A118" s="71"/>
      <c r="B118" s="69" t="s">
        <v>1057</v>
      </c>
      <c r="C118" s="70">
        <v>0</v>
      </c>
      <c r="D118" s="66">
        <v>0</v>
      </c>
      <c r="E118" s="66">
        <v>0</v>
      </c>
      <c r="F118" s="66">
        <v>0</v>
      </c>
      <c r="G118" s="66">
        <v>0</v>
      </c>
      <c r="H118" s="66">
        <v>0</v>
      </c>
      <c r="I118" s="66">
        <v>0</v>
      </c>
      <c r="J118" s="66">
        <v>0</v>
      </c>
      <c r="K118" s="66">
        <v>0</v>
      </c>
      <c r="L118" s="66">
        <v>0</v>
      </c>
      <c r="M118" s="66">
        <v>0</v>
      </c>
      <c r="N118" s="66">
        <v>0</v>
      </c>
      <c r="O118" s="66">
        <v>0</v>
      </c>
      <c r="P118" s="66">
        <v>0</v>
      </c>
      <c r="Q118" s="66">
        <v>0</v>
      </c>
      <c r="R118" s="66">
        <v>0</v>
      </c>
      <c r="S118" s="66">
        <v>0</v>
      </c>
      <c r="T118" s="66">
        <v>0</v>
      </c>
      <c r="U118" s="66">
        <v>0</v>
      </c>
      <c r="V118" s="66">
        <v>0</v>
      </c>
      <c r="W118" s="66">
        <v>0</v>
      </c>
      <c r="X118" s="66">
        <v>0</v>
      </c>
      <c r="Y118" s="66">
        <v>0</v>
      </c>
      <c r="Z118" s="66">
        <v>0</v>
      </c>
      <c r="AA118" s="66">
        <v>0</v>
      </c>
      <c r="AB118" s="66">
        <v>0</v>
      </c>
      <c r="AC118" s="66">
        <v>0</v>
      </c>
      <c r="AD118" s="66">
        <v>0</v>
      </c>
      <c r="AE118" s="66">
        <v>0</v>
      </c>
      <c r="AF118" s="66">
        <v>0</v>
      </c>
      <c r="AG118" s="66">
        <v>0</v>
      </c>
      <c r="AH118" s="66">
        <v>0</v>
      </c>
      <c r="AI118" s="66">
        <v>0</v>
      </c>
      <c r="AJ118" s="66">
        <v>0</v>
      </c>
      <c r="AK118" s="66">
        <v>0</v>
      </c>
      <c r="AL118" s="66">
        <v>0</v>
      </c>
      <c r="AM118" s="66">
        <v>0</v>
      </c>
      <c r="AN118" s="66">
        <v>0</v>
      </c>
      <c r="AO118" s="66">
        <v>0</v>
      </c>
      <c r="AP118" s="66">
        <v>0</v>
      </c>
      <c r="AQ118" s="66">
        <v>0</v>
      </c>
      <c r="AR118" s="66">
        <v>0</v>
      </c>
      <c r="AS118" s="66">
        <v>0</v>
      </c>
      <c r="AT118" s="66">
        <v>0</v>
      </c>
      <c r="AU118" s="66">
        <v>0</v>
      </c>
      <c r="AV118" s="66">
        <v>0</v>
      </c>
      <c r="AW118" s="66">
        <v>0</v>
      </c>
      <c r="AX118" s="66">
        <v>0</v>
      </c>
      <c r="AY118" s="66">
        <v>0</v>
      </c>
      <c r="AZ118" s="66">
        <v>0</v>
      </c>
      <c r="BA118" s="66">
        <v>0</v>
      </c>
      <c r="BB118" s="66">
        <v>0</v>
      </c>
      <c r="BC118" s="66">
        <v>0</v>
      </c>
      <c r="BD118" s="66">
        <v>0</v>
      </c>
      <c r="BE118" s="66">
        <v>0</v>
      </c>
      <c r="BF118" s="66">
        <v>0</v>
      </c>
      <c r="BG118" s="66">
        <v>0</v>
      </c>
      <c r="BH118" s="66">
        <v>0</v>
      </c>
      <c r="BI118" s="66">
        <v>0</v>
      </c>
      <c r="BJ118" s="66">
        <v>0</v>
      </c>
      <c r="BK118" s="66">
        <v>0</v>
      </c>
      <c r="BL118" s="66">
        <v>0</v>
      </c>
      <c r="BM118" s="66">
        <v>0</v>
      </c>
      <c r="BN118" s="66">
        <v>0</v>
      </c>
      <c r="BO118" s="66">
        <v>0</v>
      </c>
      <c r="BP118" s="66">
        <v>0</v>
      </c>
      <c r="BQ118" s="66">
        <v>0</v>
      </c>
      <c r="BR118" s="66">
        <v>3.3034792232466956E-2</v>
      </c>
      <c r="BS118" s="66">
        <v>2.9920469129461964E-2</v>
      </c>
      <c r="BT118" s="66">
        <v>0</v>
      </c>
      <c r="BU118" s="66">
        <v>0</v>
      </c>
      <c r="BV118" s="66">
        <v>0</v>
      </c>
      <c r="BW118" s="66">
        <v>0</v>
      </c>
      <c r="BX118" s="66">
        <v>0</v>
      </c>
      <c r="BY118" s="66">
        <v>0</v>
      </c>
      <c r="BZ118" s="66">
        <v>0</v>
      </c>
      <c r="CA118" s="66">
        <v>0</v>
      </c>
      <c r="CB118" s="66">
        <v>0</v>
      </c>
      <c r="CC118" s="66">
        <v>0</v>
      </c>
      <c r="CD118" s="66">
        <v>0</v>
      </c>
      <c r="CE118" s="66">
        <v>0</v>
      </c>
      <c r="CF118" s="66">
        <v>7.5049042581021568E-4</v>
      </c>
      <c r="CG118" s="66">
        <v>0</v>
      </c>
      <c r="CH118" s="66">
        <v>0</v>
      </c>
      <c r="CI118" s="66">
        <v>0</v>
      </c>
      <c r="CJ118" s="66">
        <v>0</v>
      </c>
      <c r="CK118" s="66">
        <v>0</v>
      </c>
      <c r="CL118" s="66">
        <v>0</v>
      </c>
      <c r="CM118" s="66">
        <v>0.43363165807238507</v>
      </c>
      <c r="CN118" s="66">
        <v>0.11667289274312789</v>
      </c>
      <c r="CO118" s="66">
        <v>3.8994059627291522E-2</v>
      </c>
      <c r="CP118" s="66">
        <v>0</v>
      </c>
      <c r="CQ118" s="66">
        <v>1.1509220523437643E-3</v>
      </c>
      <c r="CR118" s="66">
        <v>2.2917164909119097E-3</v>
      </c>
      <c r="CS118" s="66">
        <v>0</v>
      </c>
      <c r="CT118" s="66">
        <v>0</v>
      </c>
      <c r="CU118" s="66">
        <v>0</v>
      </c>
      <c r="CV118" s="66">
        <v>0</v>
      </c>
      <c r="CW118" s="66">
        <v>0</v>
      </c>
      <c r="CX118" s="66">
        <v>0</v>
      </c>
      <c r="CY118" s="66">
        <v>0</v>
      </c>
      <c r="CZ118" s="66">
        <v>0</v>
      </c>
      <c r="DA118" s="66">
        <v>0</v>
      </c>
      <c r="DB118" s="66">
        <v>0</v>
      </c>
      <c r="DC118" s="66">
        <v>0</v>
      </c>
      <c r="DD118" s="66">
        <v>0</v>
      </c>
      <c r="DE118" s="67">
        <v>0</v>
      </c>
      <c r="DF118" s="67">
        <v>1.7427267183316917E-2</v>
      </c>
      <c r="DG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row>
    <row r="119" spans="1:170" s="34" customFormat="1" ht="19.95" customHeight="1" x14ac:dyDescent="0.2">
      <c r="A119" s="71"/>
      <c r="B119" s="111" t="s">
        <v>1058</v>
      </c>
      <c r="C119" s="70">
        <v>5.3706453276651613E-2</v>
      </c>
      <c r="D119" s="66">
        <v>1.8332102062851623E-2</v>
      </c>
      <c r="E119" s="66">
        <v>3.367447155197429E-2</v>
      </c>
      <c r="F119" s="66">
        <v>2.8504164861484643E-2</v>
      </c>
      <c r="G119" s="66">
        <v>5.8426976409148214E-2</v>
      </c>
      <c r="H119" s="66">
        <v>0</v>
      </c>
      <c r="I119" s="66">
        <v>4.4332953249714938E-2</v>
      </c>
      <c r="J119" s="66">
        <v>2.1589167350511588E-2</v>
      </c>
      <c r="K119" s="66">
        <v>0.21679850124030264</v>
      </c>
      <c r="L119" s="66">
        <v>1.6313292022553456E-2</v>
      </c>
      <c r="M119" s="66">
        <v>0</v>
      </c>
      <c r="N119" s="66">
        <v>3.4738535800482702E-2</v>
      </c>
      <c r="O119" s="66">
        <v>4.9829455014022583E-2</v>
      </c>
      <c r="P119" s="66">
        <v>3.5099689454970974E-2</v>
      </c>
      <c r="Q119" s="66">
        <v>2.6681003124063851E-2</v>
      </c>
      <c r="R119" s="66">
        <v>1.1383568371570896E-2</v>
      </c>
      <c r="S119" s="66">
        <v>3.2370403967102085E-2</v>
      </c>
      <c r="T119" s="66">
        <v>3.7376397120241836E-2</v>
      </c>
      <c r="U119" s="66">
        <v>2.6704236300038861E-2</v>
      </c>
      <c r="V119" s="66">
        <v>1.6214400597136941E-2</v>
      </c>
      <c r="W119" s="66">
        <v>1.1537944230031037E-2</v>
      </c>
      <c r="X119" s="66">
        <v>1.9088074715517069E-2</v>
      </c>
      <c r="Y119" s="66">
        <v>1.5155900377544195E-2</v>
      </c>
      <c r="Z119" s="66">
        <v>2.6250241732740286E-2</v>
      </c>
      <c r="AA119" s="66">
        <v>2.7088188868691129E-2</v>
      </c>
      <c r="AB119" s="66">
        <v>2.0172198711098766E-2</v>
      </c>
      <c r="AC119" s="66">
        <v>0.24125259163934595</v>
      </c>
      <c r="AD119" s="66">
        <v>8.2978129475447249E-3</v>
      </c>
      <c r="AE119" s="66">
        <v>3.8660399406535977E-2</v>
      </c>
      <c r="AF119" s="66">
        <v>3.5950113712593469E-2</v>
      </c>
      <c r="AG119" s="66">
        <v>2.6231633535004323E-2</v>
      </c>
      <c r="AH119" s="66">
        <v>2.1935207433669956E-2</v>
      </c>
      <c r="AI119" s="66">
        <v>4.3497971176717505E-2</v>
      </c>
      <c r="AJ119" s="66">
        <v>2.2781065088757397E-2</v>
      </c>
      <c r="AK119" s="66">
        <v>2.3360844308966466E-2</v>
      </c>
      <c r="AL119" s="66">
        <v>2.5615810747899512E-2</v>
      </c>
      <c r="AM119" s="66">
        <v>3.432204530853892E-3</v>
      </c>
      <c r="AN119" s="66">
        <v>4.0599640389073023E-2</v>
      </c>
      <c r="AO119" s="66">
        <v>1.8516579925650558E-2</v>
      </c>
      <c r="AP119" s="66">
        <v>7.8953956493792079E-3</v>
      </c>
      <c r="AQ119" s="66">
        <v>5.0125376615803288E-3</v>
      </c>
      <c r="AR119" s="66">
        <v>2.8395819385553821E-2</v>
      </c>
      <c r="AS119" s="66">
        <v>2.7087339562289967E-2</v>
      </c>
      <c r="AT119" s="66">
        <v>7.1079352546387685E-3</v>
      </c>
      <c r="AU119" s="66">
        <v>8.063164443811454E-3</v>
      </c>
      <c r="AV119" s="66">
        <v>1.2420171095333991E-2</v>
      </c>
      <c r="AW119" s="66">
        <v>1.1010338837613279E-2</v>
      </c>
      <c r="AX119" s="66">
        <v>1.2906476701502223E-2</v>
      </c>
      <c r="AY119" s="66">
        <v>4.9361790067427389E-3</v>
      </c>
      <c r="AZ119" s="66">
        <v>4.6438387540082456E-3</v>
      </c>
      <c r="BA119" s="66">
        <v>4.6611119897629078E-3</v>
      </c>
      <c r="BB119" s="66">
        <v>9.2626536253927368E-3</v>
      </c>
      <c r="BC119" s="66">
        <v>9.634339942143513E-3</v>
      </c>
      <c r="BD119" s="66">
        <v>1.0120859466996446E-2</v>
      </c>
      <c r="BE119" s="66">
        <v>-2.0906234530087636E-2</v>
      </c>
      <c r="BF119" s="66">
        <v>-2.1978784296275444E-3</v>
      </c>
      <c r="BG119" s="66">
        <v>1.7023150492555118E-3</v>
      </c>
      <c r="BH119" s="66">
        <v>2.2112901272684306E-2</v>
      </c>
      <c r="BI119" s="66">
        <v>3.0157891152712425E-2</v>
      </c>
      <c r="BJ119" s="66">
        <v>7.1638770527566592E-3</v>
      </c>
      <c r="BK119" s="66">
        <v>6.551434989466047E-2</v>
      </c>
      <c r="BL119" s="66">
        <v>3.7701542015914795E-2</v>
      </c>
      <c r="BM119" s="66">
        <v>3.493914328780736E-2</v>
      </c>
      <c r="BN119" s="66">
        <v>4.147591850691508E-2</v>
      </c>
      <c r="BO119" s="66">
        <v>2.8237644733526072E-2</v>
      </c>
      <c r="BP119" s="66">
        <v>2.9240325229494993E-2</v>
      </c>
      <c r="BQ119" s="66">
        <v>2.1229824693739706E-2</v>
      </c>
      <c r="BR119" s="66">
        <v>4.5010293001136951E-2</v>
      </c>
      <c r="BS119" s="66">
        <v>1.7535943497968314E-2</v>
      </c>
      <c r="BT119" s="66">
        <v>4.1237841503307351E-2</v>
      </c>
      <c r="BU119" s="66">
        <v>2.0220090413727607E-2</v>
      </c>
      <c r="BV119" s="66">
        <v>8.1383793197162158E-2</v>
      </c>
      <c r="BW119" s="66">
        <v>3.8494526846487555E-2</v>
      </c>
      <c r="BX119" s="66">
        <v>4.2911109495172656E-2</v>
      </c>
      <c r="BY119" s="66">
        <v>4.825244901394065E-2</v>
      </c>
      <c r="BZ119" s="66">
        <v>7.3037992780525945E-2</v>
      </c>
      <c r="CA119" s="66">
        <v>0</v>
      </c>
      <c r="CB119" s="66">
        <v>1.0994722624751499E-2</v>
      </c>
      <c r="CC119" s="66">
        <v>5.5688211139451174E-2</v>
      </c>
      <c r="CD119" s="66">
        <v>0.10155967962954213</v>
      </c>
      <c r="CE119" s="66">
        <v>0.12092157554361627</v>
      </c>
      <c r="CF119" s="66">
        <v>7.543763466053309E-2</v>
      </c>
      <c r="CG119" s="66">
        <v>2.2126699762572848E-2</v>
      </c>
      <c r="CH119" s="66">
        <v>3.7403990435195197E-2</v>
      </c>
      <c r="CI119" s="66">
        <v>3.7889592256797597E-2</v>
      </c>
      <c r="CJ119" s="66">
        <v>3.1880740002571316E-2</v>
      </c>
      <c r="CK119" s="66">
        <v>3.1667284116933855E-2</v>
      </c>
      <c r="CL119" s="66">
        <v>1.8591153069501737E-2</v>
      </c>
      <c r="CM119" s="66">
        <v>5.7936523783613803E-3</v>
      </c>
      <c r="CN119" s="66">
        <v>9.5297313363667969E-3</v>
      </c>
      <c r="CO119" s="66">
        <v>2.1518179945399205E-2</v>
      </c>
      <c r="CP119" s="66">
        <v>1.5981127625804878E-2</v>
      </c>
      <c r="CQ119" s="66">
        <v>2.2728333397532184E-2</v>
      </c>
      <c r="CR119" s="66">
        <v>5.3509816676245246E-3</v>
      </c>
      <c r="CS119" s="66">
        <v>1.5405669809371483E-2</v>
      </c>
      <c r="CT119" s="66">
        <v>3.5322686916742979E-2</v>
      </c>
      <c r="CU119" s="66">
        <v>1.5551590012825583E-2</v>
      </c>
      <c r="CV119" s="66">
        <v>2.4780344382037287E-2</v>
      </c>
      <c r="CW119" s="66">
        <v>2.4283608116013253E-2</v>
      </c>
      <c r="CX119" s="66">
        <v>6.5226887612393869E-2</v>
      </c>
      <c r="CY119" s="66">
        <v>2.7769011147247946E-2</v>
      </c>
      <c r="CZ119" s="66">
        <v>3.2669132879392271E-2</v>
      </c>
      <c r="DA119" s="66">
        <v>5.028585267317795E-2</v>
      </c>
      <c r="DB119" s="66">
        <v>6.9337790934258084E-2</v>
      </c>
      <c r="DC119" s="66">
        <v>9.6752921961762287E-2</v>
      </c>
      <c r="DD119" s="66">
        <v>0</v>
      </c>
      <c r="DE119" s="67">
        <v>1.7502915748711198E-2</v>
      </c>
      <c r="DF119" s="67">
        <v>4.0598490727521398E-2</v>
      </c>
      <c r="DG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row>
    <row r="120" spans="1:170" s="34" customFormat="1" ht="19.95" customHeight="1" x14ac:dyDescent="0.2">
      <c r="A120" s="72"/>
      <c r="B120" s="63" t="s">
        <v>1059</v>
      </c>
      <c r="C120" s="73">
        <v>-1.5790756919806824E-2</v>
      </c>
      <c r="D120" s="74">
        <v>-1.3164743990452917E-2</v>
      </c>
      <c r="E120" s="74">
        <v>-2.9910046650744404E-5</v>
      </c>
      <c r="F120" s="74">
        <v>-3.8607734625979905E-2</v>
      </c>
      <c r="G120" s="74">
        <v>-1.279938771835044E-3</v>
      </c>
      <c r="H120" s="74">
        <v>0</v>
      </c>
      <c r="I120" s="74">
        <v>-1.2669453946534903E-5</v>
      </c>
      <c r="J120" s="74">
        <v>-1.9553825134859494E-3</v>
      </c>
      <c r="K120" s="74">
        <v>-5.1566648853993606E-5</v>
      </c>
      <c r="L120" s="74">
        <v>-1.2421146653268575E-3</v>
      </c>
      <c r="M120" s="74">
        <v>0</v>
      </c>
      <c r="N120" s="74">
        <v>-1.3791518216296977E-5</v>
      </c>
      <c r="O120" s="74">
        <v>-8.7167437277344045E-6</v>
      </c>
      <c r="P120" s="74">
        <v>-1.5302218821729149E-5</v>
      </c>
      <c r="Q120" s="74">
        <v>-7.9171481148628401E-6</v>
      </c>
      <c r="R120" s="74">
        <v>-1.9294183680628641E-6</v>
      </c>
      <c r="S120" s="74">
        <v>-4.5355587808418002E-6</v>
      </c>
      <c r="T120" s="74">
        <v>-8.0545722127202587E-6</v>
      </c>
      <c r="U120" s="74">
        <v>-2.9148853478429847E-6</v>
      </c>
      <c r="V120" s="74">
        <v>-2.66578991798253E-6</v>
      </c>
      <c r="W120" s="74">
        <v>-5.951335926132019E-7</v>
      </c>
      <c r="X120" s="74">
        <v>-1.379917204967702E-6</v>
      </c>
      <c r="Y120" s="74">
        <v>-2.8450377159729643E-6</v>
      </c>
      <c r="Z120" s="74">
        <v>-3.8677238445175015E-6</v>
      </c>
      <c r="AA120" s="74">
        <v>-3.1341352920729171E-6</v>
      </c>
      <c r="AB120" s="74">
        <v>-3.1539949818527603E-6</v>
      </c>
      <c r="AC120" s="74">
        <v>-4.0786311767100443E-3</v>
      </c>
      <c r="AD120" s="74">
        <v>-1.3350486685923732E-6</v>
      </c>
      <c r="AE120" s="74">
        <v>-3.9651799430169503E-6</v>
      </c>
      <c r="AF120" s="74">
        <v>-7.5263011502151544E-6</v>
      </c>
      <c r="AG120" s="74">
        <v>-6.9144338807260161E-5</v>
      </c>
      <c r="AH120" s="74">
        <v>-6.6372053164854744E-6</v>
      </c>
      <c r="AI120" s="74">
        <v>-5.8765915768854066E-6</v>
      </c>
      <c r="AJ120" s="74">
        <v>-9.8619329388560168E-6</v>
      </c>
      <c r="AK120" s="74">
        <v>-4.3135676079829762E-6</v>
      </c>
      <c r="AL120" s="74">
        <v>-1.3793884875251555E-6</v>
      </c>
      <c r="AM120" s="74">
        <v>-3.1352062504087307E-6</v>
      </c>
      <c r="AN120" s="74">
        <v>-6.2823595676003564E-6</v>
      </c>
      <c r="AO120" s="74">
        <v>-2.1809169764560098E-6</v>
      </c>
      <c r="AP120" s="74">
        <v>-1.691532189857573E-6</v>
      </c>
      <c r="AQ120" s="74">
        <v>-4.587423461949655E-6</v>
      </c>
      <c r="AR120" s="74">
        <v>-6.3229933794539903E-6</v>
      </c>
      <c r="AS120" s="74">
        <v>-7.7167293452450401E-6</v>
      </c>
      <c r="AT120" s="74">
        <v>-4.5939058967088975E-6</v>
      </c>
      <c r="AU120" s="74">
        <v>-5.2190404086780367E-6</v>
      </c>
      <c r="AV120" s="74">
        <v>-5.5876242106055396E-6</v>
      </c>
      <c r="AW120" s="74">
        <v>-5.6507816914673199E-6</v>
      </c>
      <c r="AX120" s="74">
        <v>-6.6345753387507635E-6</v>
      </c>
      <c r="AY120" s="74">
        <v>-4.7004668049792527E-6</v>
      </c>
      <c r="AZ120" s="74">
        <v>-4.0082455336692627E-6</v>
      </c>
      <c r="BA120" s="74">
        <v>-4.9603887794568015E-6</v>
      </c>
      <c r="BB120" s="74">
        <v>-4.3298213671133412E-6</v>
      </c>
      <c r="BC120" s="74">
        <v>-3.4690373715280229E-6</v>
      </c>
      <c r="BD120" s="74">
        <v>-5.0255465281849401E-6</v>
      </c>
      <c r="BE120" s="74">
        <v>-1.5597062327217324E-6</v>
      </c>
      <c r="BF120" s="74">
        <v>-4.4795865657735729E-6</v>
      </c>
      <c r="BG120" s="74">
        <v>-3.4505843027695388E-6</v>
      </c>
      <c r="BH120" s="74">
        <v>-8.8174931749337105E-6</v>
      </c>
      <c r="BI120" s="74">
        <v>-2.6903096846704833E-5</v>
      </c>
      <c r="BJ120" s="74">
        <v>-9.0975761457840164E-6</v>
      </c>
      <c r="BK120" s="74">
        <v>-5.0228119375497049E-6</v>
      </c>
      <c r="BL120" s="74">
        <v>-1.3118058403698201E-5</v>
      </c>
      <c r="BM120" s="74">
        <v>-3.6743675286120496E-5</v>
      </c>
      <c r="BN120" s="74">
        <v>-2.8918123385595004E-3</v>
      </c>
      <c r="BO120" s="74">
        <v>-3.7486205539304943E-2</v>
      </c>
      <c r="BP120" s="74">
        <v>-5.4433309382677203E-6</v>
      </c>
      <c r="BQ120" s="74">
        <v>-1.751598731497127E-3</v>
      </c>
      <c r="BR120" s="74">
        <v>-5.2571059480326199E-2</v>
      </c>
      <c r="BS120" s="74">
        <v>-3.7560890928468599E-6</v>
      </c>
      <c r="BT120" s="74">
        <v>-4.798789475296565E-4</v>
      </c>
      <c r="BU120" s="74">
        <v>-1.4626852636898129E-2</v>
      </c>
      <c r="BV120" s="74">
        <v>-1.6601227257123241E-5</v>
      </c>
      <c r="BW120" s="74">
        <v>-1.6146439188402244E-3</v>
      </c>
      <c r="BX120" s="74">
        <v>0</v>
      </c>
      <c r="BY120" s="74">
        <v>-7.6942603310043659E-3</v>
      </c>
      <c r="BZ120" s="74">
        <v>-4.9251655593476901E-3</v>
      </c>
      <c r="CA120" s="74">
        <v>0</v>
      </c>
      <c r="CB120" s="74">
        <v>-1.2094398468067743E-3</v>
      </c>
      <c r="CC120" s="74">
        <v>0</v>
      </c>
      <c r="CD120" s="74">
        <v>-1.0631762982563909E-5</v>
      </c>
      <c r="CE120" s="74">
        <v>-1.3176170471198602E-5</v>
      </c>
      <c r="CF120" s="74">
        <v>-5.1913179307222406E-3</v>
      </c>
      <c r="CG120" s="74">
        <v>0</v>
      </c>
      <c r="CH120" s="74">
        <v>-6.1265342161489136E-6</v>
      </c>
      <c r="CI120" s="74">
        <v>-3.4905664626374268E-6</v>
      </c>
      <c r="CJ120" s="74">
        <v>-1.6591359810863153E-5</v>
      </c>
      <c r="CK120" s="74">
        <v>-5.0518658224437554E-7</v>
      </c>
      <c r="CL120" s="74">
        <v>-5.2812343590894189E-5</v>
      </c>
      <c r="CM120" s="74">
        <v>0</v>
      </c>
      <c r="CN120" s="74">
        <v>-8.8008669310546333E-5</v>
      </c>
      <c r="CO120" s="74">
        <v>-1.769325142361626E-2</v>
      </c>
      <c r="CP120" s="74">
        <v>-1.5173158342892028E-2</v>
      </c>
      <c r="CQ120" s="74">
        <v>-1.0672856664796329E-6</v>
      </c>
      <c r="CR120" s="74">
        <v>-6.9381698832256115E-6</v>
      </c>
      <c r="CS120" s="74">
        <v>-3.6865436576787114E-3</v>
      </c>
      <c r="CT120" s="74">
        <v>-1.7996261239238847E-2</v>
      </c>
      <c r="CU120" s="74">
        <v>-3.5360255073297614E-6</v>
      </c>
      <c r="CV120" s="74">
        <v>-6.7241515702871613E-6</v>
      </c>
      <c r="CW120" s="74">
        <v>-6.1290336091631152E-6</v>
      </c>
      <c r="CX120" s="74">
        <v>-8.9534709224529257E-5</v>
      </c>
      <c r="CY120" s="74">
        <v>-1.1221728444102384E-5</v>
      </c>
      <c r="CZ120" s="74">
        <v>-3.814556025691435E-6</v>
      </c>
      <c r="DA120" s="74">
        <v>-1.2191463773739641E-5</v>
      </c>
      <c r="DB120" s="74">
        <v>-5.8355521164047225E-6</v>
      </c>
      <c r="DC120" s="74">
        <v>-1.019185783447314E-5</v>
      </c>
      <c r="DD120" s="74">
        <v>0</v>
      </c>
      <c r="DE120" s="75">
        <v>-5.0571180514420774E-3</v>
      </c>
      <c r="DF120" s="75">
        <v>-2.8739941743695175E-3</v>
      </c>
      <c r="DG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row>
    <row r="121" spans="1:170" s="34" customFormat="1" ht="19.95" customHeight="1" x14ac:dyDescent="0.2">
      <c r="A121" s="72"/>
      <c r="B121" s="63" t="s">
        <v>1060</v>
      </c>
      <c r="C121" s="73">
        <v>0.58219105074785482</v>
      </c>
      <c r="D121" s="74">
        <v>0.29141160425072454</v>
      </c>
      <c r="E121" s="74">
        <v>0.65869333273810848</v>
      </c>
      <c r="F121" s="74">
        <v>0.67160128501712535</v>
      </c>
      <c r="G121" s="74">
        <v>0.64163065009904552</v>
      </c>
      <c r="H121" s="74">
        <v>0</v>
      </c>
      <c r="I121" s="74">
        <v>0.51217154440643609</v>
      </c>
      <c r="J121" s="74">
        <v>0.3070144542958449</v>
      </c>
      <c r="K121" s="74">
        <v>0.51285361101696503</v>
      </c>
      <c r="L121" s="74">
        <v>0.17633673868140459</v>
      </c>
      <c r="M121" s="74">
        <v>0</v>
      </c>
      <c r="N121" s="74">
        <v>0.40321687162395126</v>
      </c>
      <c r="O121" s="74">
        <v>0.42296255590085657</v>
      </c>
      <c r="P121" s="74">
        <v>0.43281920878527386</v>
      </c>
      <c r="Q121" s="74">
        <v>0.39859524115205208</v>
      </c>
      <c r="R121" s="74">
        <v>0.20070564091770152</v>
      </c>
      <c r="S121" s="74">
        <v>0.43364036042573784</v>
      </c>
      <c r="T121" s="74">
        <v>0.53620694284236903</v>
      </c>
      <c r="U121" s="74">
        <v>0.31419063350174892</v>
      </c>
      <c r="V121" s="74">
        <v>0.37581124430187401</v>
      </c>
      <c r="W121" s="74">
        <v>8.321312626651868E-2</v>
      </c>
      <c r="X121" s="74">
        <v>0.23575671459712419</v>
      </c>
      <c r="Y121" s="74">
        <v>0.25997639387624855</v>
      </c>
      <c r="Z121" s="74">
        <v>0.34417327402823439</v>
      </c>
      <c r="AA121" s="74">
        <v>0.52770794987662906</v>
      </c>
      <c r="AB121" s="74">
        <v>0.34080213859689595</v>
      </c>
      <c r="AC121" s="74">
        <v>0.31389611483898644</v>
      </c>
      <c r="AD121" s="74">
        <v>0.17095480253416512</v>
      </c>
      <c r="AE121" s="74">
        <v>0.35698882659559106</v>
      </c>
      <c r="AF121" s="74">
        <v>0.51556332727956933</v>
      </c>
      <c r="AG121" s="74">
        <v>0.4026343993085566</v>
      </c>
      <c r="AH121" s="74">
        <v>0.46674860954749381</v>
      </c>
      <c r="AI121" s="74">
        <v>0.46651928548108762</v>
      </c>
      <c r="AJ121" s="74">
        <v>0.47600591715976331</v>
      </c>
      <c r="AK121" s="74">
        <v>0.49004256053373202</v>
      </c>
      <c r="AL121" s="74">
        <v>0.27938127036753313</v>
      </c>
      <c r="AM121" s="74">
        <v>0.2157286757888987</v>
      </c>
      <c r="AN121" s="74">
        <v>0.40047702606096053</v>
      </c>
      <c r="AO121" s="74">
        <v>0.27303662949194546</v>
      </c>
      <c r="AP121" s="74">
        <v>0.35989918468148452</v>
      </c>
      <c r="AQ121" s="74">
        <v>0.22170438332199438</v>
      </c>
      <c r="AR121" s="74">
        <v>0.39314382950234317</v>
      </c>
      <c r="AS121" s="74">
        <v>0.45541383342820463</v>
      </c>
      <c r="AT121" s="74">
        <v>0.44704026127839791</v>
      </c>
      <c r="AU121" s="74">
        <v>0.47980100183088054</v>
      </c>
      <c r="AV121" s="74">
        <v>0.44110019180375348</v>
      </c>
      <c r="AW121" s="74">
        <v>0.4154783282057723</v>
      </c>
      <c r="AX121" s="74">
        <v>0.35824697085629609</v>
      </c>
      <c r="AY121" s="74">
        <v>0.38678719041753107</v>
      </c>
      <c r="AZ121" s="74">
        <v>0.3317607650022904</v>
      </c>
      <c r="BA121" s="74">
        <v>0.38920331842820377</v>
      </c>
      <c r="BB121" s="74">
        <v>0.3649681924661109</v>
      </c>
      <c r="BC121" s="74">
        <v>0.3721165831745808</v>
      </c>
      <c r="BD121" s="74">
        <v>0.31920620999886679</v>
      </c>
      <c r="BE121" s="74">
        <v>0.1707006923739407</v>
      </c>
      <c r="BF121" s="74">
        <v>0.19676325713065479</v>
      </c>
      <c r="BG121" s="74">
        <v>0.26206602156241998</v>
      </c>
      <c r="BH121" s="74">
        <v>0.3544502933090119</v>
      </c>
      <c r="BI121" s="74">
        <v>0.36892989369233276</v>
      </c>
      <c r="BJ121" s="74">
        <v>0.43490851366028904</v>
      </c>
      <c r="BK121" s="74">
        <v>0.32548491063580426</v>
      </c>
      <c r="BL121" s="74">
        <v>0.45648623067585309</v>
      </c>
      <c r="BM121" s="74">
        <v>0.44437984609410558</v>
      </c>
      <c r="BN121" s="74">
        <v>0.487979700662166</v>
      </c>
      <c r="BO121" s="74">
        <v>0.50509945660330335</v>
      </c>
      <c r="BP121" s="74">
        <v>0.36395219033722676</v>
      </c>
      <c r="BQ121" s="74">
        <v>0.3170673346853477</v>
      </c>
      <c r="BR121" s="74">
        <v>0.50487061036552427</v>
      </c>
      <c r="BS121" s="74">
        <v>0.63148792943442411</v>
      </c>
      <c r="BT121" s="74">
        <v>0.69118248166271623</v>
      </c>
      <c r="BU121" s="74">
        <v>0.67695475886490808</v>
      </c>
      <c r="BV121" s="74">
        <v>0.71451890412232522</v>
      </c>
      <c r="BW121" s="74">
        <v>0.74152579658636841</v>
      </c>
      <c r="BX121" s="74">
        <v>0.9024522059998672</v>
      </c>
      <c r="BY121" s="74">
        <v>0.68094141349853032</v>
      </c>
      <c r="BZ121" s="74">
        <v>0.75594885443880877</v>
      </c>
      <c r="CA121" s="74">
        <v>0</v>
      </c>
      <c r="CB121" s="74">
        <v>0.27813445235388057</v>
      </c>
      <c r="CC121" s="74">
        <v>0.5763824822271667</v>
      </c>
      <c r="CD121" s="74">
        <v>0.68505906534990313</v>
      </c>
      <c r="CE121" s="74">
        <v>0.63760238683847226</v>
      </c>
      <c r="CF121" s="74">
        <v>0.65393860003959903</v>
      </c>
      <c r="CG121" s="74">
        <v>0.78274530541765586</v>
      </c>
      <c r="CH121" s="74">
        <v>0.53840964985376538</v>
      </c>
      <c r="CI121" s="74">
        <v>0.43565151986019712</v>
      </c>
      <c r="CJ121" s="74">
        <v>0.59694575288530849</v>
      </c>
      <c r="CK121" s="74">
        <v>0.25130354977771791</v>
      </c>
      <c r="CL121" s="74">
        <v>0.45285980566438272</v>
      </c>
      <c r="CM121" s="74">
        <v>0.79020211329476309</v>
      </c>
      <c r="CN121" s="74">
        <v>0.82079052376692563</v>
      </c>
      <c r="CO121" s="74">
        <v>0.59225362696364436</v>
      </c>
      <c r="CP121" s="74">
        <v>0.55612561343437239</v>
      </c>
      <c r="CQ121" s="74">
        <v>0.64437585570841138</v>
      </c>
      <c r="CR121" s="74">
        <v>0.63045330213308504</v>
      </c>
      <c r="CS121" s="74">
        <v>0.77038293061055141</v>
      </c>
      <c r="CT121" s="74">
        <v>0.50725591228636235</v>
      </c>
      <c r="CU121" s="74">
        <v>0.67744021719587189</v>
      </c>
      <c r="CV121" s="74">
        <v>0.29073491021279962</v>
      </c>
      <c r="CW121" s="74">
        <v>0.37209390963933636</v>
      </c>
      <c r="CX121" s="74">
        <v>0.72500391580829793</v>
      </c>
      <c r="CY121" s="74">
        <v>0.48453918915563943</v>
      </c>
      <c r="CZ121" s="74">
        <v>0.40332356664722929</v>
      </c>
      <c r="DA121" s="74">
        <v>0.68478964908949302</v>
      </c>
      <c r="DB121" s="74">
        <v>0.70225058100100712</v>
      </c>
      <c r="DC121" s="74">
        <v>0.73140224287089517</v>
      </c>
      <c r="DD121" s="74">
        <v>0</v>
      </c>
      <c r="DE121" s="75">
        <v>0.40952460899381349</v>
      </c>
      <c r="DF121" s="75">
        <v>0.5462524161475566</v>
      </c>
      <c r="DG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row>
    <row r="122" spans="1:170" s="34" customFormat="1" ht="19.95" customHeight="1" x14ac:dyDescent="0.2">
      <c r="A122" s="72"/>
      <c r="B122" s="63" t="s">
        <v>671</v>
      </c>
      <c r="C122" s="73">
        <v>1</v>
      </c>
      <c r="D122" s="74">
        <v>1</v>
      </c>
      <c r="E122" s="74">
        <v>1</v>
      </c>
      <c r="F122" s="74">
        <v>1</v>
      </c>
      <c r="G122" s="74">
        <v>1</v>
      </c>
      <c r="H122" s="74">
        <v>0</v>
      </c>
      <c r="I122" s="74">
        <v>1</v>
      </c>
      <c r="J122" s="74">
        <v>1</v>
      </c>
      <c r="K122" s="74">
        <v>1</v>
      </c>
      <c r="L122" s="74">
        <v>1</v>
      </c>
      <c r="M122" s="74">
        <v>0</v>
      </c>
      <c r="N122" s="74">
        <v>1</v>
      </c>
      <c r="O122" s="74">
        <v>1</v>
      </c>
      <c r="P122" s="74">
        <v>1</v>
      </c>
      <c r="Q122" s="74">
        <v>1</v>
      </c>
      <c r="R122" s="74">
        <v>1</v>
      </c>
      <c r="S122" s="74">
        <v>1</v>
      </c>
      <c r="T122" s="74">
        <v>1</v>
      </c>
      <c r="U122" s="74">
        <v>1</v>
      </c>
      <c r="V122" s="74">
        <v>1</v>
      </c>
      <c r="W122" s="74">
        <v>1</v>
      </c>
      <c r="X122" s="74">
        <v>1</v>
      </c>
      <c r="Y122" s="74">
        <v>1</v>
      </c>
      <c r="Z122" s="74">
        <v>1</v>
      </c>
      <c r="AA122" s="74">
        <v>1</v>
      </c>
      <c r="AB122" s="74">
        <v>1</v>
      </c>
      <c r="AC122" s="74">
        <v>1</v>
      </c>
      <c r="AD122" s="74">
        <v>1</v>
      </c>
      <c r="AE122" s="74">
        <v>1</v>
      </c>
      <c r="AF122" s="74">
        <v>1</v>
      </c>
      <c r="AG122" s="74">
        <v>1</v>
      </c>
      <c r="AH122" s="74">
        <v>1</v>
      </c>
      <c r="AI122" s="74">
        <v>1</v>
      </c>
      <c r="AJ122" s="74">
        <v>1</v>
      </c>
      <c r="AK122" s="74">
        <v>1</v>
      </c>
      <c r="AL122" s="74">
        <v>1</v>
      </c>
      <c r="AM122" s="74">
        <v>1</v>
      </c>
      <c r="AN122" s="74">
        <v>1</v>
      </c>
      <c r="AO122" s="74">
        <v>1</v>
      </c>
      <c r="AP122" s="74">
        <v>1</v>
      </c>
      <c r="AQ122" s="74">
        <v>1</v>
      </c>
      <c r="AR122" s="74">
        <v>1</v>
      </c>
      <c r="AS122" s="74">
        <v>1</v>
      </c>
      <c r="AT122" s="74">
        <v>1</v>
      </c>
      <c r="AU122" s="74">
        <v>1</v>
      </c>
      <c r="AV122" s="74">
        <v>1</v>
      </c>
      <c r="AW122" s="74">
        <v>1</v>
      </c>
      <c r="AX122" s="74">
        <v>1</v>
      </c>
      <c r="AY122" s="74">
        <v>1</v>
      </c>
      <c r="AZ122" s="74">
        <v>1</v>
      </c>
      <c r="BA122" s="74">
        <v>1</v>
      </c>
      <c r="BB122" s="74">
        <v>1</v>
      </c>
      <c r="BC122" s="74">
        <v>1</v>
      </c>
      <c r="BD122" s="74">
        <v>1</v>
      </c>
      <c r="BE122" s="74">
        <v>1</v>
      </c>
      <c r="BF122" s="74">
        <v>1</v>
      </c>
      <c r="BG122" s="74">
        <v>1</v>
      </c>
      <c r="BH122" s="74">
        <v>1</v>
      </c>
      <c r="BI122" s="74">
        <v>1</v>
      </c>
      <c r="BJ122" s="74">
        <v>1</v>
      </c>
      <c r="BK122" s="74">
        <v>1</v>
      </c>
      <c r="BL122" s="74">
        <v>1</v>
      </c>
      <c r="BM122" s="74">
        <v>1</v>
      </c>
      <c r="BN122" s="74">
        <v>1</v>
      </c>
      <c r="BO122" s="74">
        <v>1</v>
      </c>
      <c r="BP122" s="74">
        <v>1</v>
      </c>
      <c r="BQ122" s="74">
        <v>1</v>
      </c>
      <c r="BR122" s="74">
        <v>1</v>
      </c>
      <c r="BS122" s="74">
        <v>1</v>
      </c>
      <c r="BT122" s="74">
        <v>1</v>
      </c>
      <c r="BU122" s="74">
        <v>1</v>
      </c>
      <c r="BV122" s="74">
        <v>1</v>
      </c>
      <c r="BW122" s="74">
        <v>1</v>
      </c>
      <c r="BX122" s="74">
        <v>1</v>
      </c>
      <c r="BY122" s="74">
        <v>1</v>
      </c>
      <c r="BZ122" s="74">
        <v>1</v>
      </c>
      <c r="CA122" s="74">
        <v>1</v>
      </c>
      <c r="CB122" s="74">
        <v>1</v>
      </c>
      <c r="CC122" s="74">
        <v>1</v>
      </c>
      <c r="CD122" s="74">
        <v>1</v>
      </c>
      <c r="CE122" s="74">
        <v>1</v>
      </c>
      <c r="CF122" s="74">
        <v>1</v>
      </c>
      <c r="CG122" s="74">
        <v>1</v>
      </c>
      <c r="CH122" s="74">
        <v>1</v>
      </c>
      <c r="CI122" s="74">
        <v>1</v>
      </c>
      <c r="CJ122" s="74">
        <v>1</v>
      </c>
      <c r="CK122" s="74">
        <v>1</v>
      </c>
      <c r="CL122" s="74">
        <v>1</v>
      </c>
      <c r="CM122" s="74">
        <v>1</v>
      </c>
      <c r="CN122" s="74">
        <v>1</v>
      </c>
      <c r="CO122" s="74">
        <v>1</v>
      </c>
      <c r="CP122" s="74">
        <v>1</v>
      </c>
      <c r="CQ122" s="74">
        <v>1</v>
      </c>
      <c r="CR122" s="74">
        <v>1</v>
      </c>
      <c r="CS122" s="74">
        <v>1</v>
      </c>
      <c r="CT122" s="74">
        <v>1</v>
      </c>
      <c r="CU122" s="74">
        <v>1</v>
      </c>
      <c r="CV122" s="74">
        <v>1</v>
      </c>
      <c r="CW122" s="74">
        <v>1</v>
      </c>
      <c r="CX122" s="74">
        <v>1</v>
      </c>
      <c r="CY122" s="74">
        <v>1</v>
      </c>
      <c r="CZ122" s="74">
        <v>1</v>
      </c>
      <c r="DA122" s="74">
        <v>1</v>
      </c>
      <c r="DB122" s="74">
        <v>1</v>
      </c>
      <c r="DC122" s="74">
        <v>1</v>
      </c>
      <c r="DD122" s="74">
        <v>1</v>
      </c>
      <c r="DE122" s="75">
        <v>1</v>
      </c>
      <c r="DF122" s="75">
        <v>1</v>
      </c>
      <c r="DG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row>
  </sheetData>
  <sheetProtection sheet="1" objects="1" scenarios="1"/>
  <mergeCells count="3">
    <mergeCell ref="DF4:DF5"/>
    <mergeCell ref="C2:G2"/>
    <mergeCell ref="H2:K2"/>
  </mergeCells>
  <phoneticPr fontId="1"/>
  <pageMargins left="0.78740157480314965" right="0.78740157480314965" top="0.98425196850393704" bottom="0.98425196850393704" header="0.51181102362204722" footer="0.51181102362204722"/>
  <pageSetup paperSize="8" scale="30" fitToWidth="4" orientation="landscape" r:id="rId1"/>
  <headerFooter alignWithMargins="0">
    <oddHeader>&amp;C&amp;A</oddHeader>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79998168889431442"/>
    <pageSetUpPr fitToPage="1"/>
  </sheetPr>
  <dimension ref="A1:FN113"/>
  <sheetViews>
    <sheetView showGridLines="0" zoomScaleNormal="100" zoomScaleSheetLayoutView="100" workbookViewId="0">
      <pane xSplit="2" ySplit="5" topLeftCell="C6" activePane="bottomRight" state="frozen"/>
      <selection activeCell="F35" sqref="F35"/>
      <selection pane="topRight" activeCell="F35" sqref="F35"/>
      <selection pane="bottomLeft" activeCell="F35" sqref="F35"/>
      <selection pane="bottomRight"/>
    </sheetView>
  </sheetViews>
  <sheetFormatPr defaultRowHeight="13.2" x14ac:dyDescent="0.2"/>
  <cols>
    <col min="1" max="1" width="4" style="24" bestFit="1" customWidth="1"/>
    <col min="2" max="2" width="30.77734375" style="25" customWidth="1"/>
    <col min="3" max="109" width="15.77734375" style="27" customWidth="1"/>
    <col min="110" max="110" width="12.77734375" style="28" customWidth="1"/>
    <col min="111" max="111" width="12.33203125" style="27" bestFit="1" customWidth="1"/>
    <col min="121" max="326" width="8.88671875" style="27"/>
    <col min="327" max="327" width="4" style="27" bestFit="1" customWidth="1"/>
    <col min="328" max="328" width="26.77734375" style="27" customWidth="1"/>
    <col min="329" max="366" width="12.77734375" style="27" customWidth="1"/>
    <col min="367" max="368" width="12.33203125" style="27" bestFit="1" customWidth="1"/>
    <col min="369" max="582" width="8.88671875" style="27"/>
    <col min="583" max="583" width="4" style="27" bestFit="1" customWidth="1"/>
    <col min="584" max="584" width="26.77734375" style="27" customWidth="1"/>
    <col min="585" max="622" width="12.77734375" style="27" customWidth="1"/>
    <col min="623" max="624" width="12.33203125" style="27" bestFit="1" customWidth="1"/>
    <col min="625" max="838" width="8.88671875" style="27"/>
    <col min="839" max="839" width="4" style="27" bestFit="1" customWidth="1"/>
    <col min="840" max="840" width="26.77734375" style="27" customWidth="1"/>
    <col min="841" max="878" width="12.77734375" style="27" customWidth="1"/>
    <col min="879" max="880" width="12.33203125" style="27" bestFit="1" customWidth="1"/>
    <col min="881" max="1094" width="8.88671875" style="27"/>
    <col min="1095" max="1095" width="4" style="27" bestFit="1" customWidth="1"/>
    <col min="1096" max="1096" width="26.77734375" style="27" customWidth="1"/>
    <col min="1097" max="1134" width="12.77734375" style="27" customWidth="1"/>
    <col min="1135" max="1136" width="12.33203125" style="27" bestFit="1" customWidth="1"/>
    <col min="1137" max="1350" width="8.88671875" style="27"/>
    <col min="1351" max="1351" width="4" style="27" bestFit="1" customWidth="1"/>
    <col min="1352" max="1352" width="26.77734375" style="27" customWidth="1"/>
    <col min="1353" max="1390" width="12.77734375" style="27" customWidth="1"/>
    <col min="1391" max="1392" width="12.33203125" style="27" bestFit="1" customWidth="1"/>
    <col min="1393" max="1606" width="8.88671875" style="27"/>
    <col min="1607" max="1607" width="4" style="27" bestFit="1" customWidth="1"/>
    <col min="1608" max="1608" width="26.77734375" style="27" customWidth="1"/>
    <col min="1609" max="1646" width="12.77734375" style="27" customWidth="1"/>
    <col min="1647" max="1648" width="12.33203125" style="27" bestFit="1" customWidth="1"/>
    <col min="1649" max="1862" width="8.88671875" style="27"/>
    <col min="1863" max="1863" width="4" style="27" bestFit="1" customWidth="1"/>
    <col min="1864" max="1864" width="26.77734375" style="27" customWidth="1"/>
    <col min="1865" max="1902" width="12.77734375" style="27" customWidth="1"/>
    <col min="1903" max="1904" width="12.33203125" style="27" bestFit="1" customWidth="1"/>
    <col min="1905" max="2118" width="8.88671875" style="27"/>
    <col min="2119" max="2119" width="4" style="27" bestFit="1" customWidth="1"/>
    <col min="2120" max="2120" width="26.77734375" style="27" customWidth="1"/>
    <col min="2121" max="2158" width="12.77734375" style="27" customWidth="1"/>
    <col min="2159" max="2160" width="12.33203125" style="27" bestFit="1" customWidth="1"/>
    <col min="2161" max="2374" width="8.88671875" style="27"/>
    <col min="2375" max="2375" width="4" style="27" bestFit="1" customWidth="1"/>
    <col min="2376" max="2376" width="26.77734375" style="27" customWidth="1"/>
    <col min="2377" max="2414" width="12.77734375" style="27" customWidth="1"/>
    <col min="2415" max="2416" width="12.33203125" style="27" bestFit="1" customWidth="1"/>
    <col min="2417" max="2630" width="8.88671875" style="27"/>
    <col min="2631" max="2631" width="4" style="27" bestFit="1" customWidth="1"/>
    <col min="2632" max="2632" width="26.77734375" style="27" customWidth="1"/>
    <col min="2633" max="2670" width="12.77734375" style="27" customWidth="1"/>
    <col min="2671" max="2672" width="12.33203125" style="27" bestFit="1" customWidth="1"/>
    <col min="2673" max="2886" width="8.88671875" style="27"/>
    <col min="2887" max="2887" width="4" style="27" bestFit="1" customWidth="1"/>
    <col min="2888" max="2888" width="26.77734375" style="27" customWidth="1"/>
    <col min="2889" max="2926" width="12.77734375" style="27" customWidth="1"/>
    <col min="2927" max="2928" width="12.33203125" style="27" bestFit="1" customWidth="1"/>
    <col min="2929" max="3142" width="8.88671875" style="27"/>
    <col min="3143" max="3143" width="4" style="27" bestFit="1" customWidth="1"/>
    <col min="3144" max="3144" width="26.77734375" style="27" customWidth="1"/>
    <col min="3145" max="3182" width="12.77734375" style="27" customWidth="1"/>
    <col min="3183" max="3184" width="12.33203125" style="27" bestFit="1" customWidth="1"/>
    <col min="3185" max="3398" width="8.88671875" style="27"/>
    <col min="3399" max="3399" width="4" style="27" bestFit="1" customWidth="1"/>
    <col min="3400" max="3400" width="26.77734375" style="27" customWidth="1"/>
    <col min="3401" max="3438" width="12.77734375" style="27" customWidth="1"/>
    <col min="3439" max="3440" width="12.33203125" style="27" bestFit="1" customWidth="1"/>
    <col min="3441" max="3654" width="8.88671875" style="27"/>
    <col min="3655" max="3655" width="4" style="27" bestFit="1" customWidth="1"/>
    <col min="3656" max="3656" width="26.77734375" style="27" customWidth="1"/>
    <col min="3657" max="3694" width="12.77734375" style="27" customWidth="1"/>
    <col min="3695" max="3696" width="12.33203125" style="27" bestFit="1" customWidth="1"/>
    <col min="3697" max="3910" width="8.88671875" style="27"/>
    <col min="3911" max="3911" width="4" style="27" bestFit="1" customWidth="1"/>
    <col min="3912" max="3912" width="26.77734375" style="27" customWidth="1"/>
    <col min="3913" max="3950" width="12.77734375" style="27" customWidth="1"/>
    <col min="3951" max="3952" width="12.33203125" style="27" bestFit="1" customWidth="1"/>
    <col min="3953" max="4166" width="8.88671875" style="27"/>
    <col min="4167" max="4167" width="4" style="27" bestFit="1" customWidth="1"/>
    <col min="4168" max="4168" width="26.77734375" style="27" customWidth="1"/>
    <col min="4169" max="4206" width="12.77734375" style="27" customWidth="1"/>
    <col min="4207" max="4208" width="12.33203125" style="27" bestFit="1" customWidth="1"/>
    <col min="4209" max="4422" width="8.88671875" style="27"/>
    <col min="4423" max="4423" width="4" style="27" bestFit="1" customWidth="1"/>
    <col min="4424" max="4424" width="26.77734375" style="27" customWidth="1"/>
    <col min="4425" max="4462" width="12.77734375" style="27" customWidth="1"/>
    <col min="4463" max="4464" width="12.33203125" style="27" bestFit="1" customWidth="1"/>
    <col min="4465" max="4678" width="8.88671875" style="27"/>
    <col min="4679" max="4679" width="4" style="27" bestFit="1" customWidth="1"/>
    <col min="4680" max="4680" width="26.77734375" style="27" customWidth="1"/>
    <col min="4681" max="4718" width="12.77734375" style="27" customWidth="1"/>
    <col min="4719" max="4720" width="12.33203125" style="27" bestFit="1" customWidth="1"/>
    <col min="4721" max="4934" width="8.88671875" style="27"/>
    <col min="4935" max="4935" width="4" style="27" bestFit="1" customWidth="1"/>
    <col min="4936" max="4936" width="26.77734375" style="27" customWidth="1"/>
    <col min="4937" max="4974" width="12.77734375" style="27" customWidth="1"/>
    <col min="4975" max="4976" width="12.33203125" style="27" bestFit="1" customWidth="1"/>
    <col min="4977" max="5190" width="8.88671875" style="27"/>
    <col min="5191" max="5191" width="4" style="27" bestFit="1" customWidth="1"/>
    <col min="5192" max="5192" width="26.77734375" style="27" customWidth="1"/>
    <col min="5193" max="5230" width="12.77734375" style="27" customWidth="1"/>
    <col min="5231" max="5232" width="12.33203125" style="27" bestFit="1" customWidth="1"/>
    <col min="5233" max="5446" width="8.88671875" style="27"/>
    <col min="5447" max="5447" width="4" style="27" bestFit="1" customWidth="1"/>
    <col min="5448" max="5448" width="26.77734375" style="27" customWidth="1"/>
    <col min="5449" max="5486" width="12.77734375" style="27" customWidth="1"/>
    <col min="5487" max="5488" width="12.33203125" style="27" bestFit="1" customWidth="1"/>
    <col min="5489" max="5702" width="8.88671875" style="27"/>
    <col min="5703" max="5703" width="4" style="27" bestFit="1" customWidth="1"/>
    <col min="5704" max="5704" width="26.77734375" style="27" customWidth="1"/>
    <col min="5705" max="5742" width="12.77734375" style="27" customWidth="1"/>
    <col min="5743" max="5744" width="12.33203125" style="27" bestFit="1" customWidth="1"/>
    <col min="5745" max="5958" width="8.88671875" style="27"/>
    <col min="5959" max="5959" width="4" style="27" bestFit="1" customWidth="1"/>
    <col min="5960" max="5960" width="26.77734375" style="27" customWidth="1"/>
    <col min="5961" max="5998" width="12.77734375" style="27" customWidth="1"/>
    <col min="5999" max="6000" width="12.33203125" style="27" bestFit="1" customWidth="1"/>
    <col min="6001" max="6214" width="8.88671875" style="27"/>
    <col min="6215" max="6215" width="4" style="27" bestFit="1" customWidth="1"/>
    <col min="6216" max="6216" width="26.77734375" style="27" customWidth="1"/>
    <col min="6217" max="6254" width="12.77734375" style="27" customWidth="1"/>
    <col min="6255" max="6256" width="12.33203125" style="27" bestFit="1" customWidth="1"/>
    <col min="6257" max="6470" width="8.88671875" style="27"/>
    <col min="6471" max="6471" width="4" style="27" bestFit="1" customWidth="1"/>
    <col min="6472" max="6472" width="26.77734375" style="27" customWidth="1"/>
    <col min="6473" max="6510" width="12.77734375" style="27" customWidth="1"/>
    <col min="6511" max="6512" width="12.33203125" style="27" bestFit="1" customWidth="1"/>
    <col min="6513" max="6726" width="8.88671875" style="27"/>
    <col min="6727" max="6727" width="4" style="27" bestFit="1" customWidth="1"/>
    <col min="6728" max="6728" width="26.77734375" style="27" customWidth="1"/>
    <col min="6729" max="6766" width="12.77734375" style="27" customWidth="1"/>
    <col min="6767" max="6768" width="12.33203125" style="27" bestFit="1" customWidth="1"/>
    <col min="6769" max="6982" width="8.88671875" style="27"/>
    <col min="6983" max="6983" width="4" style="27" bestFit="1" customWidth="1"/>
    <col min="6984" max="6984" width="26.77734375" style="27" customWidth="1"/>
    <col min="6985" max="7022" width="12.77734375" style="27" customWidth="1"/>
    <col min="7023" max="7024" width="12.33203125" style="27" bestFit="1" customWidth="1"/>
    <col min="7025" max="7238" width="8.88671875" style="27"/>
    <col min="7239" max="7239" width="4" style="27" bestFit="1" customWidth="1"/>
    <col min="7240" max="7240" width="26.77734375" style="27" customWidth="1"/>
    <col min="7241" max="7278" width="12.77734375" style="27" customWidth="1"/>
    <col min="7279" max="7280" width="12.33203125" style="27" bestFit="1" customWidth="1"/>
    <col min="7281" max="7494" width="8.88671875" style="27"/>
    <col min="7495" max="7495" width="4" style="27" bestFit="1" customWidth="1"/>
    <col min="7496" max="7496" width="26.77734375" style="27" customWidth="1"/>
    <col min="7497" max="7534" width="12.77734375" style="27" customWidth="1"/>
    <col min="7535" max="7536" width="12.33203125" style="27" bestFit="1" customWidth="1"/>
    <col min="7537" max="7750" width="8.88671875" style="27"/>
    <col min="7751" max="7751" width="4" style="27" bestFit="1" customWidth="1"/>
    <col min="7752" max="7752" width="26.77734375" style="27" customWidth="1"/>
    <col min="7753" max="7790" width="12.77734375" style="27" customWidth="1"/>
    <col min="7791" max="7792" width="12.33203125" style="27" bestFit="1" customWidth="1"/>
    <col min="7793" max="8006" width="8.88671875" style="27"/>
    <col min="8007" max="8007" width="4" style="27" bestFit="1" customWidth="1"/>
    <col min="8008" max="8008" width="26.77734375" style="27" customWidth="1"/>
    <col min="8009" max="8046" width="12.77734375" style="27" customWidth="1"/>
    <col min="8047" max="8048" width="12.33203125" style="27" bestFit="1" customWidth="1"/>
    <col min="8049" max="8262" width="8.88671875" style="27"/>
    <col min="8263" max="8263" width="4" style="27" bestFit="1" customWidth="1"/>
    <col min="8264" max="8264" width="26.77734375" style="27" customWidth="1"/>
    <col min="8265" max="8302" width="12.77734375" style="27" customWidth="1"/>
    <col min="8303" max="8304" width="12.33203125" style="27" bestFit="1" customWidth="1"/>
    <col min="8305" max="8518" width="8.88671875" style="27"/>
    <col min="8519" max="8519" width="4" style="27" bestFit="1" customWidth="1"/>
    <col min="8520" max="8520" width="26.77734375" style="27" customWidth="1"/>
    <col min="8521" max="8558" width="12.77734375" style="27" customWidth="1"/>
    <col min="8559" max="8560" width="12.33203125" style="27" bestFit="1" customWidth="1"/>
    <col min="8561" max="8774" width="8.88671875" style="27"/>
    <col min="8775" max="8775" width="4" style="27" bestFit="1" customWidth="1"/>
    <col min="8776" max="8776" width="26.77734375" style="27" customWidth="1"/>
    <col min="8777" max="8814" width="12.77734375" style="27" customWidth="1"/>
    <col min="8815" max="8816" width="12.33203125" style="27" bestFit="1" customWidth="1"/>
    <col min="8817" max="9030" width="8.88671875" style="27"/>
    <col min="9031" max="9031" width="4" style="27" bestFit="1" customWidth="1"/>
    <col min="9032" max="9032" width="26.77734375" style="27" customWidth="1"/>
    <col min="9033" max="9070" width="12.77734375" style="27" customWidth="1"/>
    <col min="9071" max="9072" width="12.33203125" style="27" bestFit="1" customWidth="1"/>
    <col min="9073" max="9286" width="8.88671875" style="27"/>
    <col min="9287" max="9287" width="4" style="27" bestFit="1" customWidth="1"/>
    <col min="9288" max="9288" width="26.77734375" style="27" customWidth="1"/>
    <col min="9289" max="9326" width="12.77734375" style="27" customWidth="1"/>
    <col min="9327" max="9328" width="12.33203125" style="27" bestFit="1" customWidth="1"/>
    <col min="9329" max="9542" width="8.88671875" style="27"/>
    <col min="9543" max="9543" width="4" style="27" bestFit="1" customWidth="1"/>
    <col min="9544" max="9544" width="26.77734375" style="27" customWidth="1"/>
    <col min="9545" max="9582" width="12.77734375" style="27" customWidth="1"/>
    <col min="9583" max="9584" width="12.33203125" style="27" bestFit="1" customWidth="1"/>
    <col min="9585" max="9798" width="8.88671875" style="27"/>
    <col min="9799" max="9799" width="4" style="27" bestFit="1" customWidth="1"/>
    <col min="9800" max="9800" width="26.77734375" style="27" customWidth="1"/>
    <col min="9801" max="9838" width="12.77734375" style="27" customWidth="1"/>
    <col min="9839" max="9840" width="12.33203125" style="27" bestFit="1" customWidth="1"/>
    <col min="9841" max="10054" width="8.88671875" style="27"/>
    <col min="10055" max="10055" width="4" style="27" bestFit="1" customWidth="1"/>
    <col min="10056" max="10056" width="26.77734375" style="27" customWidth="1"/>
    <col min="10057" max="10094" width="12.77734375" style="27" customWidth="1"/>
    <col min="10095" max="10096" width="12.33203125" style="27" bestFit="1" customWidth="1"/>
    <col min="10097" max="10310" width="8.88671875" style="27"/>
    <col min="10311" max="10311" width="4" style="27" bestFit="1" customWidth="1"/>
    <col min="10312" max="10312" width="26.77734375" style="27" customWidth="1"/>
    <col min="10313" max="10350" width="12.77734375" style="27" customWidth="1"/>
    <col min="10351" max="10352" width="12.33203125" style="27" bestFit="1" customWidth="1"/>
    <col min="10353" max="10566" width="8.88671875" style="27"/>
    <col min="10567" max="10567" width="4" style="27" bestFit="1" customWidth="1"/>
    <col min="10568" max="10568" width="26.77734375" style="27" customWidth="1"/>
    <col min="10569" max="10606" width="12.77734375" style="27" customWidth="1"/>
    <col min="10607" max="10608" width="12.33203125" style="27" bestFit="1" customWidth="1"/>
    <col min="10609" max="10822" width="8.88671875" style="27"/>
    <col min="10823" max="10823" width="4" style="27" bestFit="1" customWidth="1"/>
    <col min="10824" max="10824" width="26.77734375" style="27" customWidth="1"/>
    <col min="10825" max="10862" width="12.77734375" style="27" customWidth="1"/>
    <col min="10863" max="10864" width="12.33203125" style="27" bestFit="1" customWidth="1"/>
    <col min="10865" max="11078" width="8.88671875" style="27"/>
    <col min="11079" max="11079" width="4" style="27" bestFit="1" customWidth="1"/>
    <col min="11080" max="11080" width="26.77734375" style="27" customWidth="1"/>
    <col min="11081" max="11118" width="12.77734375" style="27" customWidth="1"/>
    <col min="11119" max="11120" width="12.33203125" style="27" bestFit="1" customWidth="1"/>
    <col min="11121" max="11334" width="8.88671875" style="27"/>
    <col min="11335" max="11335" width="4" style="27" bestFit="1" customWidth="1"/>
    <col min="11336" max="11336" width="26.77734375" style="27" customWidth="1"/>
    <col min="11337" max="11374" width="12.77734375" style="27" customWidth="1"/>
    <col min="11375" max="11376" width="12.33203125" style="27" bestFit="1" customWidth="1"/>
    <col min="11377" max="11590" width="8.88671875" style="27"/>
    <col min="11591" max="11591" width="4" style="27" bestFit="1" customWidth="1"/>
    <col min="11592" max="11592" width="26.77734375" style="27" customWidth="1"/>
    <col min="11593" max="11630" width="12.77734375" style="27" customWidth="1"/>
    <col min="11631" max="11632" width="12.33203125" style="27" bestFit="1" customWidth="1"/>
    <col min="11633" max="11846" width="8.88671875" style="27"/>
    <col min="11847" max="11847" width="4" style="27" bestFit="1" customWidth="1"/>
    <col min="11848" max="11848" width="26.77734375" style="27" customWidth="1"/>
    <col min="11849" max="11886" width="12.77734375" style="27" customWidth="1"/>
    <col min="11887" max="11888" width="12.33203125" style="27" bestFit="1" customWidth="1"/>
    <col min="11889" max="12102" width="8.88671875" style="27"/>
    <col min="12103" max="12103" width="4" style="27" bestFit="1" customWidth="1"/>
    <col min="12104" max="12104" width="26.77734375" style="27" customWidth="1"/>
    <col min="12105" max="12142" width="12.77734375" style="27" customWidth="1"/>
    <col min="12143" max="12144" width="12.33203125" style="27" bestFit="1" customWidth="1"/>
    <col min="12145" max="12358" width="8.88671875" style="27"/>
    <col min="12359" max="12359" width="4" style="27" bestFit="1" customWidth="1"/>
    <col min="12360" max="12360" width="26.77734375" style="27" customWidth="1"/>
    <col min="12361" max="12398" width="12.77734375" style="27" customWidth="1"/>
    <col min="12399" max="12400" width="12.33203125" style="27" bestFit="1" customWidth="1"/>
    <col min="12401" max="12614" width="8.88671875" style="27"/>
    <col min="12615" max="12615" width="4" style="27" bestFit="1" customWidth="1"/>
    <col min="12616" max="12616" width="26.77734375" style="27" customWidth="1"/>
    <col min="12617" max="12654" width="12.77734375" style="27" customWidth="1"/>
    <col min="12655" max="12656" width="12.33203125" style="27" bestFit="1" customWidth="1"/>
    <col min="12657" max="12870" width="8.88671875" style="27"/>
    <col min="12871" max="12871" width="4" style="27" bestFit="1" customWidth="1"/>
    <col min="12872" max="12872" width="26.77734375" style="27" customWidth="1"/>
    <col min="12873" max="12910" width="12.77734375" style="27" customWidth="1"/>
    <col min="12911" max="12912" width="12.33203125" style="27" bestFit="1" customWidth="1"/>
    <col min="12913" max="13126" width="8.88671875" style="27"/>
    <col min="13127" max="13127" width="4" style="27" bestFit="1" customWidth="1"/>
    <col min="13128" max="13128" width="26.77734375" style="27" customWidth="1"/>
    <col min="13129" max="13166" width="12.77734375" style="27" customWidth="1"/>
    <col min="13167" max="13168" width="12.33203125" style="27" bestFit="1" customWidth="1"/>
    <col min="13169" max="13382" width="8.88671875" style="27"/>
    <col min="13383" max="13383" width="4" style="27" bestFit="1" customWidth="1"/>
    <col min="13384" max="13384" width="26.77734375" style="27" customWidth="1"/>
    <col min="13385" max="13422" width="12.77734375" style="27" customWidth="1"/>
    <col min="13423" max="13424" width="12.33203125" style="27" bestFit="1" customWidth="1"/>
    <col min="13425" max="13638" width="8.88671875" style="27"/>
    <col min="13639" max="13639" width="4" style="27" bestFit="1" customWidth="1"/>
    <col min="13640" max="13640" width="26.77734375" style="27" customWidth="1"/>
    <col min="13641" max="13678" width="12.77734375" style="27" customWidth="1"/>
    <col min="13679" max="13680" width="12.33203125" style="27" bestFit="1" customWidth="1"/>
    <col min="13681" max="13894" width="8.88671875" style="27"/>
    <col min="13895" max="13895" width="4" style="27" bestFit="1" customWidth="1"/>
    <col min="13896" max="13896" width="26.77734375" style="27" customWidth="1"/>
    <col min="13897" max="13934" width="12.77734375" style="27" customWidth="1"/>
    <col min="13935" max="13936" width="12.33203125" style="27" bestFit="1" customWidth="1"/>
    <col min="13937" max="14150" width="8.88671875" style="27"/>
    <col min="14151" max="14151" width="4" style="27" bestFit="1" customWidth="1"/>
    <col min="14152" max="14152" width="26.77734375" style="27" customWidth="1"/>
    <col min="14153" max="14190" width="12.77734375" style="27" customWidth="1"/>
    <col min="14191" max="14192" width="12.33203125" style="27" bestFit="1" customWidth="1"/>
    <col min="14193" max="14406" width="8.88671875" style="27"/>
    <col min="14407" max="14407" width="4" style="27" bestFit="1" customWidth="1"/>
    <col min="14408" max="14408" width="26.77734375" style="27" customWidth="1"/>
    <col min="14409" max="14446" width="12.77734375" style="27" customWidth="1"/>
    <col min="14447" max="14448" width="12.33203125" style="27" bestFit="1" customWidth="1"/>
    <col min="14449" max="14662" width="8.88671875" style="27"/>
    <col min="14663" max="14663" width="4" style="27" bestFit="1" customWidth="1"/>
    <col min="14664" max="14664" width="26.77734375" style="27" customWidth="1"/>
    <col min="14665" max="14702" width="12.77734375" style="27" customWidth="1"/>
    <col min="14703" max="14704" width="12.33203125" style="27" bestFit="1" customWidth="1"/>
    <col min="14705" max="14918" width="8.88671875" style="27"/>
    <col min="14919" max="14919" width="4" style="27" bestFit="1" customWidth="1"/>
    <col min="14920" max="14920" width="26.77734375" style="27" customWidth="1"/>
    <col min="14921" max="14958" width="12.77734375" style="27" customWidth="1"/>
    <col min="14959" max="14960" width="12.33203125" style="27" bestFit="1" customWidth="1"/>
    <col min="14961" max="15174" width="8.88671875" style="27"/>
    <col min="15175" max="15175" width="4" style="27" bestFit="1" customWidth="1"/>
    <col min="15176" max="15176" width="26.77734375" style="27" customWidth="1"/>
    <col min="15177" max="15214" width="12.77734375" style="27" customWidth="1"/>
    <col min="15215" max="15216" width="12.33203125" style="27" bestFit="1" customWidth="1"/>
    <col min="15217" max="15430" width="8.88671875" style="27"/>
    <col min="15431" max="15431" width="4" style="27" bestFit="1" customWidth="1"/>
    <col min="15432" max="15432" width="26.77734375" style="27" customWidth="1"/>
    <col min="15433" max="15470" width="12.77734375" style="27" customWidth="1"/>
    <col min="15471" max="15472" width="12.33203125" style="27" bestFit="1" customWidth="1"/>
    <col min="15473" max="15686" width="8.88671875" style="27"/>
    <col min="15687" max="15687" width="4" style="27" bestFit="1" customWidth="1"/>
    <col min="15688" max="15688" width="26.77734375" style="27" customWidth="1"/>
    <col min="15689" max="15726" width="12.77734375" style="27" customWidth="1"/>
    <col min="15727" max="15728" width="12.33203125" style="27" bestFit="1" customWidth="1"/>
    <col min="15729" max="15942" width="8.88671875" style="27"/>
    <col min="15943" max="15943" width="4" style="27" bestFit="1" customWidth="1"/>
    <col min="15944" max="15944" width="26.77734375" style="27" customWidth="1"/>
    <col min="15945" max="15982" width="12.77734375" style="27" customWidth="1"/>
    <col min="15983" max="15984" width="12.33203125" style="27" bestFit="1" customWidth="1"/>
    <col min="15985" max="16198" width="8.88671875" style="27"/>
    <col min="16199" max="16199" width="4" style="27" bestFit="1" customWidth="1"/>
    <col min="16200" max="16200" width="26.77734375" style="27" customWidth="1"/>
    <col min="16201" max="16238" width="12.77734375" style="27" customWidth="1"/>
    <col min="16239" max="16240" width="12.33203125" style="27" bestFit="1" customWidth="1"/>
    <col min="16241" max="16384" width="8.88671875" style="27"/>
  </cols>
  <sheetData>
    <row r="1" spans="1:170" ht="7.95" customHeight="1" x14ac:dyDescent="0.2"/>
    <row r="2" spans="1:170" ht="31.2" customHeight="1" x14ac:dyDescent="0.3">
      <c r="C2" s="658" t="str">
        <f>はじめに!B2</f>
        <v>平成27（2015）年神奈川県産業連関表</v>
      </c>
      <c r="D2" s="658"/>
      <c r="E2" s="658"/>
      <c r="F2" s="658"/>
      <c r="G2" s="658"/>
      <c r="H2" s="658" t="s" ph="1">
        <v>1230</v>
      </c>
      <c r="I2" s="658" ph="1"/>
      <c r="J2" s="658" ph="1"/>
      <c r="K2" s="658" ph="1"/>
      <c r="L2" s="658" ph="1"/>
      <c r="M2" s="658" ph="1"/>
      <c r="N2" s="658" ph="1"/>
      <c r="O2" s="26"/>
      <c r="AN2" s="26"/>
      <c r="AO2" s="26"/>
      <c r="AP2" s="26"/>
      <c r="AQ2" s="26"/>
      <c r="BP2" s="26"/>
      <c r="BQ2" s="26"/>
      <c r="BR2" s="26"/>
      <c r="BS2" s="26"/>
      <c r="CR2" s="26"/>
      <c r="CS2" s="26"/>
      <c r="CT2" s="26"/>
      <c r="CU2" s="26"/>
    </row>
    <row r="3" spans="1:170" ht="16.95" customHeight="1" x14ac:dyDescent="0.2"/>
    <row r="4" spans="1:170" s="24" customFormat="1" ht="17.399999999999999" customHeight="1" x14ac:dyDescent="0.2">
      <c r="A4" s="58"/>
      <c r="B4" s="59"/>
      <c r="C4" s="353" t="s">
        <v>142</v>
      </c>
      <c r="D4" s="354" t="s">
        <v>144</v>
      </c>
      <c r="E4" s="355" t="s">
        <v>159</v>
      </c>
      <c r="F4" s="355" t="s">
        <v>162</v>
      </c>
      <c r="G4" s="355" t="s">
        <v>170</v>
      </c>
      <c r="H4" s="355" t="s">
        <v>176</v>
      </c>
      <c r="I4" s="355" t="s">
        <v>179</v>
      </c>
      <c r="J4" s="355" t="s">
        <v>185</v>
      </c>
      <c r="K4" s="355" t="s">
        <v>201</v>
      </c>
      <c r="L4" s="355" t="s">
        <v>207</v>
      </c>
      <c r="M4" s="355" t="s">
        <v>210</v>
      </c>
      <c r="N4" s="355" t="s">
        <v>213</v>
      </c>
      <c r="O4" s="355" t="s">
        <v>225</v>
      </c>
      <c r="P4" s="355" t="s">
        <v>233</v>
      </c>
      <c r="Q4" s="355" t="s">
        <v>239</v>
      </c>
      <c r="R4" s="355" t="s">
        <v>242</v>
      </c>
      <c r="S4" s="355" t="s">
        <v>249</v>
      </c>
      <c r="T4" s="355" t="s">
        <v>255</v>
      </c>
      <c r="U4" s="355" t="s">
        <v>258</v>
      </c>
      <c r="V4" s="355" t="s">
        <v>261</v>
      </c>
      <c r="W4" s="355" t="s">
        <v>266</v>
      </c>
      <c r="X4" s="355" t="s">
        <v>268</v>
      </c>
      <c r="Y4" s="355" t="s">
        <v>275</v>
      </c>
      <c r="Z4" s="355" t="s">
        <v>278</v>
      </c>
      <c r="AA4" s="355" t="s">
        <v>281</v>
      </c>
      <c r="AB4" s="355" t="s">
        <v>284</v>
      </c>
      <c r="AC4" s="355" t="s">
        <v>296</v>
      </c>
      <c r="AD4" s="355" t="s">
        <v>299</v>
      </c>
      <c r="AE4" s="355" t="s">
        <v>302</v>
      </c>
      <c r="AF4" s="355" t="s">
        <v>305</v>
      </c>
      <c r="AG4" s="355" t="s">
        <v>311</v>
      </c>
      <c r="AH4" s="355" t="s">
        <v>315</v>
      </c>
      <c r="AI4" s="355" t="s">
        <v>318</v>
      </c>
      <c r="AJ4" s="355" t="s">
        <v>321</v>
      </c>
      <c r="AK4" s="355" t="s">
        <v>324</v>
      </c>
      <c r="AL4" s="355" t="s">
        <v>329</v>
      </c>
      <c r="AM4" s="355" t="s">
        <v>333</v>
      </c>
      <c r="AN4" s="355" t="s">
        <v>340</v>
      </c>
      <c r="AO4" s="355" t="s">
        <v>343</v>
      </c>
      <c r="AP4" s="355" t="s">
        <v>346</v>
      </c>
      <c r="AQ4" s="355" t="s">
        <v>351</v>
      </c>
      <c r="AR4" s="355" t="s">
        <v>357</v>
      </c>
      <c r="AS4" s="355" t="s">
        <v>361</v>
      </c>
      <c r="AT4" s="355" t="s">
        <v>366</v>
      </c>
      <c r="AU4" s="355" t="s">
        <v>378</v>
      </c>
      <c r="AV4" s="355" t="s">
        <v>396</v>
      </c>
      <c r="AW4" s="355" t="s">
        <v>409</v>
      </c>
      <c r="AX4" s="355" t="s">
        <v>412</v>
      </c>
      <c r="AY4" s="355" t="s">
        <v>415</v>
      </c>
      <c r="AZ4" s="355" t="s">
        <v>418</v>
      </c>
      <c r="BA4" s="355" t="s">
        <v>421</v>
      </c>
      <c r="BB4" s="355" t="s">
        <v>427</v>
      </c>
      <c r="BC4" s="355" t="s">
        <v>430</v>
      </c>
      <c r="BD4" s="355" t="s">
        <v>436</v>
      </c>
      <c r="BE4" s="355" t="s">
        <v>439</v>
      </c>
      <c r="BF4" s="355" t="s">
        <v>442</v>
      </c>
      <c r="BG4" s="355" t="s">
        <v>448</v>
      </c>
      <c r="BH4" s="355" t="s">
        <v>451</v>
      </c>
      <c r="BI4" s="355" t="s">
        <v>454</v>
      </c>
      <c r="BJ4" s="355" t="s">
        <v>461</v>
      </c>
      <c r="BK4" s="355" t="s">
        <v>465</v>
      </c>
      <c r="BL4" s="355" t="s">
        <v>468</v>
      </c>
      <c r="BM4" s="355" t="s">
        <v>474</v>
      </c>
      <c r="BN4" s="355" t="s">
        <v>477</v>
      </c>
      <c r="BO4" s="355" t="s">
        <v>480</v>
      </c>
      <c r="BP4" s="355" t="s">
        <v>483</v>
      </c>
      <c r="BQ4" s="355" t="s">
        <v>486</v>
      </c>
      <c r="BR4" s="355" t="s">
        <v>491</v>
      </c>
      <c r="BS4" s="355" t="s">
        <v>493</v>
      </c>
      <c r="BT4" s="355" t="s">
        <v>496</v>
      </c>
      <c r="BU4" s="355" t="s">
        <v>501</v>
      </c>
      <c r="BV4" s="355" t="s">
        <v>506</v>
      </c>
      <c r="BW4" s="355" t="s">
        <v>508</v>
      </c>
      <c r="BX4" s="355" t="s">
        <v>512</v>
      </c>
      <c r="BY4" s="355" t="s">
        <v>516</v>
      </c>
      <c r="BZ4" s="355" t="s">
        <v>522</v>
      </c>
      <c r="CA4" s="355" t="s">
        <v>528</v>
      </c>
      <c r="CB4" s="355" t="s">
        <v>534</v>
      </c>
      <c r="CC4" s="355" t="s">
        <v>542</v>
      </c>
      <c r="CD4" s="355" t="s">
        <v>545</v>
      </c>
      <c r="CE4" s="355" t="s">
        <v>548</v>
      </c>
      <c r="CF4" s="355" t="s">
        <v>551</v>
      </c>
      <c r="CG4" s="355" t="s">
        <v>557</v>
      </c>
      <c r="CH4" s="355" t="s">
        <v>559</v>
      </c>
      <c r="CI4" s="355" t="s">
        <v>563</v>
      </c>
      <c r="CJ4" s="355" t="s">
        <v>566</v>
      </c>
      <c r="CK4" s="355" t="s">
        <v>569</v>
      </c>
      <c r="CL4" s="355" t="s">
        <v>572</v>
      </c>
      <c r="CM4" s="355" t="s">
        <v>576</v>
      </c>
      <c r="CN4" s="355" t="s">
        <v>582</v>
      </c>
      <c r="CO4" s="355" t="s">
        <v>781</v>
      </c>
      <c r="CP4" s="355" t="s">
        <v>593</v>
      </c>
      <c r="CQ4" s="355" t="s">
        <v>596</v>
      </c>
      <c r="CR4" s="355" t="s">
        <v>599</v>
      </c>
      <c r="CS4" s="355" t="s">
        <v>602</v>
      </c>
      <c r="CT4" s="355" t="s">
        <v>604</v>
      </c>
      <c r="CU4" s="355" t="s">
        <v>606</v>
      </c>
      <c r="CV4" s="355" t="s">
        <v>612</v>
      </c>
      <c r="CW4" s="355" t="s">
        <v>615</v>
      </c>
      <c r="CX4" s="355" t="s">
        <v>620</v>
      </c>
      <c r="CY4" s="355" t="s">
        <v>624</v>
      </c>
      <c r="CZ4" s="355" t="s">
        <v>627</v>
      </c>
      <c r="DA4" s="355" t="s">
        <v>630</v>
      </c>
      <c r="DB4" s="355" t="s">
        <v>633</v>
      </c>
      <c r="DC4" s="355" t="s">
        <v>636</v>
      </c>
      <c r="DD4" s="355" t="s">
        <v>782</v>
      </c>
      <c r="DE4" s="355" t="s">
        <v>784</v>
      </c>
      <c r="DF4" s="29"/>
    </row>
    <row r="5" spans="1:170" s="31" customFormat="1" ht="35.4" customHeight="1" x14ac:dyDescent="0.2">
      <c r="A5" s="61"/>
      <c r="B5" s="62"/>
      <c r="C5" s="174" t="s">
        <v>143</v>
      </c>
      <c r="D5" s="356" t="s">
        <v>156</v>
      </c>
      <c r="E5" s="356" t="s">
        <v>158</v>
      </c>
      <c r="F5" s="356" t="s">
        <v>163</v>
      </c>
      <c r="G5" s="356" t="s">
        <v>171</v>
      </c>
      <c r="H5" s="356" t="s">
        <v>175</v>
      </c>
      <c r="I5" s="356" t="s">
        <v>180</v>
      </c>
      <c r="J5" s="356" t="s">
        <v>186</v>
      </c>
      <c r="K5" s="356" t="s">
        <v>202</v>
      </c>
      <c r="L5" s="356" t="s">
        <v>206</v>
      </c>
      <c r="M5" s="356" t="s">
        <v>209</v>
      </c>
      <c r="N5" s="356" t="s">
        <v>214</v>
      </c>
      <c r="O5" s="356" t="s">
        <v>226</v>
      </c>
      <c r="P5" s="356" t="s">
        <v>234</v>
      </c>
      <c r="Q5" s="356" t="s">
        <v>238</v>
      </c>
      <c r="R5" s="356" t="s">
        <v>243</v>
      </c>
      <c r="S5" s="356" t="s">
        <v>250</v>
      </c>
      <c r="T5" s="356" t="s">
        <v>254</v>
      </c>
      <c r="U5" s="356" t="s">
        <v>257</v>
      </c>
      <c r="V5" s="356" t="s">
        <v>262</v>
      </c>
      <c r="W5" s="356" t="s">
        <v>774</v>
      </c>
      <c r="X5" s="356" t="s">
        <v>775</v>
      </c>
      <c r="Y5" s="356" t="s">
        <v>274</v>
      </c>
      <c r="Z5" s="356" t="s">
        <v>277</v>
      </c>
      <c r="AA5" s="356" t="s">
        <v>279</v>
      </c>
      <c r="AB5" s="356" t="s">
        <v>285</v>
      </c>
      <c r="AC5" s="356" t="s">
        <v>295</v>
      </c>
      <c r="AD5" s="356" t="s">
        <v>298</v>
      </c>
      <c r="AE5" s="356" t="s">
        <v>301</v>
      </c>
      <c r="AF5" s="356" t="s">
        <v>306</v>
      </c>
      <c r="AG5" s="356" t="s">
        <v>776</v>
      </c>
      <c r="AH5" s="356" t="s">
        <v>314</v>
      </c>
      <c r="AI5" s="356" t="s">
        <v>317</v>
      </c>
      <c r="AJ5" s="356" t="s">
        <v>320</v>
      </c>
      <c r="AK5" s="356" t="s">
        <v>325</v>
      </c>
      <c r="AL5" s="356" t="s">
        <v>328</v>
      </c>
      <c r="AM5" s="356" t="s">
        <v>334</v>
      </c>
      <c r="AN5" s="356" t="s">
        <v>778</v>
      </c>
      <c r="AO5" s="356" t="s">
        <v>342</v>
      </c>
      <c r="AP5" s="356" t="s">
        <v>345</v>
      </c>
      <c r="AQ5" s="356" t="s">
        <v>352</v>
      </c>
      <c r="AR5" s="356" t="s">
        <v>779</v>
      </c>
      <c r="AS5" s="356" t="s">
        <v>362</v>
      </c>
      <c r="AT5" s="356" t="s">
        <v>88</v>
      </c>
      <c r="AU5" s="356" t="s">
        <v>89</v>
      </c>
      <c r="AV5" s="356" t="s">
        <v>90</v>
      </c>
      <c r="AW5" s="356" t="s">
        <v>408</v>
      </c>
      <c r="AX5" s="356" t="s">
        <v>411</v>
      </c>
      <c r="AY5" s="356" t="s">
        <v>414</v>
      </c>
      <c r="AZ5" s="356" t="s">
        <v>417</v>
      </c>
      <c r="BA5" s="356" t="s">
        <v>422</v>
      </c>
      <c r="BB5" s="356" t="s">
        <v>426</v>
      </c>
      <c r="BC5" s="356" t="s">
        <v>431</v>
      </c>
      <c r="BD5" s="356" t="s">
        <v>435</v>
      </c>
      <c r="BE5" s="356" t="s">
        <v>437</v>
      </c>
      <c r="BF5" s="356" t="s">
        <v>443</v>
      </c>
      <c r="BG5" s="356" t="s">
        <v>447</v>
      </c>
      <c r="BH5" s="356" t="s">
        <v>450</v>
      </c>
      <c r="BI5" s="356" t="s">
        <v>455</v>
      </c>
      <c r="BJ5" s="356" t="s">
        <v>95</v>
      </c>
      <c r="BK5" s="356" t="s">
        <v>464</v>
      </c>
      <c r="BL5" s="356" t="s">
        <v>469</v>
      </c>
      <c r="BM5" s="356" t="s">
        <v>473</v>
      </c>
      <c r="BN5" s="356" t="s">
        <v>476</v>
      </c>
      <c r="BO5" s="356" t="s">
        <v>479</v>
      </c>
      <c r="BP5" s="356" t="s">
        <v>482</v>
      </c>
      <c r="BQ5" s="356" t="s">
        <v>487</v>
      </c>
      <c r="BR5" s="356" t="s">
        <v>98</v>
      </c>
      <c r="BS5" s="356" t="s">
        <v>99</v>
      </c>
      <c r="BT5" s="356" t="s">
        <v>100</v>
      </c>
      <c r="BU5" s="356" t="s">
        <v>101</v>
      </c>
      <c r="BV5" s="356" t="s">
        <v>505</v>
      </c>
      <c r="BW5" s="356" t="s">
        <v>509</v>
      </c>
      <c r="BX5" s="356" t="s">
        <v>513</v>
      </c>
      <c r="BY5" s="356" t="s">
        <v>517</v>
      </c>
      <c r="BZ5" s="356" t="s">
        <v>523</v>
      </c>
      <c r="CA5" s="356" t="s">
        <v>529</v>
      </c>
      <c r="CB5" s="356" t="s">
        <v>535</v>
      </c>
      <c r="CC5" s="356" t="s">
        <v>540</v>
      </c>
      <c r="CD5" s="356" t="s">
        <v>544</v>
      </c>
      <c r="CE5" s="356" t="s">
        <v>546</v>
      </c>
      <c r="CF5" s="356" t="s">
        <v>552</v>
      </c>
      <c r="CG5" s="356" t="s">
        <v>556</v>
      </c>
      <c r="CH5" s="356" t="s">
        <v>560</v>
      </c>
      <c r="CI5" s="356" t="s">
        <v>562</v>
      </c>
      <c r="CJ5" s="356" t="s">
        <v>565</v>
      </c>
      <c r="CK5" s="356" t="s">
        <v>568</v>
      </c>
      <c r="CL5" s="356" t="s">
        <v>571</v>
      </c>
      <c r="CM5" s="356" t="s">
        <v>105</v>
      </c>
      <c r="CN5" s="356" t="s">
        <v>583</v>
      </c>
      <c r="CO5" s="356" t="s">
        <v>1053</v>
      </c>
      <c r="CP5" s="356" t="s">
        <v>592</v>
      </c>
      <c r="CQ5" s="356" t="s">
        <v>595</v>
      </c>
      <c r="CR5" s="356" t="s">
        <v>598</v>
      </c>
      <c r="CS5" s="356" t="s">
        <v>601</v>
      </c>
      <c r="CT5" s="356" t="s">
        <v>108</v>
      </c>
      <c r="CU5" s="356" t="s">
        <v>607</v>
      </c>
      <c r="CV5" s="356" t="s">
        <v>611</v>
      </c>
      <c r="CW5" s="356" t="s">
        <v>616</v>
      </c>
      <c r="CX5" s="356" t="s">
        <v>621</v>
      </c>
      <c r="CY5" s="356" t="s">
        <v>623</v>
      </c>
      <c r="CZ5" s="356" t="s">
        <v>626</v>
      </c>
      <c r="DA5" s="356" t="s">
        <v>629</v>
      </c>
      <c r="DB5" s="356" t="s">
        <v>632</v>
      </c>
      <c r="DC5" s="356" t="s">
        <v>635</v>
      </c>
      <c r="DD5" s="356" t="s">
        <v>111</v>
      </c>
      <c r="DE5" s="356" t="s">
        <v>112</v>
      </c>
      <c r="DF5" s="30"/>
    </row>
    <row r="6" spans="1:170" s="34" customFormat="1" ht="19.95" customHeight="1" x14ac:dyDescent="0.2">
      <c r="A6" s="64" t="s">
        <v>142</v>
      </c>
      <c r="B6" s="65" t="s">
        <v>143</v>
      </c>
      <c r="C6" s="66">
        <v>1.0008985036041234</v>
      </c>
      <c r="D6" s="66">
        <v>2.0170629937147108E-3</v>
      </c>
      <c r="E6" s="66">
        <v>1.1680484800654884E-4</v>
      </c>
      <c r="F6" s="66">
        <v>8.2230088459470736E-5</v>
      </c>
      <c r="G6" s="66">
        <v>2.5918882553196849E-5</v>
      </c>
      <c r="H6" s="66">
        <v>0</v>
      </c>
      <c r="I6" s="66">
        <v>5.4461291459823257E-7</v>
      </c>
      <c r="J6" s="66">
        <v>4.2393157876615597E-3</v>
      </c>
      <c r="K6" s="66">
        <v>1.7276742081938155E-3</v>
      </c>
      <c r="L6" s="66">
        <v>7.6080927639423507E-3</v>
      </c>
      <c r="M6" s="66">
        <v>0</v>
      </c>
      <c r="N6" s="66">
        <v>6.6302169634567185E-4</v>
      </c>
      <c r="O6" s="66">
        <v>9.4977437898048154E-5</v>
      </c>
      <c r="P6" s="66">
        <v>3.5136810667828703E-6</v>
      </c>
      <c r="Q6" s="66">
        <v>9.8192267323516478E-7</v>
      </c>
      <c r="R6" s="66">
        <v>7.0058021685808056E-6</v>
      </c>
      <c r="S6" s="66">
        <v>8.373062435477005E-7</v>
      </c>
      <c r="T6" s="66">
        <v>4.5787935255353015E-7</v>
      </c>
      <c r="U6" s="66">
        <v>7.623015938955629E-7</v>
      </c>
      <c r="V6" s="66">
        <v>9.2854038527316944E-7</v>
      </c>
      <c r="W6" s="66">
        <v>1.5978024332091818E-7</v>
      </c>
      <c r="X6" s="66">
        <v>3.0070083681762553E-6</v>
      </c>
      <c r="Y6" s="66">
        <v>5.0679793677321285E-7</v>
      </c>
      <c r="Z6" s="66">
        <v>4.2881736393153668E-5</v>
      </c>
      <c r="AA6" s="66">
        <v>1.1692001613696427E-4</v>
      </c>
      <c r="AB6" s="66">
        <v>3.2548343314780407E-5</v>
      </c>
      <c r="AC6" s="66">
        <v>4.8056988090521797E-8</v>
      </c>
      <c r="AD6" s="66">
        <v>2.4162015657419331E-7</v>
      </c>
      <c r="AE6" s="66">
        <v>3.7011137965361662E-7</v>
      </c>
      <c r="AF6" s="66">
        <v>2.0958413639760232E-4</v>
      </c>
      <c r="AG6" s="66">
        <v>8.2954111910175075E-5</v>
      </c>
      <c r="AH6" s="66">
        <v>6.8728517394266484E-7</v>
      </c>
      <c r="AI6" s="66">
        <v>4.3230629106108206E-7</v>
      </c>
      <c r="AJ6" s="66">
        <v>1.2832829965996892E-6</v>
      </c>
      <c r="AK6" s="66">
        <v>4.3537215220926747E-5</v>
      </c>
      <c r="AL6" s="66">
        <v>2.6043897286796864E-7</v>
      </c>
      <c r="AM6" s="66">
        <v>2.5914504109066773E-7</v>
      </c>
      <c r="AN6" s="66">
        <v>4.3805221216197743E-7</v>
      </c>
      <c r="AO6" s="66">
        <v>3.3218511206427494E-7</v>
      </c>
      <c r="AP6" s="66">
        <v>9.2295300357394868E-8</v>
      </c>
      <c r="AQ6" s="66">
        <v>1.0508327981591176E-6</v>
      </c>
      <c r="AR6" s="66">
        <v>4.0557565683335212E-7</v>
      </c>
      <c r="AS6" s="66">
        <v>3.2201056879722932E-7</v>
      </c>
      <c r="AT6" s="66">
        <v>4.4401948355862051E-7</v>
      </c>
      <c r="AU6" s="66">
        <v>5.7858597818936725E-7</v>
      </c>
      <c r="AV6" s="66">
        <v>5.8833367225867476E-7</v>
      </c>
      <c r="AW6" s="66">
        <v>5.1621277940280843E-7</v>
      </c>
      <c r="AX6" s="66">
        <v>4.3689620745173777E-7</v>
      </c>
      <c r="AY6" s="66">
        <v>4.9261067818558295E-7</v>
      </c>
      <c r="AZ6" s="66">
        <v>5.6299282801046433E-7</v>
      </c>
      <c r="BA6" s="66">
        <v>3.1146874198089952E-7</v>
      </c>
      <c r="BB6" s="66">
        <v>4.2871923736321104E-7</v>
      </c>
      <c r="BC6" s="66">
        <v>5.3953407423261401E-7</v>
      </c>
      <c r="BD6" s="66">
        <v>3.3614784871974526E-7</v>
      </c>
      <c r="BE6" s="66">
        <v>4.7500570578309996E-7</v>
      </c>
      <c r="BF6" s="66">
        <v>6.4486206166875589E-7</v>
      </c>
      <c r="BG6" s="66">
        <v>5.679891949747404E-7</v>
      </c>
      <c r="BH6" s="66">
        <v>7.5024247795830339E-7</v>
      </c>
      <c r="BI6" s="66">
        <v>5.0476932812043468E-7</v>
      </c>
      <c r="BJ6" s="66">
        <v>9.0518772229353559E-5</v>
      </c>
      <c r="BK6" s="66">
        <v>3.6760120873009711E-7</v>
      </c>
      <c r="BL6" s="66">
        <v>1.8522861064367055E-5</v>
      </c>
      <c r="BM6" s="66">
        <v>9.0707212027524425E-7</v>
      </c>
      <c r="BN6" s="66">
        <v>6.8328907275280376E-5</v>
      </c>
      <c r="BO6" s="66">
        <v>3.4265684072047758E-5</v>
      </c>
      <c r="BP6" s="66">
        <v>2.0189958258987236E-7</v>
      </c>
      <c r="BQ6" s="66">
        <v>3.8172789160150281E-7</v>
      </c>
      <c r="BR6" s="66">
        <v>8.5538028178396969E-7</v>
      </c>
      <c r="BS6" s="66">
        <v>5.5085962925278182E-7</v>
      </c>
      <c r="BT6" s="66">
        <v>4.2222488778543108E-6</v>
      </c>
      <c r="BU6" s="66">
        <v>3.2042735429138638E-7</v>
      </c>
      <c r="BV6" s="66">
        <v>2.9601625206933768E-7</v>
      </c>
      <c r="BW6" s="66">
        <v>1.9947630259095434E-7</v>
      </c>
      <c r="BX6" s="66">
        <v>1.4576847372843566E-7</v>
      </c>
      <c r="BY6" s="66">
        <v>5.1505741453115991E-7</v>
      </c>
      <c r="BZ6" s="66">
        <v>3.1527572848537266E-7</v>
      </c>
      <c r="CA6" s="66">
        <v>7.5242918457306128E-7</v>
      </c>
      <c r="CB6" s="66">
        <v>2.83512285720773E-7</v>
      </c>
      <c r="CC6" s="66">
        <v>3.712799573435982E-7</v>
      </c>
      <c r="CD6" s="66">
        <v>2.5942866946452709E-7</v>
      </c>
      <c r="CE6" s="66">
        <v>4.4157772348786891E-7</v>
      </c>
      <c r="CF6" s="66">
        <v>3.6953933193024453E-7</v>
      </c>
      <c r="CG6" s="66">
        <v>1.1945046378543916E-7</v>
      </c>
      <c r="CH6" s="66">
        <v>5.4880288786936416E-7</v>
      </c>
      <c r="CI6" s="66">
        <v>1.7577828745197806E-6</v>
      </c>
      <c r="CJ6" s="66">
        <v>6.4570671909352222E-7</v>
      </c>
      <c r="CK6" s="66">
        <v>9.0837774661938439E-7</v>
      </c>
      <c r="CL6" s="66">
        <v>2.6636119741428108E-6</v>
      </c>
      <c r="CM6" s="66">
        <v>1.1349255351563755E-6</v>
      </c>
      <c r="CN6" s="66">
        <v>4.7293497636890492E-5</v>
      </c>
      <c r="CO6" s="66">
        <v>2.5951757969985091E-6</v>
      </c>
      <c r="CP6" s="66">
        <v>3.0645694464767982E-5</v>
      </c>
      <c r="CQ6" s="66">
        <v>4.7794095619599943E-7</v>
      </c>
      <c r="CR6" s="66">
        <v>1.124431092439886E-4</v>
      </c>
      <c r="CS6" s="66">
        <v>1.5655310518837017E-4</v>
      </c>
      <c r="CT6" s="66">
        <v>8.1491848711266044E-5</v>
      </c>
      <c r="CU6" s="66">
        <v>2.4509366690304339E-6</v>
      </c>
      <c r="CV6" s="66">
        <v>1.2925698063168899E-6</v>
      </c>
      <c r="CW6" s="66">
        <v>9.8761430349458718E-7</v>
      </c>
      <c r="CX6" s="66">
        <v>4.3472155365186034E-7</v>
      </c>
      <c r="CY6" s="66">
        <v>3.482678679944397E-4</v>
      </c>
      <c r="CZ6" s="66">
        <v>7.9702810907308474E-4</v>
      </c>
      <c r="DA6" s="66">
        <v>2.7415650555162214E-6</v>
      </c>
      <c r="DB6" s="66">
        <v>5.0106442272292565E-5</v>
      </c>
      <c r="DC6" s="66">
        <v>1.4066679353281231E-4</v>
      </c>
      <c r="DD6" s="66">
        <v>2.8951841194970592E-6</v>
      </c>
      <c r="DE6" s="67">
        <v>2.0825065150269835E-6</v>
      </c>
      <c r="DF6" s="32"/>
      <c r="DG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row>
    <row r="7" spans="1:170" s="34" customFormat="1" ht="19.95" customHeight="1" x14ac:dyDescent="0.2">
      <c r="A7" s="68" t="s">
        <v>144</v>
      </c>
      <c r="B7" s="69" t="s">
        <v>156</v>
      </c>
      <c r="C7" s="70">
        <v>3.6175179256360578E-4</v>
      </c>
      <c r="D7" s="66">
        <v>1.0022389990056642</v>
      </c>
      <c r="E7" s="66">
        <v>1.6094999914359736E-4</v>
      </c>
      <c r="F7" s="66">
        <v>2.5246533982872546E-5</v>
      </c>
      <c r="G7" s="66">
        <v>2.0772060114505716E-5</v>
      </c>
      <c r="H7" s="66">
        <v>0</v>
      </c>
      <c r="I7" s="66">
        <v>1.020831675948272E-7</v>
      </c>
      <c r="J7" s="66">
        <v>5.558693981000863E-3</v>
      </c>
      <c r="K7" s="66">
        <v>8.3275047588318165E-5</v>
      </c>
      <c r="L7" s="66">
        <v>3.6713292279716642E-4</v>
      </c>
      <c r="M7" s="66">
        <v>0</v>
      </c>
      <c r="N7" s="66">
        <v>1.6587576266284429E-4</v>
      </c>
      <c r="O7" s="66">
        <v>7.9404118067683886E-5</v>
      </c>
      <c r="P7" s="66">
        <v>1.7496672574639003E-6</v>
      </c>
      <c r="Q7" s="66">
        <v>2.4790363108904061E-7</v>
      </c>
      <c r="R7" s="66">
        <v>8.3099958663310223E-6</v>
      </c>
      <c r="S7" s="66">
        <v>1.8915801515263614E-7</v>
      </c>
      <c r="T7" s="66">
        <v>1.3620102808808752E-7</v>
      </c>
      <c r="U7" s="66">
        <v>5.7848484738843926E-5</v>
      </c>
      <c r="V7" s="66">
        <v>5.9934631427298167E-7</v>
      </c>
      <c r="W7" s="66">
        <v>4.6094150737395144E-8</v>
      </c>
      <c r="X7" s="66">
        <v>2.0081033119052962E-6</v>
      </c>
      <c r="Y7" s="66">
        <v>2.6728866480358506E-7</v>
      </c>
      <c r="Z7" s="66">
        <v>3.4409320354556712E-7</v>
      </c>
      <c r="AA7" s="66">
        <v>1.4650057907946576E-5</v>
      </c>
      <c r="AB7" s="66">
        <v>2.4037722848060082E-5</v>
      </c>
      <c r="AC7" s="66">
        <v>1.0645829587288861E-8</v>
      </c>
      <c r="AD7" s="66">
        <v>-2.4056909508879633E-8</v>
      </c>
      <c r="AE7" s="66">
        <v>9.8098453048242601E-8</v>
      </c>
      <c r="AF7" s="66">
        <v>3.6984779683788583E-7</v>
      </c>
      <c r="AG7" s="66">
        <v>2.0881950329232355E-3</v>
      </c>
      <c r="AH7" s="66">
        <v>3.8162993287704579E-7</v>
      </c>
      <c r="AI7" s="66">
        <v>5.2239448899354701E-8</v>
      </c>
      <c r="AJ7" s="66">
        <v>1.5757941942561285E-6</v>
      </c>
      <c r="AK7" s="66">
        <v>1.1992583300991221E-6</v>
      </c>
      <c r="AL7" s="66">
        <v>-6.0952644038545236E-8</v>
      </c>
      <c r="AM7" s="66">
        <v>-7.4762737616608584E-9</v>
      </c>
      <c r="AN7" s="66">
        <v>7.0774081760354145E-8</v>
      </c>
      <c r="AO7" s="66">
        <v>8.0150348754936896E-9</v>
      </c>
      <c r="AP7" s="66">
        <v>7.1780710232056382E-9</v>
      </c>
      <c r="AQ7" s="66">
        <v>4.3830611737410409E-8</v>
      </c>
      <c r="AR7" s="66">
        <v>6.3469694262419106E-8</v>
      </c>
      <c r="AS7" s="66">
        <v>4.4197134927128361E-8</v>
      </c>
      <c r="AT7" s="66">
        <v>3.2312317466070605E-8</v>
      </c>
      <c r="AU7" s="66">
        <v>5.4436478718177662E-8</v>
      </c>
      <c r="AV7" s="66">
        <v>1.5426531668233726E-7</v>
      </c>
      <c r="AW7" s="66">
        <v>7.4083557943361648E-8</v>
      </c>
      <c r="AX7" s="66">
        <v>1.0937406014465634E-7</v>
      </c>
      <c r="AY7" s="66">
        <v>5.9969478442732037E-8</v>
      </c>
      <c r="AZ7" s="66">
        <v>9.965498794315113E-8</v>
      </c>
      <c r="BA7" s="66">
        <v>5.1565028428627637E-8</v>
      </c>
      <c r="BB7" s="66">
        <v>6.2769869603514271E-8</v>
      </c>
      <c r="BC7" s="66">
        <v>1.0703370995194912E-7</v>
      </c>
      <c r="BD7" s="66">
        <v>5.1728161331659483E-8</v>
      </c>
      <c r="BE7" s="66">
        <v>5.0427871439392129E-8</v>
      </c>
      <c r="BF7" s="66">
        <v>5.8468817716327866E-8</v>
      </c>
      <c r="BG7" s="66">
        <v>6.0485527111752254E-8</v>
      </c>
      <c r="BH7" s="66">
        <v>1.3991770287073963E-7</v>
      </c>
      <c r="BI7" s="66">
        <v>5.0202343010073295E-8</v>
      </c>
      <c r="BJ7" s="66">
        <v>1.3383050381930501E-5</v>
      </c>
      <c r="BK7" s="66">
        <v>2.2450601938945464E-8</v>
      </c>
      <c r="BL7" s="66">
        <v>7.1877927417934239E-8</v>
      </c>
      <c r="BM7" s="66">
        <v>9.3149436409114812E-8</v>
      </c>
      <c r="BN7" s="66">
        <v>7.4565225204244342E-8</v>
      </c>
      <c r="BO7" s="66">
        <v>6.1838862761510814E-8</v>
      </c>
      <c r="BP7" s="66">
        <v>2.6857701471727109E-8</v>
      </c>
      <c r="BQ7" s="66">
        <v>9.4685274742961363E-8</v>
      </c>
      <c r="BR7" s="66">
        <v>5.7316421501071486E-8</v>
      </c>
      <c r="BS7" s="66">
        <v>4.4039096308219433E-8</v>
      </c>
      <c r="BT7" s="66">
        <v>4.6944610569995002E-8</v>
      </c>
      <c r="BU7" s="66">
        <v>3.3970476941006169E-8</v>
      </c>
      <c r="BV7" s="66">
        <v>3.627481819973923E-8</v>
      </c>
      <c r="BW7" s="66">
        <v>2.1083751703908525E-8</v>
      </c>
      <c r="BX7" s="66">
        <v>8.4900165504169997E-9</v>
      </c>
      <c r="BY7" s="66">
        <v>1.8028543903543865E-7</v>
      </c>
      <c r="BZ7" s="66">
        <v>3.0545308095502461E-8</v>
      </c>
      <c r="CA7" s="66">
        <v>3.211910267371301E-8</v>
      </c>
      <c r="CB7" s="66">
        <v>3.8402329068724307E-8</v>
      </c>
      <c r="CC7" s="66">
        <v>5.2534005021560149E-8</v>
      </c>
      <c r="CD7" s="66">
        <v>3.5957611321366148E-8</v>
      </c>
      <c r="CE7" s="66">
        <v>4.0761828683624651E-8</v>
      </c>
      <c r="CF7" s="66">
        <v>4.9357589685813516E-8</v>
      </c>
      <c r="CG7" s="66">
        <v>2.7760741160861598E-8</v>
      </c>
      <c r="CH7" s="66">
        <v>2.3053663936054927E-7</v>
      </c>
      <c r="CI7" s="66">
        <v>1.0725517914637766E-7</v>
      </c>
      <c r="CJ7" s="66">
        <v>1.5209060207794907E-7</v>
      </c>
      <c r="CK7" s="66">
        <v>2.2802049432124865E-7</v>
      </c>
      <c r="CL7" s="66">
        <v>1.9858893326278006E-7</v>
      </c>
      <c r="CM7" s="66">
        <v>5.4314014649653757E-7</v>
      </c>
      <c r="CN7" s="66">
        <v>2.4416170816498256E-5</v>
      </c>
      <c r="CO7" s="66">
        <v>1.4216434235917301E-4</v>
      </c>
      <c r="CP7" s="66">
        <v>1.6359473245366018E-5</v>
      </c>
      <c r="CQ7" s="66">
        <v>9.9276815605258576E-8</v>
      </c>
      <c r="CR7" s="66">
        <v>6.724800199326256E-5</v>
      </c>
      <c r="CS7" s="66">
        <v>1.0761994222387537E-4</v>
      </c>
      <c r="CT7" s="66">
        <v>2.8348561850301793E-6</v>
      </c>
      <c r="CU7" s="66">
        <v>7.9737148727657221E-8</v>
      </c>
      <c r="CV7" s="66">
        <v>1.4331621047849781E-7</v>
      </c>
      <c r="CW7" s="66">
        <v>4.6301942130187596E-8</v>
      </c>
      <c r="CX7" s="66">
        <v>7.0486489236820499E-8</v>
      </c>
      <c r="CY7" s="66">
        <v>2.2172331329682357E-4</v>
      </c>
      <c r="CZ7" s="66">
        <v>7.198904609851738E-4</v>
      </c>
      <c r="DA7" s="66">
        <v>1.9321945025939134E-7</v>
      </c>
      <c r="DB7" s="66">
        <v>5.79103500270281E-7</v>
      </c>
      <c r="DC7" s="66">
        <v>2.2770588222213699E-5</v>
      </c>
      <c r="DD7" s="66">
        <v>4.3686321999160621E-7</v>
      </c>
      <c r="DE7" s="67">
        <v>2.9705237792337399E-7</v>
      </c>
      <c r="DF7" s="32"/>
      <c r="DG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row>
    <row r="8" spans="1:170" s="34" customFormat="1" ht="19.95" customHeight="1" x14ac:dyDescent="0.2">
      <c r="A8" s="71" t="s">
        <v>159</v>
      </c>
      <c r="B8" s="69" t="s">
        <v>158</v>
      </c>
      <c r="C8" s="70">
        <v>3.1644547690076928E-2</v>
      </c>
      <c r="D8" s="66">
        <v>2.7812067448321633E-2</v>
      </c>
      <c r="E8" s="66">
        <v>1.0000083625700513</v>
      </c>
      <c r="F8" s="66">
        <v>2.6707390542591956E-5</v>
      </c>
      <c r="G8" s="66">
        <v>1.4270013597723867E-6</v>
      </c>
      <c r="H8" s="66">
        <v>0</v>
      </c>
      <c r="I8" s="66">
        <v>8.0206313747700554E-8</v>
      </c>
      <c r="J8" s="66">
        <v>2.8799335858954906E-4</v>
      </c>
      <c r="K8" s="66">
        <v>5.6970788519677265E-5</v>
      </c>
      <c r="L8" s="66">
        <v>2.5070931901510112E-4</v>
      </c>
      <c r="M8" s="66">
        <v>0</v>
      </c>
      <c r="N8" s="66">
        <v>2.5585791980141834E-5</v>
      </c>
      <c r="O8" s="66">
        <v>5.2521559250791124E-6</v>
      </c>
      <c r="P8" s="66">
        <v>3.0438452541693882E-7</v>
      </c>
      <c r="Q8" s="66">
        <v>1.2928372059402685E-7</v>
      </c>
      <c r="R8" s="66">
        <v>5.0035395788265318E-7</v>
      </c>
      <c r="S8" s="66">
        <v>7.7183384236693259E-8</v>
      </c>
      <c r="T8" s="66">
        <v>5.7906972541777898E-8</v>
      </c>
      <c r="U8" s="66">
        <v>1.7010062146324259E-6</v>
      </c>
      <c r="V8" s="66">
        <v>1.3310163140948358E-7</v>
      </c>
      <c r="W8" s="66">
        <v>4.7114819875880614E-8</v>
      </c>
      <c r="X8" s="66">
        <v>2.40075511765133E-7</v>
      </c>
      <c r="Y8" s="66">
        <v>1.3678299536240286E-7</v>
      </c>
      <c r="Z8" s="66">
        <v>1.4599140899079373E-6</v>
      </c>
      <c r="AA8" s="66">
        <v>4.2713358987261762E-6</v>
      </c>
      <c r="AB8" s="66">
        <v>1.8533352499185566E-6</v>
      </c>
      <c r="AC8" s="66">
        <v>8.3127917657781479E-9</v>
      </c>
      <c r="AD8" s="66">
        <v>2.2702517163822213E-8</v>
      </c>
      <c r="AE8" s="66">
        <v>7.7229892840781053E-8</v>
      </c>
      <c r="AF8" s="66">
        <v>6.6945778710787191E-6</v>
      </c>
      <c r="AG8" s="66">
        <v>6.0478766230351289E-5</v>
      </c>
      <c r="AH8" s="66">
        <v>9.1780595903247539E-8</v>
      </c>
      <c r="AI8" s="66">
        <v>9.737416629282534E-8</v>
      </c>
      <c r="AJ8" s="66">
        <v>4.3183532247205935E-7</v>
      </c>
      <c r="AK8" s="66">
        <v>1.4949578641107385E-6</v>
      </c>
      <c r="AL8" s="66">
        <v>3.0682292180508204E-8</v>
      </c>
      <c r="AM8" s="66">
        <v>4.0584703774983197E-8</v>
      </c>
      <c r="AN8" s="66">
        <v>1.702564749048591E-7</v>
      </c>
      <c r="AO8" s="66">
        <v>3.7802443005524695E-8</v>
      </c>
      <c r="AP8" s="66">
        <v>1.8107197183465296E-8</v>
      </c>
      <c r="AQ8" s="66">
        <v>5.8719125345569817E-8</v>
      </c>
      <c r="AR8" s="66">
        <v>2.0441516294863587E-7</v>
      </c>
      <c r="AS8" s="66">
        <v>8.8240707386865317E-8</v>
      </c>
      <c r="AT8" s="66">
        <v>1.3763103661011004E-7</v>
      </c>
      <c r="AU8" s="66">
        <v>1.31195024813213E-7</v>
      </c>
      <c r="AV8" s="66">
        <v>1.4212014951183471E-7</v>
      </c>
      <c r="AW8" s="66">
        <v>2.3360264588648551E-7</v>
      </c>
      <c r="AX8" s="66">
        <v>3.988913292100161E-7</v>
      </c>
      <c r="AY8" s="66">
        <v>2.909866380774849E-7</v>
      </c>
      <c r="AZ8" s="66">
        <v>4.4792661553225715E-7</v>
      </c>
      <c r="BA8" s="66">
        <v>2.1813024460678218E-7</v>
      </c>
      <c r="BB8" s="66">
        <v>1.8272705051858088E-7</v>
      </c>
      <c r="BC8" s="66">
        <v>6.2920383336410482E-7</v>
      </c>
      <c r="BD8" s="66">
        <v>1.3889278781451881E-7</v>
      </c>
      <c r="BE8" s="66">
        <v>7.4726602993427005E-8</v>
      </c>
      <c r="BF8" s="66">
        <v>9.745338771757036E-8</v>
      </c>
      <c r="BG8" s="66">
        <v>9.9880090736387482E-8</v>
      </c>
      <c r="BH8" s="66">
        <v>1.5953393766861076E-7</v>
      </c>
      <c r="BI8" s="66">
        <v>6.7989451217729709E-8</v>
      </c>
      <c r="BJ8" s="66">
        <v>4.4125428375177505E-6</v>
      </c>
      <c r="BK8" s="66">
        <v>6.3729795524534536E-8</v>
      </c>
      <c r="BL8" s="66">
        <v>6.783025011991781E-7</v>
      </c>
      <c r="BM8" s="66">
        <v>9.8203869820088682E-8</v>
      </c>
      <c r="BN8" s="66">
        <v>2.2492333048000028E-6</v>
      </c>
      <c r="BO8" s="66">
        <v>1.1606121941151051E-6</v>
      </c>
      <c r="BP8" s="66">
        <v>1.3782980583502749E-7</v>
      </c>
      <c r="BQ8" s="66">
        <v>1.356642269198089E-7</v>
      </c>
      <c r="BR8" s="66">
        <v>1.2886403416678322E-7</v>
      </c>
      <c r="BS8" s="66">
        <v>1.1167053938231041E-7</v>
      </c>
      <c r="BT8" s="66">
        <v>2.74794756198982E-7</v>
      </c>
      <c r="BU8" s="66">
        <v>1.7810913589613734E-7</v>
      </c>
      <c r="BV8" s="66">
        <v>7.4343204968970571E-8</v>
      </c>
      <c r="BW8" s="66">
        <v>5.4724292702781266E-8</v>
      </c>
      <c r="BX8" s="66">
        <v>1.4883306984361138E-8</v>
      </c>
      <c r="BY8" s="66">
        <v>1.5262230440583975E-6</v>
      </c>
      <c r="BZ8" s="66">
        <v>1.0860953939438233E-7</v>
      </c>
      <c r="CA8" s="66">
        <v>1.2930018862079134E-7</v>
      </c>
      <c r="CB8" s="66">
        <v>5.8614698983387043E-8</v>
      </c>
      <c r="CC8" s="66">
        <v>2.0336729901935134E-7</v>
      </c>
      <c r="CD8" s="66">
        <v>1.8039355281475857E-7</v>
      </c>
      <c r="CE8" s="66">
        <v>1.3612290331822636E-7</v>
      </c>
      <c r="CF8" s="66">
        <v>1.2486416706444427E-7</v>
      </c>
      <c r="CG8" s="66">
        <v>1.1487257544968936E-7</v>
      </c>
      <c r="CH8" s="66">
        <v>1.6085584306998429E-6</v>
      </c>
      <c r="CI8" s="66">
        <v>1.5739912948812E-5</v>
      </c>
      <c r="CJ8" s="66">
        <v>9.7440615090397157E-7</v>
      </c>
      <c r="CK8" s="66">
        <v>4.6181564684456208E-6</v>
      </c>
      <c r="CL8" s="66">
        <v>2.1428557374750011E-5</v>
      </c>
      <c r="CM8" s="66">
        <v>1.2996898974106352E-7</v>
      </c>
      <c r="CN8" s="66">
        <v>2.35025228116272E-4</v>
      </c>
      <c r="CO8" s="66">
        <v>4.1710029716573868E-6</v>
      </c>
      <c r="CP8" s="66">
        <v>1.4879849143997675E-6</v>
      </c>
      <c r="CQ8" s="66">
        <v>7.9974519401406136E-8</v>
      </c>
      <c r="CR8" s="66">
        <v>5.5651074781967477E-6</v>
      </c>
      <c r="CS8" s="66">
        <v>7.9713433432330683E-6</v>
      </c>
      <c r="CT8" s="66">
        <v>2.8909466048720316E-6</v>
      </c>
      <c r="CU8" s="66">
        <v>2.1328118471741168E-7</v>
      </c>
      <c r="CV8" s="66">
        <v>7.0817584049118377E-6</v>
      </c>
      <c r="CW8" s="66">
        <v>6.9888725459903652E-8</v>
      </c>
      <c r="CX8" s="66">
        <v>2.2988454838816394E-7</v>
      </c>
      <c r="CY8" s="66">
        <v>1.8408330540326989E-5</v>
      </c>
      <c r="CZ8" s="66">
        <v>4.5467651459986545E-5</v>
      </c>
      <c r="DA8" s="66">
        <v>4.980736850784562E-7</v>
      </c>
      <c r="DB8" s="66">
        <v>6.2006454842467604E-4</v>
      </c>
      <c r="DC8" s="66">
        <v>5.7526898649066298E-6</v>
      </c>
      <c r="DD8" s="66">
        <v>1.4891142371990307E-7</v>
      </c>
      <c r="DE8" s="67">
        <v>4.6995797784769938E-7</v>
      </c>
      <c r="DF8" s="32"/>
      <c r="DG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row>
    <row r="9" spans="1:170" s="34" customFormat="1" ht="19.95" customHeight="1" x14ac:dyDescent="0.2">
      <c r="A9" s="71" t="s">
        <v>162</v>
      </c>
      <c r="B9" s="69" t="s">
        <v>163</v>
      </c>
      <c r="C9" s="70">
        <v>2.0859355552055027E-5</v>
      </c>
      <c r="D9" s="66">
        <v>1.2398252120610058E-6</v>
      </c>
      <c r="E9" s="66">
        <v>7.2891708867372023E-8</v>
      </c>
      <c r="F9" s="66">
        <v>1.0053509486608403</v>
      </c>
      <c r="G9" s="66">
        <v>1.098237901791099E-6</v>
      </c>
      <c r="H9" s="66">
        <v>0</v>
      </c>
      <c r="I9" s="66">
        <v>6.221868905090967E-7</v>
      </c>
      <c r="J9" s="66">
        <v>2.677292631376775E-5</v>
      </c>
      <c r="K9" s="66">
        <v>5.5576835678294487E-7</v>
      </c>
      <c r="L9" s="66">
        <v>3.4713465130442581E-6</v>
      </c>
      <c r="M9" s="66">
        <v>0</v>
      </c>
      <c r="N9" s="66">
        <v>9.5252586047097688E-7</v>
      </c>
      <c r="O9" s="66">
        <v>3.312789243782604E-7</v>
      </c>
      <c r="P9" s="66">
        <v>4.2424393121368777E-3</v>
      </c>
      <c r="Q9" s="66">
        <v>2.8037747009573176E-5</v>
      </c>
      <c r="R9" s="66">
        <v>6.0918136982771265E-7</v>
      </c>
      <c r="S9" s="66">
        <v>8.1215419356258032E-7</v>
      </c>
      <c r="T9" s="66">
        <v>2.2119202245320078E-7</v>
      </c>
      <c r="U9" s="66">
        <v>5.3538088761643057E-7</v>
      </c>
      <c r="V9" s="66">
        <v>1.4471586165858823E-5</v>
      </c>
      <c r="W9" s="66">
        <v>8.506363304932824E-8</v>
      </c>
      <c r="X9" s="66">
        <v>2.862103512991043E-7</v>
      </c>
      <c r="Y9" s="66">
        <v>1.9801896296125668E-7</v>
      </c>
      <c r="Z9" s="66">
        <v>2.7321809825100481E-7</v>
      </c>
      <c r="AA9" s="66">
        <v>2.9569656866493714E-7</v>
      </c>
      <c r="AB9" s="66">
        <v>3.012935449899824E-5</v>
      </c>
      <c r="AC9" s="66">
        <v>1.5592500786784389E-8</v>
      </c>
      <c r="AD9" s="66">
        <v>9.842338678049011E-8</v>
      </c>
      <c r="AE9" s="66">
        <v>1.7985626063501047E-7</v>
      </c>
      <c r="AF9" s="66">
        <v>2.0663343036234888E-7</v>
      </c>
      <c r="AG9" s="66">
        <v>2.4973279863011073E-4</v>
      </c>
      <c r="AH9" s="66">
        <v>1.909240208672808E-6</v>
      </c>
      <c r="AI9" s="66">
        <v>1.7307102348605472E-7</v>
      </c>
      <c r="AJ9" s="66">
        <v>7.9256286403922742E-6</v>
      </c>
      <c r="AK9" s="66">
        <v>7.4742410911379849E-7</v>
      </c>
      <c r="AL9" s="66">
        <v>1.1956882704408903E-7</v>
      </c>
      <c r="AM9" s="66">
        <v>1.4932632810243799E-7</v>
      </c>
      <c r="AN9" s="66">
        <v>3.3810141080742375E-7</v>
      </c>
      <c r="AO9" s="66">
        <v>8.7133030789092155E-8</v>
      </c>
      <c r="AP9" s="66">
        <v>6.7579874445573721E-8</v>
      </c>
      <c r="AQ9" s="66">
        <v>5.6545884776998507E-7</v>
      </c>
      <c r="AR9" s="66">
        <v>5.3244184636171266E-7</v>
      </c>
      <c r="AS9" s="66">
        <v>3.0492457333026934E-7</v>
      </c>
      <c r="AT9" s="66">
        <v>1.074121835451249E-7</v>
      </c>
      <c r="AU9" s="66">
        <v>1.1442342544790905E-7</v>
      </c>
      <c r="AV9" s="66">
        <v>6.4523201902763824E-7</v>
      </c>
      <c r="AW9" s="66">
        <v>1.2139938263022795E-7</v>
      </c>
      <c r="AX9" s="66">
        <v>2.2307594448657589E-7</v>
      </c>
      <c r="AY9" s="66">
        <v>1.5983900954446374E-7</v>
      </c>
      <c r="AZ9" s="66">
        <v>2.1616607461465995E-7</v>
      </c>
      <c r="BA9" s="66">
        <v>1.107324652444735E-7</v>
      </c>
      <c r="BB9" s="66">
        <v>3.1851056056437136E-7</v>
      </c>
      <c r="BC9" s="66">
        <v>1.2917165796312748E-7</v>
      </c>
      <c r="BD9" s="66">
        <v>1.127118998607457E-7</v>
      </c>
      <c r="BE9" s="66">
        <v>9.7712221706948193E-8</v>
      </c>
      <c r="BF9" s="66">
        <v>2.7835755771189545E-7</v>
      </c>
      <c r="BG9" s="66">
        <v>1.852344422041532E-7</v>
      </c>
      <c r="BH9" s="66">
        <v>1.2968987624909703E-6</v>
      </c>
      <c r="BI9" s="66">
        <v>7.70397953031537E-7</v>
      </c>
      <c r="BJ9" s="66">
        <v>2.2974545302840741E-5</v>
      </c>
      <c r="BK9" s="66">
        <v>8.8605809013742912E-8</v>
      </c>
      <c r="BL9" s="66">
        <v>2.2515095892150103E-5</v>
      </c>
      <c r="BM9" s="66">
        <v>7.1310000707010549E-6</v>
      </c>
      <c r="BN9" s="66">
        <v>2.187901168717006E-6</v>
      </c>
      <c r="BO9" s="66">
        <v>3.0241081044018305E-6</v>
      </c>
      <c r="BP9" s="66">
        <v>9.0342051542686605E-7</v>
      </c>
      <c r="BQ9" s="66">
        <v>2.3332932342845774E-7</v>
      </c>
      <c r="BR9" s="66">
        <v>3.3262468628608403E-7</v>
      </c>
      <c r="BS9" s="66">
        <v>1.5775245147126893E-7</v>
      </c>
      <c r="BT9" s="66">
        <v>3.2313371149160196E-7</v>
      </c>
      <c r="BU9" s="66">
        <v>8.0712536262791496E-8</v>
      </c>
      <c r="BV9" s="66">
        <v>6.7793846010280295E-8</v>
      </c>
      <c r="BW9" s="66">
        <v>1.0109445024218438E-7</v>
      </c>
      <c r="BX9" s="66">
        <v>7.8921584717596608E-8</v>
      </c>
      <c r="BY9" s="66">
        <v>3.7909167244845383E-7</v>
      </c>
      <c r="BZ9" s="66">
        <v>1.6626734781661242E-7</v>
      </c>
      <c r="CA9" s="66">
        <v>6.5819867067793081E-7</v>
      </c>
      <c r="CB9" s="66">
        <v>2.4130697891407749E-7</v>
      </c>
      <c r="CC9" s="66">
        <v>4.0850951219872544E-7</v>
      </c>
      <c r="CD9" s="66">
        <v>2.2836322468522597E-7</v>
      </c>
      <c r="CE9" s="66">
        <v>3.6032977792427445E-7</v>
      </c>
      <c r="CF9" s="66">
        <v>5.7391505862268517E-6</v>
      </c>
      <c r="CG9" s="66">
        <v>5.2462207863909093E-8</v>
      </c>
      <c r="CH9" s="66">
        <v>1.2401235662120621E-7</v>
      </c>
      <c r="CI9" s="66">
        <v>2.4683290185354174E-7</v>
      </c>
      <c r="CJ9" s="66">
        <v>9.1517332505338809E-8</v>
      </c>
      <c r="CK9" s="66">
        <v>1.6739375732674017E-7</v>
      </c>
      <c r="CL9" s="66">
        <v>2.3144286628689099E-7</v>
      </c>
      <c r="CM9" s="66">
        <v>2.4565033498336446E-7</v>
      </c>
      <c r="CN9" s="66">
        <v>3.3236456645134056E-6</v>
      </c>
      <c r="CO9" s="66">
        <v>2.1374654183459362E-7</v>
      </c>
      <c r="CP9" s="66">
        <v>6.2380358042965855E-7</v>
      </c>
      <c r="CQ9" s="66">
        <v>2.9249954860066252E-7</v>
      </c>
      <c r="CR9" s="66">
        <v>7.2934436363990946E-6</v>
      </c>
      <c r="CS9" s="66">
        <v>1.1010307818153252E-5</v>
      </c>
      <c r="CT9" s="66">
        <v>2.1058094858127622E-7</v>
      </c>
      <c r="CU9" s="66">
        <v>1.1833547288960699E-7</v>
      </c>
      <c r="CV9" s="66">
        <v>1.5174540335431366E-7</v>
      </c>
      <c r="CW9" s="66">
        <v>8.7790094893874098E-8</v>
      </c>
      <c r="CX9" s="66">
        <v>1.3108970432831016E-7</v>
      </c>
      <c r="CY9" s="66">
        <v>4.7829471266433022E-5</v>
      </c>
      <c r="CZ9" s="66">
        <v>8.5225966984030823E-5</v>
      </c>
      <c r="DA9" s="66">
        <v>3.4021108848067619E-7</v>
      </c>
      <c r="DB9" s="66">
        <v>3.5612593360151808E-7</v>
      </c>
      <c r="DC9" s="66">
        <v>5.3237371206312296E-6</v>
      </c>
      <c r="DD9" s="66">
        <v>5.0005180012357348E-7</v>
      </c>
      <c r="DE9" s="67">
        <v>2.0291158227874507E-7</v>
      </c>
      <c r="DF9" s="32"/>
      <c r="DG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row>
    <row r="10" spans="1:170" s="34" customFormat="1" ht="19.95" customHeight="1" x14ac:dyDescent="0.2">
      <c r="A10" s="71" t="s">
        <v>170</v>
      </c>
      <c r="B10" s="69" t="s">
        <v>171</v>
      </c>
      <c r="C10" s="70">
        <v>9.6393483326604483E-8</v>
      </c>
      <c r="D10" s="66">
        <v>3.4580682770445433E-6</v>
      </c>
      <c r="E10" s="66">
        <v>1.102293118288253E-7</v>
      </c>
      <c r="F10" s="66">
        <v>2.4109858985093003E-6</v>
      </c>
      <c r="G10" s="66">
        <v>1.0002370464194321</v>
      </c>
      <c r="H10" s="66">
        <v>0</v>
      </c>
      <c r="I10" s="66">
        <v>6.8516733315085326E-8</v>
      </c>
      <c r="J10" s="66">
        <v>5.3524568607619732E-4</v>
      </c>
      <c r="K10" s="66">
        <v>8.0285869973817271E-6</v>
      </c>
      <c r="L10" s="66">
        <v>1.0099298606884746E-4</v>
      </c>
      <c r="M10" s="66">
        <v>0</v>
      </c>
      <c r="N10" s="66">
        <v>9.3200271590494624E-8</v>
      </c>
      <c r="O10" s="66">
        <v>1.3883095529932169E-6</v>
      </c>
      <c r="P10" s="66">
        <v>2.5302955274177253E-7</v>
      </c>
      <c r="Q10" s="66">
        <v>3.5763960193475607E-7</v>
      </c>
      <c r="R10" s="66">
        <v>8.2250443046429596E-7</v>
      </c>
      <c r="S10" s="66">
        <v>2.953780553227336E-8</v>
      </c>
      <c r="T10" s="66">
        <v>2.8708787447947538E-8</v>
      </c>
      <c r="U10" s="66">
        <v>2.1673484099851219E-6</v>
      </c>
      <c r="V10" s="66">
        <v>6.4165346410018941E-8</v>
      </c>
      <c r="W10" s="66">
        <v>8.450618756718504E-9</v>
      </c>
      <c r="X10" s="66">
        <v>1.9871517976769082E-7</v>
      </c>
      <c r="Y10" s="66">
        <v>3.3655228061428893E-8</v>
      </c>
      <c r="Z10" s="66">
        <v>3.4435510786715824E-8</v>
      </c>
      <c r="AA10" s="66">
        <v>6.6546899603260958E-6</v>
      </c>
      <c r="AB10" s="66">
        <v>2.3317414595876683E-6</v>
      </c>
      <c r="AC10" s="66">
        <v>2.384202621173013E-9</v>
      </c>
      <c r="AD10" s="66">
        <v>1.1552452947347135E-8</v>
      </c>
      <c r="AE10" s="66">
        <v>2.5183876939004452E-8</v>
      </c>
      <c r="AF10" s="66">
        <v>2.935885891520864E-8</v>
      </c>
      <c r="AG10" s="66">
        <v>9.9284332130389709E-6</v>
      </c>
      <c r="AH10" s="66">
        <v>1.3705692683376963E-7</v>
      </c>
      <c r="AI10" s="66">
        <v>2.8036480824442619E-8</v>
      </c>
      <c r="AJ10" s="66">
        <v>2.8058349711443629E-7</v>
      </c>
      <c r="AK10" s="66">
        <v>2.4717373269300206E-7</v>
      </c>
      <c r="AL10" s="66">
        <v>6.1953090423088452E-9</v>
      </c>
      <c r="AM10" s="66">
        <v>6.1271541484972655E-8</v>
      </c>
      <c r="AN10" s="66">
        <v>1.4221271381973614E-7</v>
      </c>
      <c r="AO10" s="66">
        <v>2.6384063016595728E-8</v>
      </c>
      <c r="AP10" s="66">
        <v>5.6685027917638806E-9</v>
      </c>
      <c r="AQ10" s="66">
        <v>2.763471656999729E-8</v>
      </c>
      <c r="AR10" s="66">
        <v>2.3791034164063422E-8</v>
      </c>
      <c r="AS10" s="66">
        <v>2.1266705370204289E-8</v>
      </c>
      <c r="AT10" s="66">
        <v>1.9980545146779688E-8</v>
      </c>
      <c r="AU10" s="66">
        <v>4.625021936517935E-8</v>
      </c>
      <c r="AV10" s="66">
        <v>9.8344239970662717E-8</v>
      </c>
      <c r="AW10" s="66">
        <v>2.8335030363557832E-8</v>
      </c>
      <c r="AX10" s="66">
        <v>1.013957004278731E-7</v>
      </c>
      <c r="AY10" s="66">
        <v>5.7472311517467393E-8</v>
      </c>
      <c r="AZ10" s="66">
        <v>2.6926295553838287E-8</v>
      </c>
      <c r="BA10" s="66">
        <v>1.2656362027726582E-7</v>
      </c>
      <c r="BB10" s="66">
        <v>4.4734500411197163E-8</v>
      </c>
      <c r="BC10" s="66">
        <v>8.3275140322134479E-8</v>
      </c>
      <c r="BD10" s="66">
        <v>5.4286246042634364E-8</v>
      </c>
      <c r="BE10" s="66">
        <v>3.2888927796412595E-8</v>
      </c>
      <c r="BF10" s="66">
        <v>3.797123484182135E-8</v>
      </c>
      <c r="BG10" s="66">
        <v>3.2416430657889579E-8</v>
      </c>
      <c r="BH10" s="66">
        <v>4.6567569221146434E-8</v>
      </c>
      <c r="BI10" s="66">
        <v>3.1252675986419042E-8</v>
      </c>
      <c r="BJ10" s="66">
        <v>3.2459233575124577E-4</v>
      </c>
      <c r="BK10" s="66">
        <v>2.2291330949617303E-8</v>
      </c>
      <c r="BL10" s="66">
        <v>7.3735623842679755E-8</v>
      </c>
      <c r="BM10" s="66">
        <v>1.9476900735930517E-7</v>
      </c>
      <c r="BN10" s="66">
        <v>1.6464689966747002E-7</v>
      </c>
      <c r="BO10" s="66">
        <v>1.4516033041848353E-7</v>
      </c>
      <c r="BP10" s="66">
        <v>1.5005248609056332E-8</v>
      </c>
      <c r="BQ10" s="66">
        <v>1.8266573232724768E-8</v>
      </c>
      <c r="BR10" s="66">
        <v>6.2207930714213107E-8</v>
      </c>
      <c r="BS10" s="66">
        <v>6.2641037921455181E-8</v>
      </c>
      <c r="BT10" s="66">
        <v>4.89581907928928E-8</v>
      </c>
      <c r="BU10" s="66">
        <v>4.9119956458600193E-8</v>
      </c>
      <c r="BV10" s="66">
        <v>3.7518388633464982E-8</v>
      </c>
      <c r="BW10" s="66">
        <v>2.2724755509851215E-8</v>
      </c>
      <c r="BX10" s="66">
        <v>8.510340245609527E-9</v>
      </c>
      <c r="BY10" s="66">
        <v>4.9999411009529549E-8</v>
      </c>
      <c r="BZ10" s="66">
        <v>3.4072444240077842E-8</v>
      </c>
      <c r="CA10" s="66">
        <v>4.3218176143245103E-8</v>
      </c>
      <c r="CB10" s="66">
        <v>2.2187981993471369E-8</v>
      </c>
      <c r="CC10" s="66">
        <v>4.2630922317556597E-8</v>
      </c>
      <c r="CD10" s="66">
        <v>4.5565641938183612E-8</v>
      </c>
      <c r="CE10" s="66">
        <v>3.7283411842898817E-8</v>
      </c>
      <c r="CF10" s="66">
        <v>3.9486212416105083E-8</v>
      </c>
      <c r="CG10" s="66">
        <v>3.0446118072934591E-8</v>
      </c>
      <c r="CH10" s="66">
        <v>1.1341341373161668E-7</v>
      </c>
      <c r="CI10" s="66">
        <v>1.8367268968551903E-7</v>
      </c>
      <c r="CJ10" s="66">
        <v>2.9667425212370857E-7</v>
      </c>
      <c r="CK10" s="66">
        <v>1.3380861518804778E-7</v>
      </c>
      <c r="CL10" s="66">
        <v>5.5434100389948611E-7</v>
      </c>
      <c r="CM10" s="66">
        <v>3.0557859352698795E-7</v>
      </c>
      <c r="CN10" s="66">
        <v>4.0289441820837614E-6</v>
      </c>
      <c r="CO10" s="66">
        <v>4.6712515515977321E-7</v>
      </c>
      <c r="CP10" s="66">
        <v>9.6147463662876332E-6</v>
      </c>
      <c r="CQ10" s="66">
        <v>5.8345250883274566E-8</v>
      </c>
      <c r="CR10" s="66">
        <v>3.7366091997772608E-5</v>
      </c>
      <c r="CS10" s="66">
        <v>6.7221782577155272E-5</v>
      </c>
      <c r="CT10" s="66">
        <v>5.5441369832028864E-7</v>
      </c>
      <c r="CU10" s="66">
        <v>2.736758682089735E-7</v>
      </c>
      <c r="CV10" s="66">
        <v>2.1339328128428281E-7</v>
      </c>
      <c r="CW10" s="66">
        <v>6.0602903239904727E-8</v>
      </c>
      <c r="CX10" s="66">
        <v>1.3317317407145178E-7</v>
      </c>
      <c r="CY10" s="66">
        <v>1.54801056070704E-4</v>
      </c>
      <c r="CZ10" s="66">
        <v>2.7126414276056E-4</v>
      </c>
      <c r="DA10" s="66">
        <v>2.1668572204827975E-7</v>
      </c>
      <c r="DB10" s="66">
        <v>1.9477322021027092E-6</v>
      </c>
      <c r="DC10" s="66">
        <v>1.5670090305735343E-5</v>
      </c>
      <c r="DD10" s="66">
        <v>4.8096204329233964E-6</v>
      </c>
      <c r="DE10" s="67">
        <v>1.2502656678937262E-7</v>
      </c>
      <c r="DF10" s="32"/>
      <c r="DG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row>
    <row r="11" spans="1:170" s="34" customFormat="1" ht="19.95" customHeight="1" x14ac:dyDescent="0.2">
      <c r="A11" s="71" t="s">
        <v>176</v>
      </c>
      <c r="B11" s="69" t="s">
        <v>175</v>
      </c>
      <c r="C11" s="70">
        <v>0</v>
      </c>
      <c r="D11" s="66">
        <v>0</v>
      </c>
      <c r="E11" s="66">
        <v>0</v>
      </c>
      <c r="F11" s="66">
        <v>0</v>
      </c>
      <c r="G11" s="66">
        <v>0</v>
      </c>
      <c r="H11" s="66">
        <v>1</v>
      </c>
      <c r="I11" s="66">
        <v>0</v>
      </c>
      <c r="J11" s="66">
        <v>0</v>
      </c>
      <c r="K11" s="66">
        <v>0</v>
      </c>
      <c r="L11" s="66">
        <v>0</v>
      </c>
      <c r="M11" s="66">
        <v>0</v>
      </c>
      <c r="N11" s="66">
        <v>0</v>
      </c>
      <c r="O11" s="66">
        <v>0</v>
      </c>
      <c r="P11" s="66">
        <v>0</v>
      </c>
      <c r="Q11" s="66">
        <v>0</v>
      </c>
      <c r="R11" s="66">
        <v>0</v>
      </c>
      <c r="S11" s="66">
        <v>0</v>
      </c>
      <c r="T11" s="66">
        <v>0</v>
      </c>
      <c r="U11" s="66">
        <v>0</v>
      </c>
      <c r="V11" s="66">
        <v>0</v>
      </c>
      <c r="W11" s="66">
        <v>0</v>
      </c>
      <c r="X11" s="66">
        <v>0</v>
      </c>
      <c r="Y11" s="66">
        <v>0</v>
      </c>
      <c r="Z11" s="66">
        <v>0</v>
      </c>
      <c r="AA11" s="66">
        <v>0</v>
      </c>
      <c r="AB11" s="66">
        <v>0</v>
      </c>
      <c r="AC11" s="66">
        <v>0</v>
      </c>
      <c r="AD11" s="66">
        <v>0</v>
      </c>
      <c r="AE11" s="66">
        <v>0</v>
      </c>
      <c r="AF11" s="66">
        <v>0</v>
      </c>
      <c r="AG11" s="66">
        <v>0</v>
      </c>
      <c r="AH11" s="66">
        <v>0</v>
      </c>
      <c r="AI11" s="66">
        <v>0</v>
      </c>
      <c r="AJ11" s="66">
        <v>0</v>
      </c>
      <c r="AK11" s="66">
        <v>0</v>
      </c>
      <c r="AL11" s="66">
        <v>0</v>
      </c>
      <c r="AM11" s="66">
        <v>0</v>
      </c>
      <c r="AN11" s="66">
        <v>0</v>
      </c>
      <c r="AO11" s="66">
        <v>0</v>
      </c>
      <c r="AP11" s="66">
        <v>0</v>
      </c>
      <c r="AQ11" s="66">
        <v>0</v>
      </c>
      <c r="AR11" s="66">
        <v>0</v>
      </c>
      <c r="AS11" s="66">
        <v>0</v>
      </c>
      <c r="AT11" s="66">
        <v>0</v>
      </c>
      <c r="AU11" s="66">
        <v>0</v>
      </c>
      <c r="AV11" s="66">
        <v>0</v>
      </c>
      <c r="AW11" s="66">
        <v>0</v>
      </c>
      <c r="AX11" s="66">
        <v>0</v>
      </c>
      <c r="AY11" s="66">
        <v>0</v>
      </c>
      <c r="AZ11" s="66">
        <v>0</v>
      </c>
      <c r="BA11" s="66">
        <v>0</v>
      </c>
      <c r="BB11" s="66">
        <v>0</v>
      </c>
      <c r="BC11" s="66">
        <v>0</v>
      </c>
      <c r="BD11" s="66">
        <v>0</v>
      </c>
      <c r="BE11" s="66">
        <v>0</v>
      </c>
      <c r="BF11" s="66">
        <v>0</v>
      </c>
      <c r="BG11" s="66">
        <v>0</v>
      </c>
      <c r="BH11" s="66">
        <v>0</v>
      </c>
      <c r="BI11" s="66">
        <v>0</v>
      </c>
      <c r="BJ11" s="66">
        <v>0</v>
      </c>
      <c r="BK11" s="66">
        <v>0</v>
      </c>
      <c r="BL11" s="66">
        <v>0</v>
      </c>
      <c r="BM11" s="66">
        <v>0</v>
      </c>
      <c r="BN11" s="66">
        <v>0</v>
      </c>
      <c r="BO11" s="66">
        <v>0</v>
      </c>
      <c r="BP11" s="66">
        <v>0</v>
      </c>
      <c r="BQ11" s="66">
        <v>0</v>
      </c>
      <c r="BR11" s="66">
        <v>0</v>
      </c>
      <c r="BS11" s="66">
        <v>0</v>
      </c>
      <c r="BT11" s="66">
        <v>0</v>
      </c>
      <c r="BU11" s="66">
        <v>0</v>
      </c>
      <c r="BV11" s="66">
        <v>0</v>
      </c>
      <c r="BW11" s="66">
        <v>0</v>
      </c>
      <c r="BX11" s="66">
        <v>0</v>
      </c>
      <c r="BY11" s="66">
        <v>0</v>
      </c>
      <c r="BZ11" s="66">
        <v>0</v>
      </c>
      <c r="CA11" s="66">
        <v>0</v>
      </c>
      <c r="CB11" s="66">
        <v>0</v>
      </c>
      <c r="CC11" s="66">
        <v>0</v>
      </c>
      <c r="CD11" s="66">
        <v>0</v>
      </c>
      <c r="CE11" s="66">
        <v>0</v>
      </c>
      <c r="CF11" s="66">
        <v>0</v>
      </c>
      <c r="CG11" s="66">
        <v>0</v>
      </c>
      <c r="CH11" s="66">
        <v>0</v>
      </c>
      <c r="CI11" s="66">
        <v>0</v>
      </c>
      <c r="CJ11" s="66">
        <v>0</v>
      </c>
      <c r="CK11" s="66">
        <v>0</v>
      </c>
      <c r="CL11" s="66">
        <v>0</v>
      </c>
      <c r="CM11" s="66">
        <v>0</v>
      </c>
      <c r="CN11" s="66">
        <v>0</v>
      </c>
      <c r="CO11" s="66">
        <v>0</v>
      </c>
      <c r="CP11" s="66">
        <v>0</v>
      </c>
      <c r="CQ11" s="66">
        <v>0</v>
      </c>
      <c r="CR11" s="66">
        <v>0</v>
      </c>
      <c r="CS11" s="66">
        <v>0</v>
      </c>
      <c r="CT11" s="66">
        <v>0</v>
      </c>
      <c r="CU11" s="66">
        <v>0</v>
      </c>
      <c r="CV11" s="66">
        <v>0</v>
      </c>
      <c r="CW11" s="66">
        <v>0</v>
      </c>
      <c r="CX11" s="66">
        <v>0</v>
      </c>
      <c r="CY11" s="66">
        <v>0</v>
      </c>
      <c r="CZ11" s="66">
        <v>0</v>
      </c>
      <c r="DA11" s="66">
        <v>0</v>
      </c>
      <c r="DB11" s="66">
        <v>0</v>
      </c>
      <c r="DC11" s="66">
        <v>0</v>
      </c>
      <c r="DD11" s="66">
        <v>0</v>
      </c>
      <c r="DE11" s="67">
        <v>0</v>
      </c>
      <c r="DF11" s="32"/>
      <c r="DG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row>
    <row r="12" spans="1:170" s="34" customFormat="1" ht="19.95" customHeight="1" x14ac:dyDescent="0.2">
      <c r="A12" s="71" t="s">
        <v>179</v>
      </c>
      <c r="B12" s="69" t="s">
        <v>180</v>
      </c>
      <c r="C12" s="70">
        <v>0</v>
      </c>
      <c r="D12" s="66">
        <v>0</v>
      </c>
      <c r="E12" s="66">
        <v>0</v>
      </c>
      <c r="F12" s="66">
        <v>0</v>
      </c>
      <c r="G12" s="66">
        <v>0</v>
      </c>
      <c r="H12" s="66">
        <v>0</v>
      </c>
      <c r="I12" s="66">
        <v>1</v>
      </c>
      <c r="J12" s="66">
        <v>0</v>
      </c>
      <c r="K12" s="66">
        <v>0</v>
      </c>
      <c r="L12" s="66">
        <v>0</v>
      </c>
      <c r="M12" s="66">
        <v>0</v>
      </c>
      <c r="N12" s="66">
        <v>0</v>
      </c>
      <c r="O12" s="66">
        <v>0</v>
      </c>
      <c r="P12" s="66">
        <v>0</v>
      </c>
      <c r="Q12" s="66">
        <v>0</v>
      </c>
      <c r="R12" s="66">
        <v>0</v>
      </c>
      <c r="S12" s="66">
        <v>0</v>
      </c>
      <c r="T12" s="66">
        <v>0</v>
      </c>
      <c r="U12" s="66">
        <v>0</v>
      </c>
      <c r="V12" s="66">
        <v>0</v>
      </c>
      <c r="W12" s="66">
        <v>0</v>
      </c>
      <c r="X12" s="66">
        <v>0</v>
      </c>
      <c r="Y12" s="66">
        <v>0</v>
      </c>
      <c r="Z12" s="66">
        <v>0</v>
      </c>
      <c r="AA12" s="66">
        <v>0</v>
      </c>
      <c r="AB12" s="66">
        <v>0</v>
      </c>
      <c r="AC12" s="66">
        <v>0</v>
      </c>
      <c r="AD12" s="66">
        <v>0</v>
      </c>
      <c r="AE12" s="66">
        <v>0</v>
      </c>
      <c r="AF12" s="66">
        <v>0</v>
      </c>
      <c r="AG12" s="66">
        <v>0</v>
      </c>
      <c r="AH12" s="66">
        <v>0</v>
      </c>
      <c r="AI12" s="66">
        <v>0</v>
      </c>
      <c r="AJ12" s="66">
        <v>0</v>
      </c>
      <c r="AK12" s="66">
        <v>0</v>
      </c>
      <c r="AL12" s="66">
        <v>0</v>
      </c>
      <c r="AM12" s="66">
        <v>0</v>
      </c>
      <c r="AN12" s="66">
        <v>0</v>
      </c>
      <c r="AO12" s="66">
        <v>0</v>
      </c>
      <c r="AP12" s="66">
        <v>0</v>
      </c>
      <c r="AQ12" s="66">
        <v>0</v>
      </c>
      <c r="AR12" s="66">
        <v>0</v>
      </c>
      <c r="AS12" s="66">
        <v>0</v>
      </c>
      <c r="AT12" s="66">
        <v>0</v>
      </c>
      <c r="AU12" s="66">
        <v>0</v>
      </c>
      <c r="AV12" s="66">
        <v>0</v>
      </c>
      <c r="AW12" s="66">
        <v>0</v>
      </c>
      <c r="AX12" s="66">
        <v>0</v>
      </c>
      <c r="AY12" s="66">
        <v>0</v>
      </c>
      <c r="AZ12" s="66">
        <v>0</v>
      </c>
      <c r="BA12" s="66">
        <v>0</v>
      </c>
      <c r="BB12" s="66">
        <v>0</v>
      </c>
      <c r="BC12" s="66">
        <v>0</v>
      </c>
      <c r="BD12" s="66">
        <v>0</v>
      </c>
      <c r="BE12" s="66">
        <v>0</v>
      </c>
      <c r="BF12" s="66">
        <v>0</v>
      </c>
      <c r="BG12" s="66">
        <v>0</v>
      </c>
      <c r="BH12" s="66">
        <v>0</v>
      </c>
      <c r="BI12" s="66">
        <v>0</v>
      </c>
      <c r="BJ12" s="66">
        <v>0</v>
      </c>
      <c r="BK12" s="66">
        <v>0</v>
      </c>
      <c r="BL12" s="66">
        <v>0</v>
      </c>
      <c r="BM12" s="66">
        <v>0</v>
      </c>
      <c r="BN12" s="66">
        <v>0</v>
      </c>
      <c r="BO12" s="66">
        <v>0</v>
      </c>
      <c r="BP12" s="66">
        <v>0</v>
      </c>
      <c r="BQ12" s="66">
        <v>0</v>
      </c>
      <c r="BR12" s="66">
        <v>0</v>
      </c>
      <c r="BS12" s="66">
        <v>0</v>
      </c>
      <c r="BT12" s="66">
        <v>0</v>
      </c>
      <c r="BU12" s="66">
        <v>0</v>
      </c>
      <c r="BV12" s="66">
        <v>0</v>
      </c>
      <c r="BW12" s="66">
        <v>0</v>
      </c>
      <c r="BX12" s="66">
        <v>0</v>
      </c>
      <c r="BY12" s="66">
        <v>0</v>
      </c>
      <c r="BZ12" s="66">
        <v>0</v>
      </c>
      <c r="CA12" s="66">
        <v>0</v>
      </c>
      <c r="CB12" s="66">
        <v>0</v>
      </c>
      <c r="CC12" s="66">
        <v>0</v>
      </c>
      <c r="CD12" s="66">
        <v>0</v>
      </c>
      <c r="CE12" s="66">
        <v>0</v>
      </c>
      <c r="CF12" s="66">
        <v>0</v>
      </c>
      <c r="CG12" s="66">
        <v>0</v>
      </c>
      <c r="CH12" s="66">
        <v>0</v>
      </c>
      <c r="CI12" s="66">
        <v>0</v>
      </c>
      <c r="CJ12" s="66">
        <v>0</v>
      </c>
      <c r="CK12" s="66">
        <v>0</v>
      </c>
      <c r="CL12" s="66">
        <v>0</v>
      </c>
      <c r="CM12" s="66">
        <v>0</v>
      </c>
      <c r="CN12" s="66">
        <v>0</v>
      </c>
      <c r="CO12" s="66">
        <v>0</v>
      </c>
      <c r="CP12" s="66">
        <v>0</v>
      </c>
      <c r="CQ12" s="66">
        <v>0</v>
      </c>
      <c r="CR12" s="66">
        <v>0</v>
      </c>
      <c r="CS12" s="66">
        <v>0</v>
      </c>
      <c r="CT12" s="66">
        <v>0</v>
      </c>
      <c r="CU12" s="66">
        <v>0</v>
      </c>
      <c r="CV12" s="66">
        <v>0</v>
      </c>
      <c r="CW12" s="66">
        <v>0</v>
      </c>
      <c r="CX12" s="66">
        <v>0</v>
      </c>
      <c r="CY12" s="66">
        <v>0</v>
      </c>
      <c r="CZ12" s="66">
        <v>0</v>
      </c>
      <c r="DA12" s="66">
        <v>0</v>
      </c>
      <c r="DB12" s="66">
        <v>0</v>
      </c>
      <c r="DC12" s="66">
        <v>0</v>
      </c>
      <c r="DD12" s="66">
        <v>0</v>
      </c>
      <c r="DE12" s="67">
        <v>0</v>
      </c>
      <c r="DF12" s="32"/>
      <c r="DG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row>
    <row r="13" spans="1:170" s="34" customFormat="1" ht="19.95" customHeight="1" x14ac:dyDescent="0.2">
      <c r="A13" s="71" t="s">
        <v>185</v>
      </c>
      <c r="B13" s="69" t="s">
        <v>186</v>
      </c>
      <c r="C13" s="70">
        <v>4.6059523022592582E-5</v>
      </c>
      <c r="D13" s="66">
        <v>4.8316067897861492E-3</v>
      </c>
      <c r="E13" s="66">
        <v>4.268174624336904E-5</v>
      </c>
      <c r="F13" s="66">
        <v>4.6294254181759387E-3</v>
      </c>
      <c r="G13" s="66">
        <v>3.8799009722169891E-3</v>
      </c>
      <c r="H13" s="66">
        <v>0</v>
      </c>
      <c r="I13" s="66">
        <v>8.619749261127346E-6</v>
      </c>
      <c r="J13" s="66">
        <v>1.0506677473893846</v>
      </c>
      <c r="K13" s="66">
        <v>1.5624350691527681E-2</v>
      </c>
      <c r="L13" s="66">
        <v>6.4292778673654155E-2</v>
      </c>
      <c r="M13" s="66">
        <v>0</v>
      </c>
      <c r="N13" s="66">
        <v>3.3217740968389711E-5</v>
      </c>
      <c r="O13" s="66">
        <v>1.6128668571348938E-3</v>
      </c>
      <c r="P13" s="66">
        <v>3.2698112579132479E-4</v>
      </c>
      <c r="Q13" s="66">
        <v>2.3497699773253543E-5</v>
      </c>
      <c r="R13" s="66">
        <v>1.5683906233368828E-3</v>
      </c>
      <c r="S13" s="66">
        <v>2.6656751274000333E-5</v>
      </c>
      <c r="T13" s="66">
        <v>2.3274625316642841E-5</v>
      </c>
      <c r="U13" s="66">
        <v>4.5916511568549727E-5</v>
      </c>
      <c r="V13" s="66">
        <v>7.8143440309607636E-5</v>
      </c>
      <c r="W13" s="66">
        <v>7.5951569216532297E-6</v>
      </c>
      <c r="X13" s="66">
        <v>3.3991138914443931E-4</v>
      </c>
      <c r="Y13" s="66">
        <v>4.0969370761142525E-5</v>
      </c>
      <c r="Z13" s="66">
        <v>3.5188603389891013E-5</v>
      </c>
      <c r="AA13" s="66">
        <v>2.4793030676797806E-3</v>
      </c>
      <c r="AB13" s="66">
        <v>4.5231808415662558E-3</v>
      </c>
      <c r="AC13" s="66">
        <v>1.8183384341519606E-6</v>
      </c>
      <c r="AD13" s="66">
        <v>9.2897143749029626E-6</v>
      </c>
      <c r="AE13" s="66">
        <v>1.4765278930584449E-5</v>
      </c>
      <c r="AF13" s="66">
        <v>1.9578348225331665E-5</v>
      </c>
      <c r="AG13" s="66">
        <v>1.9109405491094671E-2</v>
      </c>
      <c r="AH13" s="66">
        <v>6.5697726224510817E-5</v>
      </c>
      <c r="AI13" s="66">
        <v>7.4547617325106828E-6</v>
      </c>
      <c r="AJ13" s="66">
        <v>2.1058876220479616E-4</v>
      </c>
      <c r="AK13" s="66">
        <v>2.1150765593787234E-4</v>
      </c>
      <c r="AL13" s="66">
        <v>1.9918932951408098E-6</v>
      </c>
      <c r="AM13" s="66">
        <v>2.3154160474707095E-6</v>
      </c>
      <c r="AN13" s="66">
        <v>1.0560553250693736E-5</v>
      </c>
      <c r="AO13" s="66">
        <v>1.5082284547794606E-6</v>
      </c>
      <c r="AP13" s="66">
        <v>6.0928239628080468E-7</v>
      </c>
      <c r="AQ13" s="66">
        <v>3.8970700478203029E-6</v>
      </c>
      <c r="AR13" s="66">
        <v>7.6357489249519605E-6</v>
      </c>
      <c r="AS13" s="66">
        <v>6.2359789757857888E-6</v>
      </c>
      <c r="AT13" s="66">
        <v>3.6661357372126602E-6</v>
      </c>
      <c r="AU13" s="66">
        <v>4.6730091189026502E-6</v>
      </c>
      <c r="AV13" s="66">
        <v>2.1841126098314627E-5</v>
      </c>
      <c r="AW13" s="66">
        <v>4.6474039581190555E-6</v>
      </c>
      <c r="AX13" s="66">
        <v>1.0381078663741686E-5</v>
      </c>
      <c r="AY13" s="66">
        <v>6.1793575299200354E-6</v>
      </c>
      <c r="AZ13" s="66">
        <v>6.3802401982347525E-6</v>
      </c>
      <c r="BA13" s="66">
        <v>4.7343501055084439E-6</v>
      </c>
      <c r="BB13" s="66">
        <v>6.7657962151709711E-6</v>
      </c>
      <c r="BC13" s="66">
        <v>9.0413896676518345E-6</v>
      </c>
      <c r="BD13" s="66">
        <v>6.8001144777342821E-6</v>
      </c>
      <c r="BE13" s="66">
        <v>5.9184023919359153E-6</v>
      </c>
      <c r="BF13" s="66">
        <v>8.7179033967622416E-6</v>
      </c>
      <c r="BG13" s="66">
        <v>7.9333724901098289E-6</v>
      </c>
      <c r="BH13" s="66">
        <v>1.7789269282559726E-5</v>
      </c>
      <c r="BI13" s="66">
        <v>6.232074311471432E-6</v>
      </c>
      <c r="BJ13" s="66">
        <v>8.7422708240591444E-4</v>
      </c>
      <c r="BK13" s="66">
        <v>2.0458231540308543E-6</v>
      </c>
      <c r="BL13" s="66">
        <v>8.423483075432609E-6</v>
      </c>
      <c r="BM13" s="66">
        <v>8.8620035086861014E-6</v>
      </c>
      <c r="BN13" s="66">
        <v>4.4423944324126229E-6</v>
      </c>
      <c r="BO13" s="66">
        <v>4.4530829294377026E-6</v>
      </c>
      <c r="BP13" s="66">
        <v>2.0760321225293803E-6</v>
      </c>
      <c r="BQ13" s="66">
        <v>4.9754849698042756E-6</v>
      </c>
      <c r="BR13" s="66">
        <v>6.850784628435371E-6</v>
      </c>
      <c r="BS13" s="66">
        <v>4.9853526672542184E-6</v>
      </c>
      <c r="BT13" s="66">
        <v>3.0479725698222435E-6</v>
      </c>
      <c r="BU13" s="66">
        <v>2.834929078676335E-6</v>
      </c>
      <c r="BV13" s="66">
        <v>2.5972810492309739E-6</v>
      </c>
      <c r="BW13" s="66">
        <v>1.6376526163251678E-6</v>
      </c>
      <c r="BX13" s="66">
        <v>5.8837880469784189E-7</v>
      </c>
      <c r="BY13" s="66">
        <v>1.0765707763305907E-5</v>
      </c>
      <c r="BZ13" s="66">
        <v>2.6409734991259601E-6</v>
      </c>
      <c r="CA13" s="66">
        <v>2.8456366633015916E-6</v>
      </c>
      <c r="CB13" s="66">
        <v>1.7653172591873936E-6</v>
      </c>
      <c r="CC13" s="66">
        <v>3.7113718967432692E-6</v>
      </c>
      <c r="CD13" s="66">
        <v>2.199227074010968E-6</v>
      </c>
      <c r="CE13" s="66">
        <v>3.7741443891029471E-6</v>
      </c>
      <c r="CF13" s="66">
        <v>3.6748424977044335E-6</v>
      </c>
      <c r="CG13" s="66">
        <v>1.2448884474916267E-6</v>
      </c>
      <c r="CH13" s="66">
        <v>1.1229316475470313E-5</v>
      </c>
      <c r="CI13" s="66">
        <v>6.9627031142347157E-6</v>
      </c>
      <c r="CJ13" s="66">
        <v>9.6677459729609158E-6</v>
      </c>
      <c r="CK13" s="66">
        <v>1.2715985011997899E-5</v>
      </c>
      <c r="CL13" s="66">
        <v>1.5400365661231944E-5</v>
      </c>
      <c r="CM13" s="66">
        <v>6.050497288289263E-5</v>
      </c>
      <c r="CN13" s="66">
        <v>1.4307272223506855E-3</v>
      </c>
      <c r="CO13" s="66">
        <v>2.577109290537765E-5</v>
      </c>
      <c r="CP13" s="66">
        <v>9.2765887053967869E-4</v>
      </c>
      <c r="CQ13" s="66">
        <v>1.0270971677654841E-5</v>
      </c>
      <c r="CR13" s="66">
        <v>3.3973650663377489E-3</v>
      </c>
      <c r="CS13" s="66">
        <v>5.3925843069435675E-3</v>
      </c>
      <c r="CT13" s="66">
        <v>5.1199434320617322E-4</v>
      </c>
      <c r="CU13" s="66">
        <v>6.4197766341971381E-6</v>
      </c>
      <c r="CV13" s="66">
        <v>1.1672015706859208E-5</v>
      </c>
      <c r="CW13" s="66">
        <v>5.9927393945513911E-6</v>
      </c>
      <c r="CX13" s="66">
        <v>6.349870638971637E-6</v>
      </c>
      <c r="CY13" s="66">
        <v>1.2243807221307187E-2</v>
      </c>
      <c r="CZ13" s="66">
        <v>4.1227185750334815E-2</v>
      </c>
      <c r="DA13" s="66">
        <v>2.4098092230627773E-5</v>
      </c>
      <c r="DB13" s="66">
        <v>2.1729727104317464E-5</v>
      </c>
      <c r="DC13" s="66">
        <v>1.275800527573312E-3</v>
      </c>
      <c r="DD13" s="66">
        <v>2.2951958604080108E-5</v>
      </c>
      <c r="DE13" s="67">
        <v>3.1600052015468805E-5</v>
      </c>
      <c r="DF13" s="32"/>
      <c r="DG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row>
    <row r="14" spans="1:170" s="34" customFormat="1" ht="19.95" customHeight="1" x14ac:dyDescent="0.2">
      <c r="A14" s="71" t="s">
        <v>201</v>
      </c>
      <c r="B14" s="69" t="s">
        <v>202</v>
      </c>
      <c r="C14" s="70">
        <v>5.8159934457969764E-6</v>
      </c>
      <c r="D14" s="66">
        <v>4.4186702173814224E-5</v>
      </c>
      <c r="E14" s="66">
        <v>2.0754350321596064E-5</v>
      </c>
      <c r="F14" s="66">
        <v>5.0557391880448377E-6</v>
      </c>
      <c r="G14" s="66">
        <v>4.8504113781272038E-3</v>
      </c>
      <c r="H14" s="66">
        <v>0</v>
      </c>
      <c r="I14" s="66">
        <v>6.6070194641464316E-6</v>
      </c>
      <c r="J14" s="66">
        <v>5.3169919107551636E-4</v>
      </c>
      <c r="K14" s="66">
        <v>1.0135144553051758</v>
      </c>
      <c r="L14" s="66">
        <v>4.686619069326216E-5</v>
      </c>
      <c r="M14" s="66">
        <v>0</v>
      </c>
      <c r="N14" s="66">
        <v>3.0503188996424477E-6</v>
      </c>
      <c r="O14" s="66">
        <v>4.6398215801850241E-6</v>
      </c>
      <c r="P14" s="66">
        <v>5.5324076614276995E-6</v>
      </c>
      <c r="Q14" s="66">
        <v>2.8634814625077557E-6</v>
      </c>
      <c r="R14" s="66">
        <v>4.3507421461483188E-6</v>
      </c>
      <c r="S14" s="66">
        <v>3.2536026585145151E-6</v>
      </c>
      <c r="T14" s="66">
        <v>2.7867794360095135E-6</v>
      </c>
      <c r="U14" s="66">
        <v>1.5327709133159884E-6</v>
      </c>
      <c r="V14" s="66">
        <v>3.0569932063178189E-6</v>
      </c>
      <c r="W14" s="66">
        <v>5.4362057325908711E-7</v>
      </c>
      <c r="X14" s="66">
        <v>2.3344895856925084E-6</v>
      </c>
      <c r="Y14" s="66">
        <v>1.6385345418808398E-6</v>
      </c>
      <c r="Z14" s="66">
        <v>5.4835143988388295E-6</v>
      </c>
      <c r="AA14" s="66">
        <v>1.6534841490228469E-5</v>
      </c>
      <c r="AB14" s="66">
        <v>5.0228229660995781E-6</v>
      </c>
      <c r="AC14" s="66">
        <v>3.8947055376555177E-7</v>
      </c>
      <c r="AD14" s="66">
        <v>1.9775214844516034E-6</v>
      </c>
      <c r="AE14" s="66">
        <v>2.2679499184279256E-6</v>
      </c>
      <c r="AF14" s="66">
        <v>4.5131839858317712E-6</v>
      </c>
      <c r="AG14" s="66">
        <v>1.4070665056116371E-5</v>
      </c>
      <c r="AH14" s="66">
        <v>5.6554306575332265E-6</v>
      </c>
      <c r="AI14" s="66">
        <v>8.2599780526183138E-6</v>
      </c>
      <c r="AJ14" s="66">
        <v>2.3559079969322605E-6</v>
      </c>
      <c r="AK14" s="66">
        <v>8.7177417338317593E-6</v>
      </c>
      <c r="AL14" s="66">
        <v>3.8815821419390704E-6</v>
      </c>
      <c r="AM14" s="66">
        <v>3.3725103970638318E-6</v>
      </c>
      <c r="AN14" s="66">
        <v>9.7740319897351711E-6</v>
      </c>
      <c r="AO14" s="66">
        <v>5.8107599955630348E-6</v>
      </c>
      <c r="AP14" s="66">
        <v>2.6460096615723935E-6</v>
      </c>
      <c r="AQ14" s="66">
        <v>3.4233097163540632E-6</v>
      </c>
      <c r="AR14" s="66">
        <v>3.2664719643201445E-6</v>
      </c>
      <c r="AS14" s="66">
        <v>4.3281714913245724E-6</v>
      </c>
      <c r="AT14" s="66">
        <v>5.7242868831294736E-6</v>
      </c>
      <c r="AU14" s="66">
        <v>4.7611710645266007E-6</v>
      </c>
      <c r="AV14" s="66">
        <v>2.7077808325287346E-6</v>
      </c>
      <c r="AW14" s="66">
        <v>1.56162461087638E-6</v>
      </c>
      <c r="AX14" s="66">
        <v>1.7993079306129379E-6</v>
      </c>
      <c r="AY14" s="66">
        <v>2.5459605749149792E-6</v>
      </c>
      <c r="AZ14" s="66">
        <v>1.7034203474535068E-6</v>
      </c>
      <c r="BA14" s="66">
        <v>1.4894322704870014E-6</v>
      </c>
      <c r="BB14" s="66">
        <v>4.864742712500539E-6</v>
      </c>
      <c r="BC14" s="66">
        <v>2.0286995104511207E-6</v>
      </c>
      <c r="BD14" s="66">
        <v>2.0119464103895095E-6</v>
      </c>
      <c r="BE14" s="66">
        <v>1.1281309968994184E-6</v>
      </c>
      <c r="BF14" s="66">
        <v>1.4443644733016253E-6</v>
      </c>
      <c r="BG14" s="66">
        <v>1.699360541897987E-6</v>
      </c>
      <c r="BH14" s="66">
        <v>1.1891394462588753E-5</v>
      </c>
      <c r="BI14" s="66">
        <v>8.0137948943236586E-6</v>
      </c>
      <c r="BJ14" s="66">
        <v>5.1442658545530075E-6</v>
      </c>
      <c r="BK14" s="66">
        <v>3.677307974048254E-6</v>
      </c>
      <c r="BL14" s="66">
        <v>1.1971250650361726E-5</v>
      </c>
      <c r="BM14" s="66">
        <v>1.3721542513410048E-5</v>
      </c>
      <c r="BN14" s="66">
        <v>5.347786640948115E-6</v>
      </c>
      <c r="BO14" s="66">
        <v>7.2846767531323537E-6</v>
      </c>
      <c r="BP14" s="66">
        <v>2.8531779770267058E-6</v>
      </c>
      <c r="BQ14" s="66">
        <v>2.2120482324641726E-6</v>
      </c>
      <c r="BR14" s="66">
        <v>7.6737248327362404E-6</v>
      </c>
      <c r="BS14" s="66">
        <v>1.2770530240890266E-5</v>
      </c>
      <c r="BT14" s="66">
        <v>2.7737774839106246E-5</v>
      </c>
      <c r="BU14" s="66">
        <v>3.8502983203655083E-6</v>
      </c>
      <c r="BV14" s="66">
        <v>7.1072270547990354E-6</v>
      </c>
      <c r="BW14" s="66">
        <v>1.9024732282235297E-6</v>
      </c>
      <c r="BX14" s="66">
        <v>5.3093571873205727E-7</v>
      </c>
      <c r="BY14" s="66">
        <v>6.056681640788953E-6</v>
      </c>
      <c r="BZ14" s="66">
        <v>8.7411859370006763E-6</v>
      </c>
      <c r="CA14" s="66">
        <v>3.89021649427718E-6</v>
      </c>
      <c r="CB14" s="66">
        <v>1.0573333307731594E-5</v>
      </c>
      <c r="CC14" s="66">
        <v>2.2580405782730879E-6</v>
      </c>
      <c r="CD14" s="66">
        <v>2.0260220802199963E-6</v>
      </c>
      <c r="CE14" s="66">
        <v>3.4876444599473397E-6</v>
      </c>
      <c r="CF14" s="66">
        <v>7.9735400675525193E-6</v>
      </c>
      <c r="CG14" s="66">
        <v>1.5838287520827927E-6</v>
      </c>
      <c r="CH14" s="66">
        <v>3.3225865202207474E-6</v>
      </c>
      <c r="CI14" s="66">
        <v>7.1925124394712918E-6</v>
      </c>
      <c r="CJ14" s="66">
        <v>2.2941427202420906E-6</v>
      </c>
      <c r="CK14" s="66">
        <v>3.929891580556082E-6</v>
      </c>
      <c r="CL14" s="66">
        <v>4.155265034202251E-6</v>
      </c>
      <c r="CM14" s="66">
        <v>6.2508805934010311E-6</v>
      </c>
      <c r="CN14" s="66">
        <v>5.9050539197346825E-5</v>
      </c>
      <c r="CO14" s="66">
        <v>7.2806250572848097E-6</v>
      </c>
      <c r="CP14" s="66">
        <v>1.3568311803079122E-4</v>
      </c>
      <c r="CQ14" s="66">
        <v>9.8959223957110143E-6</v>
      </c>
      <c r="CR14" s="66">
        <v>4.2054887713338337E-4</v>
      </c>
      <c r="CS14" s="66">
        <v>6.7900917481978024E-4</v>
      </c>
      <c r="CT14" s="66">
        <v>5.4130034522023849E-6</v>
      </c>
      <c r="CU14" s="66">
        <v>5.2207748542580296E-6</v>
      </c>
      <c r="CV14" s="66">
        <v>3.6434149115337351E-6</v>
      </c>
      <c r="CW14" s="66">
        <v>3.2476404588518204E-6</v>
      </c>
      <c r="CX14" s="66">
        <v>3.3270776543914795E-6</v>
      </c>
      <c r="CY14" s="66">
        <v>6.1112985643753713E-3</v>
      </c>
      <c r="CZ14" s="66">
        <v>1.9388004122009146E-2</v>
      </c>
      <c r="DA14" s="66">
        <v>6.4058882921919464E-6</v>
      </c>
      <c r="DB14" s="66">
        <v>2.9438086791931391E-6</v>
      </c>
      <c r="DC14" s="66">
        <v>3.395532033847791E-4</v>
      </c>
      <c r="DD14" s="66">
        <v>4.5374528073446719E-6</v>
      </c>
      <c r="DE14" s="67">
        <v>7.698315953186131E-4</v>
      </c>
      <c r="DF14" s="32"/>
      <c r="DG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row>
    <row r="15" spans="1:170" s="34" customFormat="1" ht="19.95" customHeight="1" x14ac:dyDescent="0.2">
      <c r="A15" s="71" t="s">
        <v>207</v>
      </c>
      <c r="B15" s="69" t="s">
        <v>206</v>
      </c>
      <c r="C15" s="70">
        <v>2.5342937193516068E-4</v>
      </c>
      <c r="D15" s="66">
        <v>1.4394423064745828E-2</v>
      </c>
      <c r="E15" s="66">
        <v>4.7712048231539469E-4</v>
      </c>
      <c r="F15" s="66">
        <v>4.2761324813077626E-4</v>
      </c>
      <c r="G15" s="66">
        <v>1.1723702224357326E-4</v>
      </c>
      <c r="H15" s="66">
        <v>0</v>
      </c>
      <c r="I15" s="66">
        <v>7.5943979606050338E-8</v>
      </c>
      <c r="J15" s="66">
        <v>8.0991331032734045E-5</v>
      </c>
      <c r="K15" s="66">
        <v>1.7096622635544755E-6</v>
      </c>
      <c r="L15" s="66">
        <v>1.0019141495207935</v>
      </c>
      <c r="M15" s="66">
        <v>0</v>
      </c>
      <c r="N15" s="66">
        <v>2.4499223294370025E-6</v>
      </c>
      <c r="O15" s="66">
        <v>1.2801921159139233E-6</v>
      </c>
      <c r="P15" s="66">
        <v>1.9151417062168294E-6</v>
      </c>
      <c r="Q15" s="66">
        <v>1.2079583445939853E-7</v>
      </c>
      <c r="R15" s="66">
        <v>3.0918709943141176E-7</v>
      </c>
      <c r="S15" s="66">
        <v>1.1869442050798749E-7</v>
      </c>
      <c r="T15" s="66">
        <v>9.7198331220661126E-8</v>
      </c>
      <c r="U15" s="66">
        <v>1.7459425501149726E-5</v>
      </c>
      <c r="V15" s="66">
        <v>1.1493253052441278E-7</v>
      </c>
      <c r="W15" s="66">
        <v>1.8294096897951961E-8</v>
      </c>
      <c r="X15" s="66">
        <v>1.3394983088771107E-7</v>
      </c>
      <c r="Y15" s="66">
        <v>6.4237578285755168E-8</v>
      </c>
      <c r="Z15" s="66">
        <v>1.0303812466158452E-7</v>
      </c>
      <c r="AA15" s="66">
        <v>3.1613428111125633E-7</v>
      </c>
      <c r="AB15" s="66">
        <v>4.7842506150518793E-7</v>
      </c>
      <c r="AC15" s="66">
        <v>1.2438319500951672E-8</v>
      </c>
      <c r="AD15" s="66">
        <v>2.1272973703434101E-8</v>
      </c>
      <c r="AE15" s="66">
        <v>8.5234378058813722E-8</v>
      </c>
      <c r="AF15" s="66">
        <v>1.2912652188319437E-7</v>
      </c>
      <c r="AG15" s="66">
        <v>3.0240319806852165E-5</v>
      </c>
      <c r="AH15" s="66">
        <v>6.6685385552401892E-8</v>
      </c>
      <c r="AI15" s="66">
        <v>5.9235661953538628E-8</v>
      </c>
      <c r="AJ15" s="66">
        <v>1.0747565174345626E-7</v>
      </c>
      <c r="AK15" s="66">
        <v>9.7350101797715437E-8</v>
      </c>
      <c r="AL15" s="66">
        <v>9.6344412394925675E-9</v>
      </c>
      <c r="AM15" s="66">
        <v>3.1372741851467263E-8</v>
      </c>
      <c r="AN15" s="66">
        <v>6.9126122875567647E-8</v>
      </c>
      <c r="AO15" s="66">
        <v>1.0599401558828153E-7</v>
      </c>
      <c r="AP15" s="66">
        <v>1.5490334166629723E-8</v>
      </c>
      <c r="AQ15" s="66">
        <v>6.580768662947255E-8</v>
      </c>
      <c r="AR15" s="66">
        <v>8.6212687055700961E-8</v>
      </c>
      <c r="AS15" s="66">
        <v>7.1171353198039565E-8</v>
      </c>
      <c r="AT15" s="66">
        <v>7.064370829511731E-8</v>
      </c>
      <c r="AU15" s="66">
        <v>6.3648249808206087E-8</v>
      </c>
      <c r="AV15" s="66">
        <v>7.492690172981463E-8</v>
      </c>
      <c r="AW15" s="66">
        <v>7.1742123745254862E-8</v>
      </c>
      <c r="AX15" s="66">
        <v>8.3591116841148524E-8</v>
      </c>
      <c r="AY15" s="66">
        <v>8.4191230925262849E-8</v>
      </c>
      <c r="AZ15" s="66">
        <v>1.0007733147934402E-7</v>
      </c>
      <c r="BA15" s="66">
        <v>6.4094120777881962E-8</v>
      </c>
      <c r="BB15" s="66">
        <v>8.4853210719062991E-8</v>
      </c>
      <c r="BC15" s="66">
        <v>9.2005577323969123E-8</v>
      </c>
      <c r="BD15" s="66">
        <v>6.379512184370183E-8</v>
      </c>
      <c r="BE15" s="66">
        <v>4.5582170759093165E-8</v>
      </c>
      <c r="BF15" s="66">
        <v>4.5266497187365024E-8</v>
      </c>
      <c r="BG15" s="66">
        <v>8.7356687937669783E-8</v>
      </c>
      <c r="BH15" s="66">
        <v>9.4015049345844456E-8</v>
      </c>
      <c r="BI15" s="66">
        <v>7.186737690827534E-8</v>
      </c>
      <c r="BJ15" s="66">
        <v>4.4150803493682416E-7</v>
      </c>
      <c r="BK15" s="66">
        <v>1.9823956429433897E-8</v>
      </c>
      <c r="BL15" s="66">
        <v>1.0474966775100202E-7</v>
      </c>
      <c r="BM15" s="66">
        <v>1.0942210959284137E-7</v>
      </c>
      <c r="BN15" s="66">
        <v>2.7613426103293769E-7</v>
      </c>
      <c r="BO15" s="66">
        <v>7.5647382085101624E-8</v>
      </c>
      <c r="BP15" s="66">
        <v>3.7547311902367851E-8</v>
      </c>
      <c r="BQ15" s="66">
        <v>4.5170694344034313E-8</v>
      </c>
      <c r="BR15" s="66">
        <v>4.1875264102863384E-8</v>
      </c>
      <c r="BS15" s="66">
        <v>3.7458477290411003E-8</v>
      </c>
      <c r="BT15" s="66">
        <v>2.1976612571289338E-6</v>
      </c>
      <c r="BU15" s="66">
        <v>2.2026362745663053E-8</v>
      </c>
      <c r="BV15" s="66">
        <v>1.0674970814292712E-8</v>
      </c>
      <c r="BW15" s="66">
        <v>1.0699027072848722E-8</v>
      </c>
      <c r="BX15" s="66">
        <v>3.4697885197342144E-9</v>
      </c>
      <c r="BY15" s="66">
        <v>8.51660987899727E-8</v>
      </c>
      <c r="BZ15" s="66">
        <v>2.7807851585005726E-8</v>
      </c>
      <c r="CA15" s="66">
        <v>1.6879401970045367E-7</v>
      </c>
      <c r="CB15" s="66">
        <v>2.0140166317897593E-8</v>
      </c>
      <c r="CC15" s="66">
        <v>2.0387791889929627E-8</v>
      </c>
      <c r="CD15" s="66">
        <v>2.5454040766053408E-8</v>
      </c>
      <c r="CE15" s="66">
        <v>2.358254119627362E-8</v>
      </c>
      <c r="CF15" s="66">
        <v>3.5919249610737286E-8</v>
      </c>
      <c r="CG15" s="66">
        <v>1.8877804111632344E-8</v>
      </c>
      <c r="CH15" s="66">
        <v>9.3771511827951373E-8</v>
      </c>
      <c r="CI15" s="66">
        <v>9.8969314287185708E-7</v>
      </c>
      <c r="CJ15" s="66">
        <v>7.2695040531040996E-8</v>
      </c>
      <c r="CK15" s="66">
        <v>2.8087188773730011E-7</v>
      </c>
      <c r="CL15" s="66">
        <v>1.371294212813589E-6</v>
      </c>
      <c r="CM15" s="66">
        <v>3.2303890362350286E-8</v>
      </c>
      <c r="CN15" s="66">
        <v>1.1265446237076829E-5</v>
      </c>
      <c r="CO15" s="66">
        <v>1.7685607730277475E-4</v>
      </c>
      <c r="CP15" s="66">
        <v>1.7796432921928696E-6</v>
      </c>
      <c r="CQ15" s="66">
        <v>3.6420158923113051E-8</v>
      </c>
      <c r="CR15" s="66">
        <v>3.6895559067365262E-6</v>
      </c>
      <c r="CS15" s="66">
        <v>2.4637160338748591E-6</v>
      </c>
      <c r="CT15" s="66">
        <v>1.4293787472222484E-7</v>
      </c>
      <c r="CU15" s="66">
        <v>3.7196327847157388E-8</v>
      </c>
      <c r="CV15" s="66">
        <v>4.5541402015572706E-7</v>
      </c>
      <c r="CW15" s="66">
        <v>9.2246465249866378E-8</v>
      </c>
      <c r="CX15" s="66">
        <v>2.856566267965798E-8</v>
      </c>
      <c r="CY15" s="66">
        <v>3.4671011189537331E-6</v>
      </c>
      <c r="CZ15" s="66">
        <v>1.0787754980674307E-5</v>
      </c>
      <c r="DA15" s="66">
        <v>7.3243792224095064E-8</v>
      </c>
      <c r="DB15" s="66">
        <v>3.8612217810761264E-5</v>
      </c>
      <c r="DC15" s="66">
        <v>4.5422635667457363E-7</v>
      </c>
      <c r="DD15" s="66">
        <v>3.0996419710937052E-7</v>
      </c>
      <c r="DE15" s="67">
        <v>6.134176794268263E-8</v>
      </c>
      <c r="DF15" s="32"/>
      <c r="DG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row>
    <row r="16" spans="1:170" s="34" customFormat="1" ht="19.95" customHeight="1" x14ac:dyDescent="0.2">
      <c r="A16" s="71" t="s">
        <v>210</v>
      </c>
      <c r="B16" s="69" t="s">
        <v>209</v>
      </c>
      <c r="C16" s="70">
        <v>0</v>
      </c>
      <c r="D16" s="66">
        <v>0</v>
      </c>
      <c r="E16" s="66">
        <v>0</v>
      </c>
      <c r="F16" s="66">
        <v>0</v>
      </c>
      <c r="G16" s="66">
        <v>0</v>
      </c>
      <c r="H16" s="66">
        <v>0</v>
      </c>
      <c r="I16" s="66">
        <v>0</v>
      </c>
      <c r="J16" s="66">
        <v>0</v>
      </c>
      <c r="K16" s="66">
        <v>0</v>
      </c>
      <c r="L16" s="66">
        <v>0</v>
      </c>
      <c r="M16" s="66">
        <v>1</v>
      </c>
      <c r="N16" s="66">
        <v>0</v>
      </c>
      <c r="O16" s="66">
        <v>0</v>
      </c>
      <c r="P16" s="66">
        <v>0</v>
      </c>
      <c r="Q16" s="66">
        <v>0</v>
      </c>
      <c r="R16" s="66">
        <v>0</v>
      </c>
      <c r="S16" s="66">
        <v>0</v>
      </c>
      <c r="T16" s="66">
        <v>0</v>
      </c>
      <c r="U16" s="66">
        <v>0</v>
      </c>
      <c r="V16" s="66">
        <v>0</v>
      </c>
      <c r="W16" s="66">
        <v>0</v>
      </c>
      <c r="X16" s="66">
        <v>0</v>
      </c>
      <c r="Y16" s="66">
        <v>0</v>
      </c>
      <c r="Z16" s="66">
        <v>0</v>
      </c>
      <c r="AA16" s="66">
        <v>0</v>
      </c>
      <c r="AB16" s="66">
        <v>0</v>
      </c>
      <c r="AC16" s="66">
        <v>0</v>
      </c>
      <c r="AD16" s="66">
        <v>0</v>
      </c>
      <c r="AE16" s="66">
        <v>0</v>
      </c>
      <c r="AF16" s="66">
        <v>0</v>
      </c>
      <c r="AG16" s="66">
        <v>0</v>
      </c>
      <c r="AH16" s="66">
        <v>0</v>
      </c>
      <c r="AI16" s="66">
        <v>0</v>
      </c>
      <c r="AJ16" s="66">
        <v>0</v>
      </c>
      <c r="AK16" s="66">
        <v>0</v>
      </c>
      <c r="AL16" s="66">
        <v>0</v>
      </c>
      <c r="AM16" s="66">
        <v>0</v>
      </c>
      <c r="AN16" s="66">
        <v>0</v>
      </c>
      <c r="AO16" s="66">
        <v>0</v>
      </c>
      <c r="AP16" s="66">
        <v>0</v>
      </c>
      <c r="AQ16" s="66">
        <v>0</v>
      </c>
      <c r="AR16" s="66">
        <v>0</v>
      </c>
      <c r="AS16" s="66">
        <v>0</v>
      </c>
      <c r="AT16" s="66">
        <v>0</v>
      </c>
      <c r="AU16" s="66">
        <v>0</v>
      </c>
      <c r="AV16" s="66">
        <v>0</v>
      </c>
      <c r="AW16" s="66">
        <v>0</v>
      </c>
      <c r="AX16" s="66">
        <v>0</v>
      </c>
      <c r="AY16" s="66">
        <v>0</v>
      </c>
      <c r="AZ16" s="66">
        <v>0</v>
      </c>
      <c r="BA16" s="66">
        <v>0</v>
      </c>
      <c r="BB16" s="66">
        <v>0</v>
      </c>
      <c r="BC16" s="66">
        <v>0</v>
      </c>
      <c r="BD16" s="66">
        <v>0</v>
      </c>
      <c r="BE16" s="66">
        <v>0</v>
      </c>
      <c r="BF16" s="66">
        <v>0</v>
      </c>
      <c r="BG16" s="66">
        <v>0</v>
      </c>
      <c r="BH16" s="66">
        <v>0</v>
      </c>
      <c r="BI16" s="66">
        <v>0</v>
      </c>
      <c r="BJ16" s="66">
        <v>0</v>
      </c>
      <c r="BK16" s="66">
        <v>0</v>
      </c>
      <c r="BL16" s="66">
        <v>0</v>
      </c>
      <c r="BM16" s="66">
        <v>0</v>
      </c>
      <c r="BN16" s="66">
        <v>0</v>
      </c>
      <c r="BO16" s="66">
        <v>0</v>
      </c>
      <c r="BP16" s="66">
        <v>0</v>
      </c>
      <c r="BQ16" s="66">
        <v>0</v>
      </c>
      <c r="BR16" s="66">
        <v>0</v>
      </c>
      <c r="BS16" s="66">
        <v>0</v>
      </c>
      <c r="BT16" s="66">
        <v>0</v>
      </c>
      <c r="BU16" s="66">
        <v>0</v>
      </c>
      <c r="BV16" s="66">
        <v>0</v>
      </c>
      <c r="BW16" s="66">
        <v>0</v>
      </c>
      <c r="BX16" s="66">
        <v>0</v>
      </c>
      <c r="BY16" s="66">
        <v>0</v>
      </c>
      <c r="BZ16" s="66">
        <v>0</v>
      </c>
      <c r="CA16" s="66">
        <v>0</v>
      </c>
      <c r="CB16" s="66">
        <v>0</v>
      </c>
      <c r="CC16" s="66">
        <v>0</v>
      </c>
      <c r="CD16" s="66">
        <v>0</v>
      </c>
      <c r="CE16" s="66">
        <v>0</v>
      </c>
      <c r="CF16" s="66">
        <v>0</v>
      </c>
      <c r="CG16" s="66">
        <v>0</v>
      </c>
      <c r="CH16" s="66">
        <v>0</v>
      </c>
      <c r="CI16" s="66">
        <v>0</v>
      </c>
      <c r="CJ16" s="66">
        <v>0</v>
      </c>
      <c r="CK16" s="66">
        <v>0</v>
      </c>
      <c r="CL16" s="66">
        <v>0</v>
      </c>
      <c r="CM16" s="66">
        <v>0</v>
      </c>
      <c r="CN16" s="66">
        <v>0</v>
      </c>
      <c r="CO16" s="66">
        <v>0</v>
      </c>
      <c r="CP16" s="66">
        <v>0</v>
      </c>
      <c r="CQ16" s="66">
        <v>0</v>
      </c>
      <c r="CR16" s="66">
        <v>0</v>
      </c>
      <c r="CS16" s="66">
        <v>0</v>
      </c>
      <c r="CT16" s="66">
        <v>0</v>
      </c>
      <c r="CU16" s="66">
        <v>0</v>
      </c>
      <c r="CV16" s="66">
        <v>0</v>
      </c>
      <c r="CW16" s="66">
        <v>0</v>
      </c>
      <c r="CX16" s="66">
        <v>0</v>
      </c>
      <c r="CY16" s="66">
        <v>0</v>
      </c>
      <c r="CZ16" s="66">
        <v>0</v>
      </c>
      <c r="DA16" s="66">
        <v>0</v>
      </c>
      <c r="DB16" s="66">
        <v>0</v>
      </c>
      <c r="DC16" s="66">
        <v>0</v>
      </c>
      <c r="DD16" s="66">
        <v>0</v>
      </c>
      <c r="DE16" s="67">
        <v>0</v>
      </c>
      <c r="DF16" s="32"/>
      <c r="DG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row>
    <row r="17" spans="1:170" s="34" customFormat="1" ht="19.95" customHeight="1" x14ac:dyDescent="0.2">
      <c r="A17" s="71" t="s">
        <v>213</v>
      </c>
      <c r="B17" s="69" t="s">
        <v>214</v>
      </c>
      <c r="C17" s="70">
        <v>1.1712347632153202E-5</v>
      </c>
      <c r="D17" s="66">
        <v>6.1373282401415414E-6</v>
      </c>
      <c r="E17" s="66">
        <v>9.6343449230826338E-6</v>
      </c>
      <c r="F17" s="66">
        <v>1.2960635345030103E-4</v>
      </c>
      <c r="G17" s="66">
        <v>1.2077510453963459E-3</v>
      </c>
      <c r="H17" s="66">
        <v>0</v>
      </c>
      <c r="I17" s="66">
        <v>8.8888520952079763E-6</v>
      </c>
      <c r="J17" s="66">
        <v>5.4952400806723528E-6</v>
      </c>
      <c r="K17" s="66">
        <v>2.067887531149901E-5</v>
      </c>
      <c r="L17" s="66">
        <v>3.763568718578552E-6</v>
      </c>
      <c r="M17" s="66">
        <v>0</v>
      </c>
      <c r="N17" s="66">
        <v>1.0116941579701606</v>
      </c>
      <c r="O17" s="66">
        <v>1.4384959259815326E-2</v>
      </c>
      <c r="P17" s="66">
        <v>2.595801651326071E-5</v>
      </c>
      <c r="Q17" s="66">
        <v>5.6233583730508992E-4</v>
      </c>
      <c r="R17" s="66">
        <v>1.8714115027622082E-5</v>
      </c>
      <c r="S17" s="66">
        <v>2.3994496051262968E-4</v>
      </c>
      <c r="T17" s="66">
        <v>3.4162996536577415E-5</v>
      </c>
      <c r="U17" s="66">
        <v>7.4828467660647332E-5</v>
      </c>
      <c r="V17" s="66">
        <v>5.1809825325719334E-6</v>
      </c>
      <c r="W17" s="66">
        <v>1.4606249664698998E-6</v>
      </c>
      <c r="X17" s="66">
        <v>3.6537404907600613E-6</v>
      </c>
      <c r="Y17" s="66">
        <v>3.3714128587282771E-6</v>
      </c>
      <c r="Z17" s="66">
        <v>6.4789200840234301E-4</v>
      </c>
      <c r="AA17" s="66">
        <v>4.9856484570993528E-6</v>
      </c>
      <c r="AB17" s="66">
        <v>8.6645127993302854E-6</v>
      </c>
      <c r="AC17" s="66">
        <v>6.8863102253098721E-7</v>
      </c>
      <c r="AD17" s="66">
        <v>2.4265069493336527E-6</v>
      </c>
      <c r="AE17" s="66">
        <v>4.7529945907373715E-5</v>
      </c>
      <c r="AF17" s="66">
        <v>1.0521974477494486E-3</v>
      </c>
      <c r="AG17" s="66">
        <v>1.9729821782003432E-3</v>
      </c>
      <c r="AH17" s="66">
        <v>9.125858099030239E-5</v>
      </c>
      <c r="AI17" s="66">
        <v>6.1109419576019167E-6</v>
      </c>
      <c r="AJ17" s="66">
        <v>7.9768851417961534E-6</v>
      </c>
      <c r="AK17" s="66">
        <v>2.8421443202940062E-4</v>
      </c>
      <c r="AL17" s="66">
        <v>3.1423558574315379E-6</v>
      </c>
      <c r="AM17" s="66">
        <v>3.3118282381823212E-6</v>
      </c>
      <c r="AN17" s="66">
        <v>7.0582907601463988E-6</v>
      </c>
      <c r="AO17" s="66">
        <v>3.948751506308748E-6</v>
      </c>
      <c r="AP17" s="66">
        <v>2.2413404579292614E-6</v>
      </c>
      <c r="AQ17" s="66">
        <v>1.0045218026497E-4</v>
      </c>
      <c r="AR17" s="66">
        <v>1.534646592557419E-5</v>
      </c>
      <c r="AS17" s="66">
        <v>2.1190389824406274E-5</v>
      </c>
      <c r="AT17" s="66">
        <v>6.0918657304426493E-6</v>
      </c>
      <c r="AU17" s="66">
        <v>7.4529591620491737E-5</v>
      </c>
      <c r="AV17" s="66">
        <v>1.325637098340215E-5</v>
      </c>
      <c r="AW17" s="66">
        <v>1.4480548635986118E-4</v>
      </c>
      <c r="AX17" s="66">
        <v>5.7030681005545502E-5</v>
      </c>
      <c r="AY17" s="66">
        <v>7.6363434177521986E-6</v>
      </c>
      <c r="AZ17" s="66">
        <v>1.759457402326578E-4</v>
      </c>
      <c r="BA17" s="66">
        <v>9.6902272043864495E-6</v>
      </c>
      <c r="BB17" s="66">
        <v>3.0812994979145904E-5</v>
      </c>
      <c r="BC17" s="66">
        <v>1.3047850653668167E-5</v>
      </c>
      <c r="BD17" s="66">
        <v>1.1453828968296127E-5</v>
      </c>
      <c r="BE17" s="66">
        <v>6.0650437093306086E-5</v>
      </c>
      <c r="BF17" s="66">
        <v>1.6124347209726201E-5</v>
      </c>
      <c r="BG17" s="66">
        <v>5.0474874723445279E-5</v>
      </c>
      <c r="BH17" s="66">
        <v>1.8730085882888504E-4</v>
      </c>
      <c r="BI17" s="66">
        <v>4.6467705369676677E-5</v>
      </c>
      <c r="BJ17" s="66">
        <v>1.7599127397074669E-4</v>
      </c>
      <c r="BK17" s="66">
        <v>9.2685622403471513E-6</v>
      </c>
      <c r="BL17" s="66">
        <v>3.344583392646883E-5</v>
      </c>
      <c r="BM17" s="66">
        <v>1.8379344300410749E-4</v>
      </c>
      <c r="BN17" s="66">
        <v>1.3942014474948E-5</v>
      </c>
      <c r="BO17" s="66">
        <v>7.5655817706473828E-6</v>
      </c>
      <c r="BP17" s="66">
        <v>4.6768688326270209E-6</v>
      </c>
      <c r="BQ17" s="66">
        <v>7.0268738256977754E-6</v>
      </c>
      <c r="BR17" s="66">
        <v>1.9946050574042277E-5</v>
      </c>
      <c r="BS17" s="66">
        <v>1.1588927480871791E-5</v>
      </c>
      <c r="BT17" s="66">
        <v>2.6343679643014785E-5</v>
      </c>
      <c r="BU17" s="66">
        <v>8.2863700017457404E-6</v>
      </c>
      <c r="BV17" s="66">
        <v>4.6304119077064253E-6</v>
      </c>
      <c r="BW17" s="66">
        <v>4.2115410404985179E-6</v>
      </c>
      <c r="BX17" s="66">
        <v>2.3488323050958143E-6</v>
      </c>
      <c r="BY17" s="66">
        <v>3.9974983735941835E-5</v>
      </c>
      <c r="BZ17" s="66">
        <v>1.0699565525583946E-5</v>
      </c>
      <c r="CA17" s="66">
        <v>1.6871596492415708E-5</v>
      </c>
      <c r="CB17" s="66">
        <v>1.2002227191583463E-4</v>
      </c>
      <c r="CC17" s="66">
        <v>1.2410977177930779E-5</v>
      </c>
      <c r="CD17" s="66">
        <v>4.8506917281894762E-5</v>
      </c>
      <c r="CE17" s="66">
        <v>2.9052476503396432E-5</v>
      </c>
      <c r="CF17" s="66">
        <v>7.9657107026418462E-5</v>
      </c>
      <c r="CG17" s="66">
        <v>8.5946900554756692E-6</v>
      </c>
      <c r="CH17" s="66">
        <v>8.4698699405021726E-6</v>
      </c>
      <c r="CI17" s="66">
        <v>1.4528403573398027E-5</v>
      </c>
      <c r="CJ17" s="66">
        <v>3.0990688726044742E-5</v>
      </c>
      <c r="CK17" s="66">
        <v>1.1003851931408265E-5</v>
      </c>
      <c r="CL17" s="66">
        <v>1.7346637696848001E-5</v>
      </c>
      <c r="CM17" s="66">
        <v>9.6807399887348986E-6</v>
      </c>
      <c r="CN17" s="66">
        <v>5.2788446759498836E-6</v>
      </c>
      <c r="CO17" s="66">
        <v>1.2168585764911095E-5</v>
      </c>
      <c r="CP17" s="66">
        <v>9.8212777518978598E-6</v>
      </c>
      <c r="CQ17" s="66">
        <v>1.6057833328442643E-4</v>
      </c>
      <c r="CR17" s="66">
        <v>1.8000614639417078E-5</v>
      </c>
      <c r="CS17" s="66">
        <v>1.4524906986747434E-5</v>
      </c>
      <c r="CT17" s="66">
        <v>2.2177795031512955E-5</v>
      </c>
      <c r="CU17" s="66">
        <v>1.5262517583912962E-5</v>
      </c>
      <c r="CV17" s="66">
        <v>8.4777847809889904E-6</v>
      </c>
      <c r="CW17" s="66">
        <v>1.0924074445403585E-5</v>
      </c>
      <c r="CX17" s="66">
        <v>2.2316898267076421E-5</v>
      </c>
      <c r="CY17" s="66">
        <v>5.1332438984431972E-5</v>
      </c>
      <c r="CZ17" s="66">
        <v>6.1870671414854648E-6</v>
      </c>
      <c r="DA17" s="66">
        <v>2.0513664275533392E-5</v>
      </c>
      <c r="DB17" s="66">
        <v>1.4675284413461919E-4</v>
      </c>
      <c r="DC17" s="66">
        <v>3.5868116554286394E-5</v>
      </c>
      <c r="DD17" s="66">
        <v>1.0942741457109129E-3</v>
      </c>
      <c r="DE17" s="67">
        <v>1.5793431020378381E-5</v>
      </c>
      <c r="DF17" s="32"/>
      <c r="DG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row>
    <row r="18" spans="1:170" s="34" customFormat="1" ht="19.95" customHeight="1" x14ac:dyDescent="0.2">
      <c r="A18" s="71" t="s">
        <v>225</v>
      </c>
      <c r="B18" s="69" t="s">
        <v>226</v>
      </c>
      <c r="C18" s="70">
        <v>6.1367527142325461E-5</v>
      </c>
      <c r="D18" s="66">
        <v>1.0747141919284259E-5</v>
      </c>
      <c r="E18" s="66">
        <v>5.4615670570432567E-5</v>
      </c>
      <c r="F18" s="66">
        <v>3.9863785069712607E-6</v>
      </c>
      <c r="G18" s="66">
        <v>8.2531464567119515E-5</v>
      </c>
      <c r="H18" s="66">
        <v>0</v>
      </c>
      <c r="I18" s="66">
        <v>4.4677612213082861E-5</v>
      </c>
      <c r="J18" s="66">
        <v>1.7650533229706076E-5</v>
      </c>
      <c r="K18" s="66">
        <v>9.4662029819078785E-6</v>
      </c>
      <c r="L18" s="66">
        <v>5.9874299801576476E-6</v>
      </c>
      <c r="M18" s="66">
        <v>0</v>
      </c>
      <c r="N18" s="66">
        <v>2.4037051352349246E-5</v>
      </c>
      <c r="O18" s="66">
        <v>1.0001571419214257</v>
      </c>
      <c r="P18" s="66">
        <v>2.3474304932407364E-5</v>
      </c>
      <c r="Q18" s="66">
        <v>2.3638052992977841E-5</v>
      </c>
      <c r="R18" s="66">
        <v>1.9358969032550233E-5</v>
      </c>
      <c r="S18" s="66">
        <v>1.9343832827112501E-5</v>
      </c>
      <c r="T18" s="66">
        <v>6.9268122900532765E-6</v>
      </c>
      <c r="U18" s="66">
        <v>5.8324063102692037E-5</v>
      </c>
      <c r="V18" s="66">
        <v>1.2041182116678172E-5</v>
      </c>
      <c r="W18" s="66">
        <v>1.5942518249281392E-6</v>
      </c>
      <c r="X18" s="66">
        <v>7.7824762850054209E-6</v>
      </c>
      <c r="Y18" s="66">
        <v>5.9724958140306874E-6</v>
      </c>
      <c r="Z18" s="66">
        <v>1.1872890543366794E-5</v>
      </c>
      <c r="AA18" s="66">
        <v>1.3950472264510234E-5</v>
      </c>
      <c r="AB18" s="66">
        <v>1.3080823550773734E-5</v>
      </c>
      <c r="AC18" s="66">
        <v>6.6227212117527227E-7</v>
      </c>
      <c r="AD18" s="66">
        <v>4.2397912305500583E-6</v>
      </c>
      <c r="AE18" s="66">
        <v>7.0403727844943724E-6</v>
      </c>
      <c r="AF18" s="66">
        <v>2.7952108981397697E-5</v>
      </c>
      <c r="AG18" s="66">
        <v>2.1387499084799577E-5</v>
      </c>
      <c r="AH18" s="66">
        <v>4.1504904728343073E-5</v>
      </c>
      <c r="AI18" s="66">
        <v>1.2569716418788288E-5</v>
      </c>
      <c r="AJ18" s="66">
        <v>5.2636006148328736E-5</v>
      </c>
      <c r="AK18" s="66">
        <v>2.457858434055032E-5</v>
      </c>
      <c r="AL18" s="66">
        <v>3.1788602921003214E-6</v>
      </c>
      <c r="AM18" s="66">
        <v>6.6460969474214648E-6</v>
      </c>
      <c r="AN18" s="66">
        <v>1.7003238499157174E-5</v>
      </c>
      <c r="AO18" s="66">
        <v>9.9260599590408734E-6</v>
      </c>
      <c r="AP18" s="66">
        <v>3.6149765068140451E-6</v>
      </c>
      <c r="AQ18" s="66">
        <v>9.0138322854857862E-6</v>
      </c>
      <c r="AR18" s="66">
        <v>1.4729585949013892E-5</v>
      </c>
      <c r="AS18" s="66">
        <v>1.356968995258917E-5</v>
      </c>
      <c r="AT18" s="66">
        <v>1.2832138529746432E-5</v>
      </c>
      <c r="AU18" s="66">
        <v>1.0076618596280648E-5</v>
      </c>
      <c r="AV18" s="66">
        <v>1.800863176767972E-5</v>
      </c>
      <c r="AW18" s="66">
        <v>3.7730330615634519E-5</v>
      </c>
      <c r="AX18" s="66">
        <v>3.9721258376099319E-5</v>
      </c>
      <c r="AY18" s="66">
        <v>2.6244984362237153E-5</v>
      </c>
      <c r="AZ18" s="66">
        <v>6.1140233233772791E-5</v>
      </c>
      <c r="BA18" s="66">
        <v>1.3344702506487046E-5</v>
      </c>
      <c r="BB18" s="66">
        <v>1.4093589068215637E-5</v>
      </c>
      <c r="BC18" s="66">
        <v>3.0225832870888507E-5</v>
      </c>
      <c r="BD18" s="66">
        <v>1.765382553019562E-5</v>
      </c>
      <c r="BE18" s="66">
        <v>2.5517191447602888E-5</v>
      </c>
      <c r="BF18" s="66">
        <v>1.1478874369057202E-5</v>
      </c>
      <c r="BG18" s="66">
        <v>7.6951129055738825E-6</v>
      </c>
      <c r="BH18" s="66">
        <v>1.517083540450348E-5</v>
      </c>
      <c r="BI18" s="66">
        <v>1.0501597870272719E-5</v>
      </c>
      <c r="BJ18" s="66">
        <v>3.9114152425878999E-5</v>
      </c>
      <c r="BK18" s="66">
        <v>2.2367560083079017E-5</v>
      </c>
      <c r="BL18" s="66">
        <v>3.9247673476864987E-5</v>
      </c>
      <c r="BM18" s="66">
        <v>2.3245007442460478E-5</v>
      </c>
      <c r="BN18" s="66">
        <v>1.8986004535695544E-5</v>
      </c>
      <c r="BO18" s="66">
        <v>1.9523672993175768E-5</v>
      </c>
      <c r="BP18" s="66">
        <v>3.8785341206102232E-6</v>
      </c>
      <c r="BQ18" s="66">
        <v>7.1126076847840626E-6</v>
      </c>
      <c r="BR18" s="66">
        <v>1.5928909976010888E-5</v>
      </c>
      <c r="BS18" s="66">
        <v>2.5629160428702825E-5</v>
      </c>
      <c r="BT18" s="66">
        <v>4.5990696500229851E-5</v>
      </c>
      <c r="BU18" s="66">
        <v>1.9280787001639972E-5</v>
      </c>
      <c r="BV18" s="66">
        <v>4.7162734346199248E-6</v>
      </c>
      <c r="BW18" s="66">
        <v>2.8507260186790678E-6</v>
      </c>
      <c r="BX18" s="66">
        <v>1.2998874108394976E-6</v>
      </c>
      <c r="BY18" s="66">
        <v>1.6677713955619461E-5</v>
      </c>
      <c r="BZ18" s="66">
        <v>1.5412728614052258E-5</v>
      </c>
      <c r="CA18" s="66">
        <v>1.6087645533946783E-5</v>
      </c>
      <c r="CB18" s="66">
        <v>1.5980896137640608E-5</v>
      </c>
      <c r="CC18" s="66">
        <v>4.091946686888507E-6</v>
      </c>
      <c r="CD18" s="66">
        <v>6.7678730988248064E-6</v>
      </c>
      <c r="CE18" s="66">
        <v>1.5194730086858549E-5</v>
      </c>
      <c r="CF18" s="66">
        <v>2.2445971080510298E-5</v>
      </c>
      <c r="CG18" s="66">
        <v>1.9984271621441685E-5</v>
      </c>
      <c r="CH18" s="66">
        <v>9.4922459090874468E-6</v>
      </c>
      <c r="CI18" s="66">
        <v>1.3256433707097262E-5</v>
      </c>
      <c r="CJ18" s="66">
        <v>1.531225283336926E-5</v>
      </c>
      <c r="CK18" s="66">
        <v>1.6917479291547901E-5</v>
      </c>
      <c r="CL18" s="66">
        <v>2.9910854681601215E-5</v>
      </c>
      <c r="CM18" s="66">
        <v>2.3352817159871049E-5</v>
      </c>
      <c r="CN18" s="66">
        <v>3.367016823043957E-6</v>
      </c>
      <c r="CO18" s="66">
        <v>1.6435186737695928E-5</v>
      </c>
      <c r="CP18" s="66">
        <v>2.5434530692767245E-5</v>
      </c>
      <c r="CQ18" s="66">
        <v>4.8527047920271183E-5</v>
      </c>
      <c r="CR18" s="66">
        <v>7.8629627733772496E-5</v>
      </c>
      <c r="CS18" s="66">
        <v>3.2898705412145786E-5</v>
      </c>
      <c r="CT18" s="66">
        <v>2.6485719608651065E-4</v>
      </c>
      <c r="CU18" s="66">
        <v>3.9868261979437911E-5</v>
      </c>
      <c r="CV18" s="66">
        <v>1.1541452693517309E-5</v>
      </c>
      <c r="CW18" s="66">
        <v>1.3258086895316327E-5</v>
      </c>
      <c r="CX18" s="66">
        <v>2.3954771651039766E-5</v>
      </c>
      <c r="CY18" s="66">
        <v>1.055258452605995E-4</v>
      </c>
      <c r="CZ18" s="66">
        <v>1.3570055670031833E-5</v>
      </c>
      <c r="DA18" s="66">
        <v>6.5253464109890486E-5</v>
      </c>
      <c r="DB18" s="66">
        <v>4.519056655364286E-5</v>
      </c>
      <c r="DC18" s="66">
        <v>5.0172610324459483E-5</v>
      </c>
      <c r="DD18" s="66">
        <v>3.8406218673683115E-5</v>
      </c>
      <c r="DE18" s="67">
        <v>1.3763979293454695E-5</v>
      </c>
      <c r="DF18" s="32"/>
      <c r="DG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row>
    <row r="19" spans="1:170" s="34" customFormat="1" ht="19.95" customHeight="1" x14ac:dyDescent="0.2">
      <c r="A19" s="71" t="s">
        <v>233</v>
      </c>
      <c r="B19" s="69" t="s">
        <v>234</v>
      </c>
      <c r="C19" s="70">
        <v>2.7002438710140857E-5</v>
      </c>
      <c r="D19" s="66">
        <v>2.4808639917578505E-4</v>
      </c>
      <c r="E19" s="66">
        <v>9.397556350340519E-6</v>
      </c>
      <c r="F19" s="66">
        <v>4.8748264322038724E-4</v>
      </c>
      <c r="G19" s="66">
        <v>1.3877995594638545E-4</v>
      </c>
      <c r="H19" s="66">
        <v>0</v>
      </c>
      <c r="I19" s="66">
        <v>1.0601372472948457E-4</v>
      </c>
      <c r="J19" s="66">
        <v>3.5388510260332238E-5</v>
      </c>
      <c r="K19" s="66">
        <v>1.9848340670787119E-5</v>
      </c>
      <c r="L19" s="66">
        <v>6.6596764929444314E-5</v>
      </c>
      <c r="M19" s="66">
        <v>0</v>
      </c>
      <c r="N19" s="66">
        <v>3.1058032890517688E-5</v>
      </c>
      <c r="O19" s="66">
        <v>4.2278268844270275E-5</v>
      </c>
      <c r="P19" s="66">
        <v>1.0160119863837616</v>
      </c>
      <c r="Q19" s="66">
        <v>6.526331970844834E-3</v>
      </c>
      <c r="R19" s="66">
        <v>8.1875496886767569E-5</v>
      </c>
      <c r="S19" s="66">
        <v>1.6582306098190589E-4</v>
      </c>
      <c r="T19" s="66">
        <v>1.6600462719235073E-5</v>
      </c>
      <c r="U19" s="66">
        <v>3.9685442507872688E-5</v>
      </c>
      <c r="V19" s="66">
        <v>3.9446049308206669E-5</v>
      </c>
      <c r="W19" s="66">
        <v>7.1459588982815839E-6</v>
      </c>
      <c r="X19" s="66">
        <v>2.421651690123767E-5</v>
      </c>
      <c r="Y19" s="66">
        <v>1.7591415644774896E-5</v>
      </c>
      <c r="Z19" s="66">
        <v>2.9971030870438789E-5</v>
      </c>
      <c r="AA19" s="66">
        <v>1.1730710302846232E-5</v>
      </c>
      <c r="AB19" s="66">
        <v>3.6134289774389857E-5</v>
      </c>
      <c r="AC19" s="66">
        <v>2.5720155827776327E-6</v>
      </c>
      <c r="AD19" s="66">
        <v>8.2300958236486485E-6</v>
      </c>
      <c r="AE19" s="66">
        <v>2.9055965700225721E-5</v>
      </c>
      <c r="AF19" s="66">
        <v>1.7507077366066871E-5</v>
      </c>
      <c r="AG19" s="66">
        <v>7.7214808514282607E-5</v>
      </c>
      <c r="AH19" s="66">
        <v>4.1843699715588928E-4</v>
      </c>
      <c r="AI19" s="66">
        <v>2.8339064971431536E-5</v>
      </c>
      <c r="AJ19" s="66">
        <v>1.8748175975884971E-3</v>
      </c>
      <c r="AK19" s="66">
        <v>1.4826589818351345E-4</v>
      </c>
      <c r="AL19" s="66">
        <v>1.705760195996536E-5</v>
      </c>
      <c r="AM19" s="66">
        <v>2.4957168307226817E-5</v>
      </c>
      <c r="AN19" s="66">
        <v>4.9260292125573879E-5</v>
      </c>
      <c r="AO19" s="66">
        <v>1.6197936454270608E-5</v>
      </c>
      <c r="AP19" s="66">
        <v>1.2919789519790336E-5</v>
      </c>
      <c r="AQ19" s="66">
        <v>1.2473114391642126E-4</v>
      </c>
      <c r="AR19" s="66">
        <v>1.1025891908330747E-4</v>
      </c>
      <c r="AS19" s="66">
        <v>6.1451494029734715E-5</v>
      </c>
      <c r="AT19" s="66">
        <v>2.0118175088923496E-5</v>
      </c>
      <c r="AU19" s="66">
        <v>2.0143581427600568E-5</v>
      </c>
      <c r="AV19" s="66">
        <v>1.1947475812892197E-4</v>
      </c>
      <c r="AW19" s="66">
        <v>1.7320461734091615E-5</v>
      </c>
      <c r="AX19" s="66">
        <v>3.5717467100652174E-5</v>
      </c>
      <c r="AY19" s="66">
        <v>2.9016364079551844E-5</v>
      </c>
      <c r="AZ19" s="66">
        <v>4.3610246679341766E-5</v>
      </c>
      <c r="BA19" s="66">
        <v>1.8431499707083543E-5</v>
      </c>
      <c r="BB19" s="66">
        <v>5.8604992962206142E-5</v>
      </c>
      <c r="BC19" s="66">
        <v>1.6861707905121861E-5</v>
      </c>
      <c r="BD19" s="66">
        <v>1.5173768801479151E-5</v>
      </c>
      <c r="BE19" s="66">
        <v>1.401625039157441E-5</v>
      </c>
      <c r="BF19" s="66">
        <v>5.2575901623044214E-5</v>
      </c>
      <c r="BG19" s="66">
        <v>3.1623702469536816E-5</v>
      </c>
      <c r="BH19" s="66">
        <v>2.5049517928337964E-4</v>
      </c>
      <c r="BI19" s="66">
        <v>1.7263375731361321E-4</v>
      </c>
      <c r="BJ19" s="66">
        <v>2.2880408715749792E-3</v>
      </c>
      <c r="BK19" s="66">
        <v>1.8497760465339554E-5</v>
      </c>
      <c r="BL19" s="66">
        <v>5.2615656379406944E-3</v>
      </c>
      <c r="BM19" s="66">
        <v>1.2252463543896974E-3</v>
      </c>
      <c r="BN19" s="66">
        <v>1.5659866580854773E-4</v>
      </c>
      <c r="BO19" s="66">
        <v>4.1144525136809071E-4</v>
      </c>
      <c r="BP19" s="66">
        <v>2.0815999878908526E-4</v>
      </c>
      <c r="BQ19" s="66">
        <v>3.8187855454281474E-5</v>
      </c>
      <c r="BR19" s="66">
        <v>5.313999989700161E-5</v>
      </c>
      <c r="BS19" s="66">
        <v>2.4293093875186195E-5</v>
      </c>
      <c r="BT19" s="66">
        <v>7.3013166118987137E-5</v>
      </c>
      <c r="BU19" s="66">
        <v>1.5922804313652991E-5</v>
      </c>
      <c r="BV19" s="66">
        <v>1.163627242835615E-5</v>
      </c>
      <c r="BW19" s="66">
        <v>1.7521229150528638E-5</v>
      </c>
      <c r="BX19" s="66">
        <v>1.3527687650713187E-5</v>
      </c>
      <c r="BY19" s="66">
        <v>7.6551051078118859E-5</v>
      </c>
      <c r="BZ19" s="66">
        <v>3.7049684928328596E-5</v>
      </c>
      <c r="CA19" s="66">
        <v>1.482021641289855E-4</v>
      </c>
      <c r="CB19" s="66">
        <v>5.5465351999868738E-5</v>
      </c>
      <c r="CC19" s="66">
        <v>6.9126166969984011E-5</v>
      </c>
      <c r="CD19" s="66">
        <v>5.0401500975031859E-5</v>
      </c>
      <c r="CE19" s="66">
        <v>7.6958963163779396E-5</v>
      </c>
      <c r="CF19" s="66">
        <v>1.3654183164792E-3</v>
      </c>
      <c r="CG19" s="66">
        <v>1.0324757016679052E-5</v>
      </c>
      <c r="CH19" s="66">
        <v>1.8313150040444234E-5</v>
      </c>
      <c r="CI19" s="66">
        <v>4.3118397199559786E-5</v>
      </c>
      <c r="CJ19" s="66">
        <v>1.2175121972829033E-5</v>
      </c>
      <c r="CK19" s="66">
        <v>2.571669135634367E-5</v>
      </c>
      <c r="CL19" s="66">
        <v>3.5297009514620087E-5</v>
      </c>
      <c r="CM19" s="66">
        <v>1.4575114443212784E-5</v>
      </c>
      <c r="CN19" s="66">
        <v>1.8759509730276293E-5</v>
      </c>
      <c r="CO19" s="66">
        <v>2.6241476525374653E-5</v>
      </c>
      <c r="CP19" s="66">
        <v>1.0556441795255273E-5</v>
      </c>
      <c r="CQ19" s="66">
        <v>4.6598797997248484E-5</v>
      </c>
      <c r="CR19" s="66">
        <v>2.4077239771588258E-5</v>
      </c>
      <c r="CS19" s="66">
        <v>1.4104096398767604E-5</v>
      </c>
      <c r="CT19" s="66">
        <v>3.5007778963423806E-5</v>
      </c>
      <c r="CU19" s="66">
        <v>1.8559130599452615E-5</v>
      </c>
      <c r="CV19" s="66">
        <v>2.001141208380428E-5</v>
      </c>
      <c r="CW19" s="66">
        <v>1.2000383586167553E-5</v>
      </c>
      <c r="CX19" s="66">
        <v>2.2807938357245659E-5</v>
      </c>
      <c r="CY19" s="66">
        <v>1.0663942868381469E-4</v>
      </c>
      <c r="CZ19" s="66">
        <v>8.975605078690387E-5</v>
      </c>
      <c r="DA19" s="66">
        <v>4.270114206919168E-5</v>
      </c>
      <c r="DB19" s="66">
        <v>7.2017761189263271E-5</v>
      </c>
      <c r="DC19" s="66">
        <v>7.1340712379244574E-5</v>
      </c>
      <c r="DD19" s="66">
        <v>5.8337577896867628E-5</v>
      </c>
      <c r="DE19" s="67">
        <v>3.2304572073605326E-5</v>
      </c>
      <c r="DF19" s="32"/>
      <c r="DG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row>
    <row r="20" spans="1:170" s="34" customFormat="1" ht="19.95" customHeight="1" x14ac:dyDescent="0.2">
      <c r="A20" s="71" t="s">
        <v>239</v>
      </c>
      <c r="B20" s="69" t="s">
        <v>238</v>
      </c>
      <c r="C20" s="70">
        <v>1.9058831595265532E-5</v>
      </c>
      <c r="D20" s="66">
        <v>1.3294196957083099E-5</v>
      </c>
      <c r="E20" s="66">
        <v>2.1857986441438757E-5</v>
      </c>
      <c r="F20" s="66">
        <v>1.5993798911117194E-5</v>
      </c>
      <c r="G20" s="66">
        <v>4.5250280847108646E-5</v>
      </c>
      <c r="H20" s="66">
        <v>0</v>
      </c>
      <c r="I20" s="66">
        <v>8.3723728419895797E-5</v>
      </c>
      <c r="J20" s="66">
        <v>3.9578960586337699E-5</v>
      </c>
      <c r="K20" s="66">
        <v>4.6456775579575291E-5</v>
      </c>
      <c r="L20" s="66">
        <v>1.9378636897464967E-5</v>
      </c>
      <c r="M20" s="66">
        <v>0</v>
      </c>
      <c r="N20" s="66">
        <v>7.7980776229729713E-5</v>
      </c>
      <c r="O20" s="66">
        <v>5.9774086464976415E-5</v>
      </c>
      <c r="P20" s="66">
        <v>3.1190020437625392E-5</v>
      </c>
      <c r="Q20" s="66">
        <v>1.0011847430280785</v>
      </c>
      <c r="R20" s="66">
        <v>7.9281773501379391E-5</v>
      </c>
      <c r="S20" s="66">
        <v>7.3634538984072197E-5</v>
      </c>
      <c r="T20" s="66">
        <v>4.2021142863898652E-5</v>
      </c>
      <c r="U20" s="66">
        <v>9.1782661885066039E-5</v>
      </c>
      <c r="V20" s="66">
        <v>8.8129762538088224E-5</v>
      </c>
      <c r="W20" s="66">
        <v>1.3202641954687291E-5</v>
      </c>
      <c r="X20" s="66">
        <v>6.6622422609643623E-5</v>
      </c>
      <c r="Y20" s="66">
        <v>3.8641998026838925E-5</v>
      </c>
      <c r="Z20" s="66">
        <v>7.23139320344008E-5</v>
      </c>
      <c r="AA20" s="66">
        <v>1.2004387108345458E-4</v>
      </c>
      <c r="AB20" s="66">
        <v>5.6917882268671217E-5</v>
      </c>
      <c r="AC20" s="66">
        <v>3.9708238106774315E-6</v>
      </c>
      <c r="AD20" s="66">
        <v>1.7875371405558984E-5</v>
      </c>
      <c r="AE20" s="66">
        <v>7.2418266784865111E-5</v>
      </c>
      <c r="AF20" s="66">
        <v>1.0165787620420547E-4</v>
      </c>
      <c r="AG20" s="66">
        <v>2.0468069588585207E-5</v>
      </c>
      <c r="AH20" s="66">
        <v>3.8361689287428642E-5</v>
      </c>
      <c r="AI20" s="66">
        <v>6.0344061107134079E-5</v>
      </c>
      <c r="AJ20" s="66">
        <v>3.2163053233598741E-4</v>
      </c>
      <c r="AK20" s="66">
        <v>9.2309026325251237E-5</v>
      </c>
      <c r="AL20" s="66">
        <v>2.735974758428204E-5</v>
      </c>
      <c r="AM20" s="66">
        <v>3.4624941653032851E-5</v>
      </c>
      <c r="AN20" s="66">
        <v>9.4598126971312063E-5</v>
      </c>
      <c r="AO20" s="66">
        <v>2.1479465557842134E-5</v>
      </c>
      <c r="AP20" s="66">
        <v>1.3974874589358526E-5</v>
      </c>
      <c r="AQ20" s="66">
        <v>2.3340693700372542E-5</v>
      </c>
      <c r="AR20" s="66">
        <v>4.2102864741743982E-5</v>
      </c>
      <c r="AS20" s="66">
        <v>3.4631761428175883E-5</v>
      </c>
      <c r="AT20" s="66">
        <v>3.1163078199876275E-5</v>
      </c>
      <c r="AU20" s="66">
        <v>3.7048018690352219E-5</v>
      </c>
      <c r="AV20" s="66">
        <v>3.9538703703954747E-5</v>
      </c>
      <c r="AW20" s="66">
        <v>8.7380142721726859E-5</v>
      </c>
      <c r="AX20" s="66">
        <v>1.0831978998794515E-4</v>
      </c>
      <c r="AY20" s="66">
        <v>6.3068140763077206E-5</v>
      </c>
      <c r="AZ20" s="66">
        <v>9.3918671080771239E-5</v>
      </c>
      <c r="BA20" s="66">
        <v>6.8852588331589214E-5</v>
      </c>
      <c r="BB20" s="66">
        <v>5.3897700206272625E-5</v>
      </c>
      <c r="BC20" s="66">
        <v>1.147050721771135E-4</v>
      </c>
      <c r="BD20" s="66">
        <v>1.7010402526759284E-4</v>
      </c>
      <c r="BE20" s="66">
        <v>2.7752592149874556E-5</v>
      </c>
      <c r="BF20" s="66">
        <v>3.5521237188144296E-5</v>
      </c>
      <c r="BG20" s="66">
        <v>3.0943028506778391E-5</v>
      </c>
      <c r="BH20" s="66">
        <v>3.3464283545543613E-4</v>
      </c>
      <c r="BI20" s="66">
        <v>7.9790310983530235E-5</v>
      </c>
      <c r="BJ20" s="66">
        <v>2.4755491101744229E-4</v>
      </c>
      <c r="BK20" s="66">
        <v>3.2264071750963388E-5</v>
      </c>
      <c r="BL20" s="66">
        <v>7.0234733887735996E-4</v>
      </c>
      <c r="BM20" s="66">
        <v>1.5092885037710649E-3</v>
      </c>
      <c r="BN20" s="66">
        <v>3.0979378982888978E-5</v>
      </c>
      <c r="BO20" s="66">
        <v>2.8503598709874864E-5</v>
      </c>
      <c r="BP20" s="66">
        <v>7.3995224731825121E-5</v>
      </c>
      <c r="BQ20" s="66">
        <v>7.5707916482831248E-5</v>
      </c>
      <c r="BR20" s="66">
        <v>2.6326841918331749E-4</v>
      </c>
      <c r="BS20" s="66">
        <v>2.1656524391393522E-4</v>
      </c>
      <c r="BT20" s="66">
        <v>1.0034997476425741E-4</v>
      </c>
      <c r="BU20" s="66">
        <v>1.8200818747351493E-4</v>
      </c>
      <c r="BV20" s="66">
        <v>6.343563677782748E-5</v>
      </c>
      <c r="BW20" s="66">
        <v>1.0485878307820816E-4</v>
      </c>
      <c r="BX20" s="66">
        <v>3.4020308966233135E-5</v>
      </c>
      <c r="BY20" s="66">
        <v>6.9162494320726875E-5</v>
      </c>
      <c r="BZ20" s="66">
        <v>3.9655674281979222E-5</v>
      </c>
      <c r="CA20" s="66">
        <v>5.7707543952994262E-5</v>
      </c>
      <c r="CB20" s="66">
        <v>5.3116326931474613E-5</v>
      </c>
      <c r="CC20" s="66">
        <v>1.1116334797325005E-4</v>
      </c>
      <c r="CD20" s="66">
        <v>4.8870773006383761E-5</v>
      </c>
      <c r="CE20" s="66">
        <v>1.8599331374410027E-4</v>
      </c>
      <c r="CF20" s="66">
        <v>1.4436700295566919E-4</v>
      </c>
      <c r="CG20" s="66">
        <v>3.0467227015652528E-5</v>
      </c>
      <c r="CH20" s="66">
        <v>2.3612076075611675E-4</v>
      </c>
      <c r="CI20" s="66">
        <v>1.2511351184558555E-4</v>
      </c>
      <c r="CJ20" s="66">
        <v>2.5929001606143156E-4</v>
      </c>
      <c r="CK20" s="66">
        <v>2.5678138780492899E-4</v>
      </c>
      <c r="CL20" s="66">
        <v>1.8256306781438904E-4</v>
      </c>
      <c r="CM20" s="66">
        <v>6.0053443208535704E-5</v>
      </c>
      <c r="CN20" s="66">
        <v>1.5333995405033445E-4</v>
      </c>
      <c r="CO20" s="66">
        <v>2.8968421735820057E-4</v>
      </c>
      <c r="CP20" s="66">
        <v>1.2232268210493117E-4</v>
      </c>
      <c r="CQ20" s="66">
        <v>7.1591695068337223E-5</v>
      </c>
      <c r="CR20" s="66">
        <v>6.3377702691180999E-4</v>
      </c>
      <c r="CS20" s="66">
        <v>2.3816221473896547E-4</v>
      </c>
      <c r="CT20" s="66">
        <v>1.1694594247359279E-3</v>
      </c>
      <c r="CU20" s="66">
        <v>1.1351218004898726E-4</v>
      </c>
      <c r="CV20" s="66">
        <v>9.4047414905262873E-5</v>
      </c>
      <c r="CW20" s="66">
        <v>3.0204057899906099E-5</v>
      </c>
      <c r="CX20" s="66">
        <v>1.4835901679693137E-4</v>
      </c>
      <c r="CY20" s="66">
        <v>2.2864929459381246E-4</v>
      </c>
      <c r="CZ20" s="66">
        <v>1.8669126476861429E-4</v>
      </c>
      <c r="DA20" s="66">
        <v>8.4765505861806429E-5</v>
      </c>
      <c r="DB20" s="66">
        <v>3.2576844281535528E-4</v>
      </c>
      <c r="DC20" s="66">
        <v>2.4950565177894941E-4</v>
      </c>
      <c r="DD20" s="66">
        <v>2.5377768852366147E-5</v>
      </c>
      <c r="DE20" s="67">
        <v>6.4528807869944664E-5</v>
      </c>
      <c r="DF20" s="32"/>
      <c r="DG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row>
    <row r="21" spans="1:170" s="34" customFormat="1" ht="19.95" customHeight="1" x14ac:dyDescent="0.2">
      <c r="A21" s="71" t="s">
        <v>242</v>
      </c>
      <c r="B21" s="69" t="s">
        <v>243</v>
      </c>
      <c r="C21" s="70">
        <v>1.1229428301818418E-5</v>
      </c>
      <c r="D21" s="66">
        <v>3.2349612563551673E-6</v>
      </c>
      <c r="E21" s="66">
        <v>2.6258953534973406E-6</v>
      </c>
      <c r="F21" s="66">
        <v>1.9346264122666008E-6</v>
      </c>
      <c r="G21" s="66">
        <v>1.1998031736050207E-6</v>
      </c>
      <c r="H21" s="66">
        <v>0</v>
      </c>
      <c r="I21" s="66">
        <v>2.0696950507643417E-6</v>
      </c>
      <c r="J21" s="66">
        <v>4.4071657696764284E-6</v>
      </c>
      <c r="K21" s="66">
        <v>7.8971964998288485E-6</v>
      </c>
      <c r="L21" s="66">
        <v>1.6022283671111521E-6</v>
      </c>
      <c r="M21" s="66">
        <v>0</v>
      </c>
      <c r="N21" s="66">
        <v>8.3105418371619691E-6</v>
      </c>
      <c r="O21" s="66">
        <v>1.4573252401187242E-5</v>
      </c>
      <c r="P21" s="66">
        <v>2.8373572363857564E-5</v>
      </c>
      <c r="Q21" s="66">
        <v>3.6558883284444506E-5</v>
      </c>
      <c r="R21" s="66">
        <v>1.0012552357359192</v>
      </c>
      <c r="S21" s="66">
        <v>7.8780653465579408E-4</v>
      </c>
      <c r="T21" s="66">
        <v>3.4614490850142209E-4</v>
      </c>
      <c r="U21" s="66">
        <v>2.0855192425827412E-6</v>
      </c>
      <c r="V21" s="66">
        <v>3.3651425122897253E-6</v>
      </c>
      <c r="W21" s="66">
        <v>2.6877923559933704E-7</v>
      </c>
      <c r="X21" s="66">
        <v>9.2611975070401258E-7</v>
      </c>
      <c r="Y21" s="66">
        <v>4.7378582059618914E-6</v>
      </c>
      <c r="Z21" s="66">
        <v>6.5458558553555508E-5</v>
      </c>
      <c r="AA21" s="66">
        <v>1.0343149647158217E-5</v>
      </c>
      <c r="AB21" s="66">
        <v>1.8078877207001765E-5</v>
      </c>
      <c r="AC21" s="66">
        <v>1.602521466917492E-7</v>
      </c>
      <c r="AD21" s="66">
        <v>3.7383307225261946E-7</v>
      </c>
      <c r="AE21" s="66">
        <v>1.1034205473935467E-5</v>
      </c>
      <c r="AF21" s="66">
        <v>1.2779278703197801E-5</v>
      </c>
      <c r="AG21" s="66">
        <v>4.7564101785166632E-6</v>
      </c>
      <c r="AH21" s="66">
        <v>4.0124727993697135E-5</v>
      </c>
      <c r="AI21" s="66">
        <v>1.4715541271289694E-6</v>
      </c>
      <c r="AJ21" s="66">
        <v>4.580769863151673E-5</v>
      </c>
      <c r="AK21" s="66">
        <v>2.4648932438103151E-5</v>
      </c>
      <c r="AL21" s="66">
        <v>4.3831554473084777E-7</v>
      </c>
      <c r="AM21" s="66">
        <v>7.0649597217756747E-7</v>
      </c>
      <c r="AN21" s="66">
        <v>8.0955545866111667E-7</v>
      </c>
      <c r="AO21" s="66">
        <v>1.438090367473117E-6</v>
      </c>
      <c r="AP21" s="66">
        <v>3.6090242759111769E-7</v>
      </c>
      <c r="AQ21" s="66">
        <v>6.405685088059469E-6</v>
      </c>
      <c r="AR21" s="66">
        <v>1.273120164777067E-6</v>
      </c>
      <c r="AS21" s="66">
        <v>2.5594562724205921E-6</v>
      </c>
      <c r="AT21" s="66">
        <v>1.9741992872235084E-6</v>
      </c>
      <c r="AU21" s="66">
        <v>1.383868377021734E-6</v>
      </c>
      <c r="AV21" s="66">
        <v>2.1804899705991436E-6</v>
      </c>
      <c r="AW21" s="66">
        <v>4.0086127737726674E-6</v>
      </c>
      <c r="AX21" s="66">
        <v>2.5377831354530185E-5</v>
      </c>
      <c r="AY21" s="66">
        <v>1.6251765158838271E-5</v>
      </c>
      <c r="AZ21" s="66">
        <v>7.3236703621869543E-6</v>
      </c>
      <c r="BA21" s="66">
        <v>1.8932278888946949E-6</v>
      </c>
      <c r="BB21" s="66">
        <v>8.3455128364805476E-6</v>
      </c>
      <c r="BC21" s="66">
        <v>6.0962252677517574E-6</v>
      </c>
      <c r="BD21" s="66">
        <v>6.325908380724719E-6</v>
      </c>
      <c r="BE21" s="66">
        <v>8.1375783455226927E-7</v>
      </c>
      <c r="BF21" s="66">
        <v>7.8703168265190863E-7</v>
      </c>
      <c r="BG21" s="66">
        <v>2.0358668297549403E-6</v>
      </c>
      <c r="BH21" s="66">
        <v>9.1111360433068511E-7</v>
      </c>
      <c r="BI21" s="66">
        <v>1.2385915053871016E-6</v>
      </c>
      <c r="BJ21" s="66">
        <v>3.2996562187605788E-5</v>
      </c>
      <c r="BK21" s="66">
        <v>1.9332800024875342E-6</v>
      </c>
      <c r="BL21" s="66">
        <v>1.2252102965734006E-5</v>
      </c>
      <c r="BM21" s="66">
        <v>8.4190273231873174E-6</v>
      </c>
      <c r="BN21" s="66">
        <v>1.9842899003671257E-6</v>
      </c>
      <c r="BO21" s="66">
        <v>9.3096183866679483E-7</v>
      </c>
      <c r="BP21" s="66">
        <v>7.3805259782003098E-7</v>
      </c>
      <c r="BQ21" s="66">
        <v>9.769387092057579E-7</v>
      </c>
      <c r="BR21" s="66">
        <v>1.9087019340371666E-6</v>
      </c>
      <c r="BS21" s="66">
        <v>2.762242758735064E-6</v>
      </c>
      <c r="BT21" s="66">
        <v>1.7319052398104533E-6</v>
      </c>
      <c r="BU21" s="66">
        <v>4.3631770758501237E-6</v>
      </c>
      <c r="BV21" s="66">
        <v>1.2795992836986434E-6</v>
      </c>
      <c r="BW21" s="66">
        <v>8.3003536272623773E-7</v>
      </c>
      <c r="BX21" s="66">
        <v>5.2969137427052288E-7</v>
      </c>
      <c r="BY21" s="66">
        <v>2.8860650504302257E-6</v>
      </c>
      <c r="BZ21" s="66">
        <v>2.7594030370638359E-6</v>
      </c>
      <c r="CA21" s="66">
        <v>5.4376263273386884E-6</v>
      </c>
      <c r="CB21" s="66">
        <v>2.4086059828482844E-6</v>
      </c>
      <c r="CC21" s="66">
        <v>1.2058571071855073E-6</v>
      </c>
      <c r="CD21" s="66">
        <v>8.0147364757026494E-6</v>
      </c>
      <c r="CE21" s="66">
        <v>1.3084401196875254E-5</v>
      </c>
      <c r="CF21" s="66">
        <v>4.7423643713591609E-5</v>
      </c>
      <c r="CG21" s="66">
        <v>2.2807207504678706E-6</v>
      </c>
      <c r="CH21" s="66">
        <v>3.2095557440467453E-6</v>
      </c>
      <c r="CI21" s="66">
        <v>7.0539113463345405E-6</v>
      </c>
      <c r="CJ21" s="66">
        <v>1.7925912172094361E-5</v>
      </c>
      <c r="CK21" s="66">
        <v>4.7170221602091627E-6</v>
      </c>
      <c r="CL21" s="66">
        <v>1.2374102710383227E-4</v>
      </c>
      <c r="CM21" s="66">
        <v>1.8625748840724244E-6</v>
      </c>
      <c r="CN21" s="66">
        <v>6.323545508827846E-6</v>
      </c>
      <c r="CO21" s="66">
        <v>1.5953515501825344E-5</v>
      </c>
      <c r="CP21" s="66">
        <v>1.3535166858905703E-6</v>
      </c>
      <c r="CQ21" s="66">
        <v>9.558598154011347E-6</v>
      </c>
      <c r="CR21" s="66">
        <v>8.5319117937608807E-6</v>
      </c>
      <c r="CS21" s="66">
        <v>5.7907185270958751E-6</v>
      </c>
      <c r="CT21" s="66">
        <v>1.1827081843543699E-5</v>
      </c>
      <c r="CU21" s="66">
        <v>1.3819769638682728E-6</v>
      </c>
      <c r="CV21" s="66">
        <v>9.4794009524022952E-6</v>
      </c>
      <c r="CW21" s="66">
        <v>1.8052860176387387E-6</v>
      </c>
      <c r="CX21" s="66">
        <v>4.576219847651215E-6</v>
      </c>
      <c r="CY21" s="66">
        <v>6.9850735574945698E-6</v>
      </c>
      <c r="CZ21" s="66">
        <v>1.9544155262723966E-6</v>
      </c>
      <c r="DA21" s="66">
        <v>3.9037655307295418E-6</v>
      </c>
      <c r="DB21" s="66">
        <v>4.2664070224374728E-6</v>
      </c>
      <c r="DC21" s="66">
        <v>2.3546957055120192E-6</v>
      </c>
      <c r="DD21" s="66">
        <v>3.8033628060630913E-4</v>
      </c>
      <c r="DE21" s="67">
        <v>3.3830842890503662E-6</v>
      </c>
      <c r="DF21" s="32"/>
      <c r="DG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row>
    <row r="22" spans="1:170" s="34" customFormat="1" ht="19.95" customHeight="1" x14ac:dyDescent="0.2">
      <c r="A22" s="71" t="s">
        <v>249</v>
      </c>
      <c r="B22" s="69" t="s">
        <v>250</v>
      </c>
      <c r="C22" s="70">
        <v>1.3215773720346621E-2</v>
      </c>
      <c r="D22" s="66">
        <v>3.1992582883096461E-3</v>
      </c>
      <c r="E22" s="66">
        <v>1.2290242057529316E-3</v>
      </c>
      <c r="F22" s="66">
        <v>1.3414303430067649E-3</v>
      </c>
      <c r="G22" s="66">
        <v>2.5136740204535616E-4</v>
      </c>
      <c r="H22" s="66">
        <v>0</v>
      </c>
      <c r="I22" s="66">
        <v>2.7968162738825457E-4</v>
      </c>
      <c r="J22" s="66">
        <v>3.690087738766524E-3</v>
      </c>
      <c r="K22" s="66">
        <v>6.515296923317291E-3</v>
      </c>
      <c r="L22" s="66">
        <v>8.1464996772579541E-4</v>
      </c>
      <c r="M22" s="66">
        <v>0</v>
      </c>
      <c r="N22" s="66">
        <v>8.8516625957002092E-4</v>
      </c>
      <c r="O22" s="66">
        <v>1.4011210379613215E-3</v>
      </c>
      <c r="P22" s="66">
        <v>5.5048503274394902E-4</v>
      </c>
      <c r="Q22" s="66">
        <v>2.9031940363083899E-3</v>
      </c>
      <c r="R22" s="66">
        <v>4.0428380836235532E-4</v>
      </c>
      <c r="S22" s="66">
        <v>1.001653665807855</v>
      </c>
      <c r="T22" s="66">
        <v>4.864544913295165E-4</v>
      </c>
      <c r="U22" s="66">
        <v>1.2428843823667185E-3</v>
      </c>
      <c r="V22" s="66">
        <v>3.3931851899024549E-4</v>
      </c>
      <c r="W22" s="66">
        <v>4.6419169754418148E-5</v>
      </c>
      <c r="X22" s="66">
        <v>5.462110278568916E-4</v>
      </c>
      <c r="Y22" s="66">
        <v>7.7069304836455252E-4</v>
      </c>
      <c r="Z22" s="66">
        <v>2.1675552045565213E-3</v>
      </c>
      <c r="AA22" s="66">
        <v>5.3885892257355371E-3</v>
      </c>
      <c r="AB22" s="66">
        <v>5.9864247987578634E-3</v>
      </c>
      <c r="AC22" s="66">
        <v>2.1604889364094006E-5</v>
      </c>
      <c r="AD22" s="66">
        <v>8.6843001800988403E-5</v>
      </c>
      <c r="AE22" s="66">
        <v>6.972703394665104E-4</v>
      </c>
      <c r="AF22" s="66">
        <v>5.0060049177149378E-4</v>
      </c>
      <c r="AG22" s="66">
        <v>2.0479301475867713E-3</v>
      </c>
      <c r="AH22" s="66">
        <v>4.1004710427660507E-3</v>
      </c>
      <c r="AI22" s="66">
        <v>6.4887924200821674E-4</v>
      </c>
      <c r="AJ22" s="66">
        <v>6.4203153857938519E-3</v>
      </c>
      <c r="AK22" s="66">
        <v>1.2842101733000137E-3</v>
      </c>
      <c r="AL22" s="66">
        <v>7.1499685377842656E-5</v>
      </c>
      <c r="AM22" s="66">
        <v>8.3431561857824163E-5</v>
      </c>
      <c r="AN22" s="66">
        <v>1.3190801137202826E-4</v>
      </c>
      <c r="AO22" s="66">
        <v>2.5295556332661172E-4</v>
      </c>
      <c r="AP22" s="66">
        <v>5.7948591767684925E-5</v>
      </c>
      <c r="AQ22" s="66">
        <v>2.5741245596308445E-4</v>
      </c>
      <c r="AR22" s="66">
        <v>1.8267932187891888E-4</v>
      </c>
      <c r="AS22" s="66">
        <v>1.0918665439568946E-3</v>
      </c>
      <c r="AT22" s="66">
        <v>2.6583910970919185E-4</v>
      </c>
      <c r="AU22" s="66">
        <v>2.2750281029554134E-4</v>
      </c>
      <c r="AV22" s="66">
        <v>5.4768878236445952E-4</v>
      </c>
      <c r="AW22" s="66">
        <v>3.7864667941398629E-4</v>
      </c>
      <c r="AX22" s="66">
        <v>2.346606412078418E-3</v>
      </c>
      <c r="AY22" s="66">
        <v>7.0412542225191561E-4</v>
      </c>
      <c r="AZ22" s="66">
        <v>1.71430136381872E-3</v>
      </c>
      <c r="BA22" s="66">
        <v>3.8904024308535062E-4</v>
      </c>
      <c r="BB22" s="66">
        <v>1.6573752949281704E-3</v>
      </c>
      <c r="BC22" s="66">
        <v>6.1170154974293583E-4</v>
      </c>
      <c r="BD22" s="66">
        <v>4.2072157231972274E-4</v>
      </c>
      <c r="BE22" s="66">
        <v>1.1824166174017311E-4</v>
      </c>
      <c r="BF22" s="66">
        <v>1.1851315166089452E-4</v>
      </c>
      <c r="BG22" s="66">
        <v>2.3319475244820725E-4</v>
      </c>
      <c r="BH22" s="66">
        <v>2.0481350875161837E-4</v>
      </c>
      <c r="BI22" s="66">
        <v>2.5920888705611175E-4</v>
      </c>
      <c r="BJ22" s="66">
        <v>2.4303189662086178E-3</v>
      </c>
      <c r="BK22" s="66">
        <v>4.3269807035242443E-4</v>
      </c>
      <c r="BL22" s="66">
        <v>2.0002957149542296E-4</v>
      </c>
      <c r="BM22" s="66">
        <v>7.4695428571844172E-4</v>
      </c>
      <c r="BN22" s="66">
        <v>3.5695484098671612E-4</v>
      </c>
      <c r="BO22" s="66">
        <v>1.6391585676259223E-4</v>
      </c>
      <c r="BP22" s="66">
        <v>8.0464568991800285E-5</v>
      </c>
      <c r="BQ22" s="66">
        <v>9.9197747656748313E-5</v>
      </c>
      <c r="BR22" s="66">
        <v>2.1071569882394678E-4</v>
      </c>
      <c r="BS22" s="66">
        <v>5.0648603013534951E-4</v>
      </c>
      <c r="BT22" s="66">
        <v>1.8995868718989042E-3</v>
      </c>
      <c r="BU22" s="66">
        <v>7.0726735334264695E-4</v>
      </c>
      <c r="BV22" s="66">
        <v>1.9517888476346893E-4</v>
      </c>
      <c r="BW22" s="66">
        <v>1.1576615508928422E-4</v>
      </c>
      <c r="BX22" s="66">
        <v>4.6208927187726494E-5</v>
      </c>
      <c r="BY22" s="66">
        <v>3.7939429261734525E-4</v>
      </c>
      <c r="BZ22" s="66">
        <v>3.4823550933362493E-4</v>
      </c>
      <c r="CA22" s="66">
        <v>5.9263365861688029E-4</v>
      </c>
      <c r="CB22" s="66">
        <v>3.3338267531611912E-4</v>
      </c>
      <c r="CC22" s="66">
        <v>1.5542968118245528E-4</v>
      </c>
      <c r="CD22" s="66">
        <v>6.6609030850688046E-4</v>
      </c>
      <c r="CE22" s="66">
        <v>6.857044027172533E-4</v>
      </c>
      <c r="CF22" s="66">
        <v>3.5236881656518135E-3</v>
      </c>
      <c r="CG22" s="66">
        <v>4.2626374235745266E-4</v>
      </c>
      <c r="CH22" s="66">
        <v>3.9499062117861203E-4</v>
      </c>
      <c r="CI22" s="66">
        <v>4.237935418486276E-4</v>
      </c>
      <c r="CJ22" s="66">
        <v>4.0782130110443441E-4</v>
      </c>
      <c r="CK22" s="66">
        <v>4.2160937613527834E-4</v>
      </c>
      <c r="CL22" s="66">
        <v>4.4286680983971947E-4</v>
      </c>
      <c r="CM22" s="66">
        <v>2.3057461558667036E-4</v>
      </c>
      <c r="CN22" s="66">
        <v>3.4650661993490252E-4</v>
      </c>
      <c r="CO22" s="66">
        <v>1.0091227677136527E-3</v>
      </c>
      <c r="CP22" s="66">
        <v>4.7414264065422443E-4</v>
      </c>
      <c r="CQ22" s="66">
        <v>1.0146082999176022E-3</v>
      </c>
      <c r="CR22" s="66">
        <v>2.3040272877722953E-3</v>
      </c>
      <c r="CS22" s="66">
        <v>1.5479897330703725E-3</v>
      </c>
      <c r="CT22" s="66">
        <v>1.1220346024426093E-3</v>
      </c>
      <c r="CU22" s="66">
        <v>1.7651828360964187E-4</v>
      </c>
      <c r="CV22" s="66">
        <v>4.2120781391303901E-4</v>
      </c>
      <c r="CW22" s="66">
        <v>2.2228069727538925E-4</v>
      </c>
      <c r="CX22" s="66">
        <v>3.2506132124134003E-4</v>
      </c>
      <c r="CY22" s="66">
        <v>7.5069625283609171E-4</v>
      </c>
      <c r="CZ22" s="66">
        <v>1.2697674273215573E-3</v>
      </c>
      <c r="DA22" s="66">
        <v>5.5014643122474282E-4</v>
      </c>
      <c r="DB22" s="66">
        <v>4.1936985917032912E-4</v>
      </c>
      <c r="DC22" s="66">
        <v>7.1142263498003401E-4</v>
      </c>
      <c r="DD22" s="66">
        <v>7.77398685826311E-2</v>
      </c>
      <c r="DE22" s="67">
        <v>3.0952351712922694E-4</v>
      </c>
      <c r="DF22" s="32"/>
      <c r="DG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row>
    <row r="23" spans="1:170" s="34" customFormat="1" ht="19.95" customHeight="1" x14ac:dyDescent="0.2">
      <c r="A23" s="71" t="s">
        <v>255</v>
      </c>
      <c r="B23" s="69" t="s">
        <v>254</v>
      </c>
      <c r="C23" s="70">
        <v>7.4543489133278715E-5</v>
      </c>
      <c r="D23" s="66">
        <v>4.6443838326458053E-5</v>
      </c>
      <c r="E23" s="66">
        <v>7.4567854727040209E-5</v>
      </c>
      <c r="F23" s="66">
        <v>3.8645602065374112E-5</v>
      </c>
      <c r="G23" s="66">
        <v>8.5061426355270551E-5</v>
      </c>
      <c r="H23" s="66">
        <v>0</v>
      </c>
      <c r="I23" s="66">
        <v>1.4202397540356477E-4</v>
      </c>
      <c r="J23" s="66">
        <v>8.2806506808528178E-4</v>
      </c>
      <c r="K23" s="66">
        <v>1.9831529274983586E-4</v>
      </c>
      <c r="L23" s="66">
        <v>1.2220549201046759E-4</v>
      </c>
      <c r="M23" s="66">
        <v>0</v>
      </c>
      <c r="N23" s="66">
        <v>1.0220723316750496E-4</v>
      </c>
      <c r="O23" s="66">
        <v>3.0723587824993208E-4</v>
      </c>
      <c r="P23" s="66">
        <v>1.3694090801413225E-4</v>
      </c>
      <c r="Q23" s="66">
        <v>2.8698206973125465E-4</v>
      </c>
      <c r="R23" s="66">
        <v>1.0710024392403553E-4</v>
      </c>
      <c r="S23" s="66">
        <v>9.9000791743564091E-4</v>
      </c>
      <c r="T23" s="66">
        <v>1.0039096526055213</v>
      </c>
      <c r="U23" s="66">
        <v>9.5562817727882956E-5</v>
      </c>
      <c r="V23" s="66">
        <v>9.6602088434252062E-5</v>
      </c>
      <c r="W23" s="66">
        <v>2.6556584199594941E-5</v>
      </c>
      <c r="X23" s="66">
        <v>6.7291396769448327E-5</v>
      </c>
      <c r="Y23" s="66">
        <v>5.1945877501104553E-5</v>
      </c>
      <c r="Z23" s="66">
        <v>3.9180452675016746E-4</v>
      </c>
      <c r="AA23" s="66">
        <v>2.7543751083965466E-4</v>
      </c>
      <c r="AB23" s="66">
        <v>6.7567805868477642E-4</v>
      </c>
      <c r="AC23" s="66">
        <v>1.1053472814291018E-5</v>
      </c>
      <c r="AD23" s="66">
        <v>4.0194498418300151E-5</v>
      </c>
      <c r="AE23" s="66">
        <v>7.5752436884172884E-5</v>
      </c>
      <c r="AF23" s="66">
        <v>1.4091337377259696E-4</v>
      </c>
      <c r="AG23" s="66">
        <v>1.463921757929528E-4</v>
      </c>
      <c r="AH23" s="66">
        <v>4.8097576701220469E-4</v>
      </c>
      <c r="AI23" s="66">
        <v>6.9372524884886205E-5</v>
      </c>
      <c r="AJ23" s="66">
        <v>2.1560573989930367E-4</v>
      </c>
      <c r="AK23" s="66">
        <v>1.012719804252068E-4</v>
      </c>
      <c r="AL23" s="66">
        <v>3.8325024273105847E-5</v>
      </c>
      <c r="AM23" s="66">
        <v>4.577206518313639E-5</v>
      </c>
      <c r="AN23" s="66">
        <v>2.0482935846007883E-4</v>
      </c>
      <c r="AO23" s="66">
        <v>5.5991253335589451E-5</v>
      </c>
      <c r="AP23" s="66">
        <v>3.9624080849206716E-5</v>
      </c>
      <c r="AQ23" s="66">
        <v>8.9059953550292521E-5</v>
      </c>
      <c r="AR23" s="66">
        <v>8.8663105110207459E-5</v>
      </c>
      <c r="AS23" s="66">
        <v>4.6305406587641718E-4</v>
      </c>
      <c r="AT23" s="66">
        <v>1.3734351145388562E-4</v>
      </c>
      <c r="AU23" s="66">
        <v>1.4313096724871566E-4</v>
      </c>
      <c r="AV23" s="66">
        <v>3.705821061759542E-4</v>
      </c>
      <c r="AW23" s="66">
        <v>4.5400578686945013E-4</v>
      </c>
      <c r="AX23" s="66">
        <v>5.4348196598049802E-4</v>
      </c>
      <c r="AY23" s="66">
        <v>1.288662872369762E-4</v>
      </c>
      <c r="AZ23" s="66">
        <v>1.0256978183668553E-3</v>
      </c>
      <c r="BA23" s="66">
        <v>2.1275737022833393E-4</v>
      </c>
      <c r="BB23" s="66">
        <v>1.0270443126024483E-4</v>
      </c>
      <c r="BC23" s="66">
        <v>4.2699500495027017E-4</v>
      </c>
      <c r="BD23" s="66">
        <v>3.9066165021427927E-4</v>
      </c>
      <c r="BE23" s="66">
        <v>1.421555209700556E-4</v>
      </c>
      <c r="BF23" s="66">
        <v>1.0867221396398168E-4</v>
      </c>
      <c r="BG23" s="66">
        <v>7.7328378574300979E-5</v>
      </c>
      <c r="BH23" s="66">
        <v>1.4325387649142252E-4</v>
      </c>
      <c r="BI23" s="66">
        <v>2.9628917865063057E-4</v>
      </c>
      <c r="BJ23" s="66">
        <v>7.0026931298447146E-4</v>
      </c>
      <c r="BK23" s="66">
        <v>2.7417246314862957E-4</v>
      </c>
      <c r="BL23" s="66">
        <v>1.1411884927419406E-4</v>
      </c>
      <c r="BM23" s="66">
        <v>1.5244139212887637E-4</v>
      </c>
      <c r="BN23" s="66">
        <v>1.1141669000487038E-4</v>
      </c>
      <c r="BO23" s="66">
        <v>8.8816454313823173E-5</v>
      </c>
      <c r="BP23" s="66">
        <v>1.4905476172454208E-4</v>
      </c>
      <c r="BQ23" s="66">
        <v>3.3513121376471493E-4</v>
      </c>
      <c r="BR23" s="66">
        <v>3.6338224645318689E-4</v>
      </c>
      <c r="BS23" s="66">
        <v>3.6121448120939736E-4</v>
      </c>
      <c r="BT23" s="66">
        <v>5.5989926333034005E-4</v>
      </c>
      <c r="BU23" s="66">
        <v>1.3351077042139357E-3</v>
      </c>
      <c r="BV23" s="66">
        <v>1.5194876044854601E-4</v>
      </c>
      <c r="BW23" s="66">
        <v>1.0014517960051663E-4</v>
      </c>
      <c r="BX23" s="66">
        <v>7.0016399616894726E-5</v>
      </c>
      <c r="BY23" s="66">
        <v>2.2188834541148999E-4</v>
      </c>
      <c r="BZ23" s="66">
        <v>1.5163630221527285E-4</v>
      </c>
      <c r="CA23" s="66">
        <v>1.5604784365115854E-4</v>
      </c>
      <c r="CB23" s="66">
        <v>1.0054511811929799E-4</v>
      </c>
      <c r="CC23" s="66">
        <v>1.0018587417245562E-4</v>
      </c>
      <c r="CD23" s="66">
        <v>2.1587979048005442E-4</v>
      </c>
      <c r="CE23" s="66">
        <v>1.6379498657054342E-4</v>
      </c>
      <c r="CF23" s="66">
        <v>4.1148881518291005E-4</v>
      </c>
      <c r="CG23" s="66">
        <v>5.9435265277213889E-4</v>
      </c>
      <c r="CH23" s="66">
        <v>7.6838020529007534E-4</v>
      </c>
      <c r="CI23" s="66">
        <v>4.7145945843027727E-4</v>
      </c>
      <c r="CJ23" s="66">
        <v>6.365004516140114E-4</v>
      </c>
      <c r="CK23" s="66">
        <v>8.706530511999258E-4</v>
      </c>
      <c r="CL23" s="66">
        <v>4.2238919122291963E-3</v>
      </c>
      <c r="CM23" s="66">
        <v>4.5115209359584805E-4</v>
      </c>
      <c r="CN23" s="66">
        <v>4.4421849228612329E-4</v>
      </c>
      <c r="CO23" s="66">
        <v>1.7667565243174527E-3</v>
      </c>
      <c r="CP23" s="66">
        <v>2.37670703300199E-4</v>
      </c>
      <c r="CQ23" s="66">
        <v>5.5615940934817566E-4</v>
      </c>
      <c r="CR23" s="66">
        <v>9.0218163967923986E-4</v>
      </c>
      <c r="CS23" s="66">
        <v>1.8929006542257496E-4</v>
      </c>
      <c r="CT23" s="66">
        <v>4.678323296682216E-3</v>
      </c>
      <c r="CU23" s="66">
        <v>1.7477082708044779E-4</v>
      </c>
      <c r="CV23" s="66">
        <v>3.696178284088714E-3</v>
      </c>
      <c r="CW23" s="66">
        <v>1.5398528284586802E-4</v>
      </c>
      <c r="CX23" s="66">
        <v>2.2261107261081133E-4</v>
      </c>
      <c r="CY23" s="66">
        <v>1.7192269475868076E-4</v>
      </c>
      <c r="CZ23" s="66">
        <v>1.6879920963969473E-4</v>
      </c>
      <c r="DA23" s="66">
        <v>2.3650949861077895E-4</v>
      </c>
      <c r="DB23" s="66">
        <v>5.8277843518599341E-4</v>
      </c>
      <c r="DC23" s="66">
        <v>3.4048038321735297E-4</v>
      </c>
      <c r="DD23" s="66">
        <v>1.6980816397174802E-4</v>
      </c>
      <c r="DE23" s="67">
        <v>2.1594529767002087E-4</v>
      </c>
      <c r="DF23" s="32"/>
      <c r="DG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row>
    <row r="24" spans="1:170" s="34" customFormat="1" ht="19.95" customHeight="1" x14ac:dyDescent="0.2">
      <c r="A24" s="71" t="s">
        <v>258</v>
      </c>
      <c r="B24" s="69" t="s">
        <v>257</v>
      </c>
      <c r="C24" s="70">
        <v>2.2210553247243886E-2</v>
      </c>
      <c r="D24" s="66">
        <v>4.8574456344605644E-5</v>
      </c>
      <c r="E24" s="66">
        <v>4.1099039378235394E-5</v>
      </c>
      <c r="F24" s="66">
        <v>5.6036668544986159E-5</v>
      </c>
      <c r="G24" s="66">
        <v>7.256223359499346E-6</v>
      </c>
      <c r="H24" s="66">
        <v>0</v>
      </c>
      <c r="I24" s="66">
        <v>7.8810126123491919E-6</v>
      </c>
      <c r="J24" s="66">
        <v>1.0623126364344724E-4</v>
      </c>
      <c r="K24" s="66">
        <v>5.1405709809642493E-5</v>
      </c>
      <c r="L24" s="66">
        <v>1.8499806558057205E-4</v>
      </c>
      <c r="M24" s="66">
        <v>0</v>
      </c>
      <c r="N24" s="66">
        <v>8.4304285700428482E-5</v>
      </c>
      <c r="O24" s="66">
        <v>2.2641347536049908E-5</v>
      </c>
      <c r="P24" s="66">
        <v>2.154456513378604E-5</v>
      </c>
      <c r="Q24" s="66">
        <v>-7.1862950210556261E-7</v>
      </c>
      <c r="R24" s="66">
        <v>1.4462250617603269E-5</v>
      </c>
      <c r="S24" s="66">
        <v>1.2406080998767709E-5</v>
      </c>
      <c r="T24" s="66">
        <v>1.2734673650109838E-5</v>
      </c>
      <c r="U24" s="66">
        <v>1.095830204702031</v>
      </c>
      <c r="V24" s="66">
        <v>3.3392000398695162E-3</v>
      </c>
      <c r="W24" s="66">
        <v>3.0727981378708047E-5</v>
      </c>
      <c r="X24" s="66">
        <v>3.7981664594534991E-3</v>
      </c>
      <c r="Y24" s="66">
        <v>7.4640795171394662E-4</v>
      </c>
      <c r="Z24" s="66">
        <v>4.7572950103670999E-4</v>
      </c>
      <c r="AA24" s="66">
        <v>6.7450051896141439E-4</v>
      </c>
      <c r="AB24" s="66">
        <v>1.61493412805042E-3</v>
      </c>
      <c r="AC24" s="66">
        <v>2.4148591990602239E-6</v>
      </c>
      <c r="AD24" s="66">
        <v>-1.5246628781423852E-3</v>
      </c>
      <c r="AE24" s="66">
        <v>6.9170708985181304E-5</v>
      </c>
      <c r="AF24" s="66">
        <v>1.4661905765663837E-4</v>
      </c>
      <c r="AG24" s="66">
        <v>2.2663755379825882E-5</v>
      </c>
      <c r="AH24" s="66">
        <v>1.0519525560351662E-4</v>
      </c>
      <c r="AI24" s="66">
        <v>9.5714997194880224E-6</v>
      </c>
      <c r="AJ24" s="66">
        <v>1.8879023627806908E-5</v>
      </c>
      <c r="AK24" s="66">
        <v>6.8829584450041885E-5</v>
      </c>
      <c r="AL24" s="66">
        <v>-1.4490282410598713E-3</v>
      </c>
      <c r="AM24" s="66">
        <v>-5.222017039108978E-4</v>
      </c>
      <c r="AN24" s="66">
        <v>-1.8006086567184276E-4</v>
      </c>
      <c r="AO24" s="66">
        <v>-1.257059967655932E-4</v>
      </c>
      <c r="AP24" s="66">
        <v>1.79893628749221E-5</v>
      </c>
      <c r="AQ24" s="66">
        <v>1.8177289119167113E-5</v>
      </c>
      <c r="AR24" s="66">
        <v>-3.6906422628705119E-5</v>
      </c>
      <c r="AS24" s="66">
        <v>-3.0042278614408388E-5</v>
      </c>
      <c r="AT24" s="66">
        <v>-1.0717274977278153E-5</v>
      </c>
      <c r="AU24" s="66">
        <v>-2.9803360136934207E-6</v>
      </c>
      <c r="AV24" s="66">
        <v>7.5374903526452341E-6</v>
      </c>
      <c r="AW24" s="66">
        <v>1.4382445305465435E-5</v>
      </c>
      <c r="AX24" s="66">
        <v>1.6620385104473033E-5</v>
      </c>
      <c r="AY24" s="66">
        <v>-3.8230657447858383E-6</v>
      </c>
      <c r="AZ24" s="66">
        <v>3.7397596850393749E-7</v>
      </c>
      <c r="BA24" s="66">
        <v>3.3455309357410506E-6</v>
      </c>
      <c r="BB24" s="66">
        <v>9.8189280721230012E-5</v>
      </c>
      <c r="BC24" s="66">
        <v>5.249399971974553E-6</v>
      </c>
      <c r="BD24" s="66">
        <v>4.7772781834740642E-6</v>
      </c>
      <c r="BE24" s="66">
        <v>-5.5957929945781894E-6</v>
      </c>
      <c r="BF24" s="66">
        <v>-9.5806412830621207E-6</v>
      </c>
      <c r="BG24" s="66">
        <v>-8.0454763571686451E-7</v>
      </c>
      <c r="BH24" s="66">
        <v>-1.1698824701550056E-5</v>
      </c>
      <c r="BI24" s="66">
        <v>1.1632687902468457E-6</v>
      </c>
      <c r="BJ24" s="66">
        <v>2.785469275487634E-5</v>
      </c>
      <c r="BK24" s="66">
        <v>5.0674849844412202E-6</v>
      </c>
      <c r="BL24" s="66">
        <v>6.3232727584966456E-6</v>
      </c>
      <c r="BM24" s="66">
        <v>1.0162050207544379E-5</v>
      </c>
      <c r="BN24" s="66">
        <v>1.1574624638842782E-4</v>
      </c>
      <c r="BO24" s="66">
        <v>1.481744834863038E-4</v>
      </c>
      <c r="BP24" s="66">
        <v>5.4740508368062444E-5</v>
      </c>
      <c r="BQ24" s="66">
        <v>5.4987135560918048E-5</v>
      </c>
      <c r="BR24" s="66">
        <v>1.5647843255342345E-5</v>
      </c>
      <c r="BS24" s="66">
        <v>2.0990321709281858E-5</v>
      </c>
      <c r="BT24" s="66">
        <v>6.1376430504083542E-6</v>
      </c>
      <c r="BU24" s="66">
        <v>3.7360438749838762E-6</v>
      </c>
      <c r="BV24" s="66">
        <v>1.0279061264703332E-5</v>
      </c>
      <c r="BW24" s="66">
        <v>2.2523747648639255E-6</v>
      </c>
      <c r="BX24" s="66">
        <v>4.950283860730428E-7</v>
      </c>
      <c r="BY24" s="66">
        <v>7.3066042221409657E-6</v>
      </c>
      <c r="BZ24" s="66">
        <v>8.0412090464296111E-6</v>
      </c>
      <c r="CA24" s="66">
        <v>3.2297677445366732E-6</v>
      </c>
      <c r="CB24" s="66">
        <v>9.4780333804201691E-6</v>
      </c>
      <c r="CC24" s="66">
        <v>2.4983907713102683E-6</v>
      </c>
      <c r="CD24" s="66">
        <v>2.3639477873778743E-6</v>
      </c>
      <c r="CE24" s="66">
        <v>1.1018401252097702E-5</v>
      </c>
      <c r="CF24" s="66">
        <v>8.2909642115219864E-6</v>
      </c>
      <c r="CG24" s="66">
        <v>1.7322442878972511E-6</v>
      </c>
      <c r="CH24" s="66">
        <v>3.3571203192570276E-6</v>
      </c>
      <c r="CI24" s="66">
        <v>9.0171277527053738E-6</v>
      </c>
      <c r="CJ24" s="66">
        <v>2.284194177148487E-6</v>
      </c>
      <c r="CK24" s="66">
        <v>4.1782435247818207E-6</v>
      </c>
      <c r="CL24" s="66">
        <v>8.2288056316220844E-6</v>
      </c>
      <c r="CM24" s="66">
        <v>2.7990398685767507E-6</v>
      </c>
      <c r="CN24" s="66">
        <v>9.6284963725884789E-6</v>
      </c>
      <c r="CO24" s="66">
        <v>1.8273532709815996E-5</v>
      </c>
      <c r="CP24" s="66">
        <v>8.8480962151240035E-6</v>
      </c>
      <c r="CQ24" s="66">
        <v>2.2619073599212118E-5</v>
      </c>
      <c r="CR24" s="66">
        <v>1.4842867052783483E-5</v>
      </c>
      <c r="CS24" s="66">
        <v>8.4899711446110288E-6</v>
      </c>
      <c r="CT24" s="66">
        <v>6.7707728401174964E-6</v>
      </c>
      <c r="CU24" s="66">
        <v>5.5731287183209004E-6</v>
      </c>
      <c r="CV24" s="66">
        <v>5.9619952473484228E-6</v>
      </c>
      <c r="CW24" s="66">
        <v>4.5752204436027431E-6</v>
      </c>
      <c r="CX24" s="66">
        <v>3.1455592880556726E-6</v>
      </c>
      <c r="CY24" s="66">
        <v>1.5398901318578946E-5</v>
      </c>
      <c r="CZ24" s="66">
        <v>2.27756211180354E-5</v>
      </c>
      <c r="DA24" s="66">
        <v>1.6259260296526092E-5</v>
      </c>
      <c r="DB24" s="66">
        <v>8.9044313657930707E-5</v>
      </c>
      <c r="DC24" s="66">
        <v>2.7828816897928089E-4</v>
      </c>
      <c r="DD24" s="66">
        <v>5.5465808586842851E-6</v>
      </c>
      <c r="DE24" s="67">
        <v>6.7461250003029148E-4</v>
      </c>
      <c r="DF24" s="32"/>
      <c r="DG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row>
    <row r="25" spans="1:170" s="34" customFormat="1" ht="19.95" customHeight="1" x14ac:dyDescent="0.2">
      <c r="A25" s="71" t="s">
        <v>261</v>
      </c>
      <c r="B25" s="69" t="s">
        <v>262</v>
      </c>
      <c r="C25" s="70">
        <v>7.1675330923668009E-4</v>
      </c>
      <c r="D25" s="66">
        <v>1.9952492492390542E-4</v>
      </c>
      <c r="E25" s="66">
        <v>9.7462432411783934E-4</v>
      </c>
      <c r="F25" s="66">
        <v>2.9394306504006691E-5</v>
      </c>
      <c r="G25" s="66">
        <v>1.1750326382514313E-4</v>
      </c>
      <c r="H25" s="66">
        <v>0</v>
      </c>
      <c r="I25" s="66">
        <v>6.2589234416755396E-5</v>
      </c>
      <c r="J25" s="66">
        <v>1.1034014853660793E-3</v>
      </c>
      <c r="K25" s="66">
        <v>1.3930926560081001E-3</v>
      </c>
      <c r="L25" s="66">
        <v>6.8260644417499376E-4</v>
      </c>
      <c r="M25" s="66">
        <v>0</v>
      </c>
      <c r="N25" s="66">
        <v>2.8212586937417833E-3</v>
      </c>
      <c r="O25" s="66">
        <v>2.6949390058432444E-4</v>
      </c>
      <c r="P25" s="66">
        <v>1.7120966609101085E-4</v>
      </c>
      <c r="Q25" s="66">
        <v>2.7428537100740533E-4</v>
      </c>
      <c r="R25" s="66">
        <v>1.0669235626209203E-3</v>
      </c>
      <c r="S25" s="66">
        <v>2.896619203192193E-4</v>
      </c>
      <c r="T25" s="66">
        <v>7.1450364124667296E-5</v>
      </c>
      <c r="U25" s="66">
        <v>2.4483998609205089E-2</v>
      </c>
      <c r="V25" s="66">
        <v>1.0426211956800944</v>
      </c>
      <c r="W25" s="66">
        <v>1.3744065758192019E-3</v>
      </c>
      <c r="X25" s="66">
        <v>6.7801241533215198E-3</v>
      </c>
      <c r="Y25" s="66">
        <v>4.5883258107264928E-3</v>
      </c>
      <c r="Z25" s="66">
        <v>3.7299473430651327E-3</v>
      </c>
      <c r="AA25" s="66">
        <v>7.1900097486653032E-3</v>
      </c>
      <c r="AB25" s="66">
        <v>1.1389608050545879E-2</v>
      </c>
      <c r="AC25" s="66">
        <v>1.5501754808686446E-5</v>
      </c>
      <c r="AD25" s="66">
        <v>6.7594547526129081E-5</v>
      </c>
      <c r="AE25" s="66">
        <v>1.2734548122125232E-3</v>
      </c>
      <c r="AF25" s="66">
        <v>4.0842230282953831E-3</v>
      </c>
      <c r="AG25" s="66">
        <v>4.6608527894453211E-4</v>
      </c>
      <c r="AH25" s="66">
        <v>9.0112599707943379E-3</v>
      </c>
      <c r="AI25" s="66">
        <v>3.1325088405262527E-4</v>
      </c>
      <c r="AJ25" s="66">
        <v>4.4500557337882546E-3</v>
      </c>
      <c r="AK25" s="66">
        <v>8.8485953875273599E-4</v>
      </c>
      <c r="AL25" s="66">
        <v>2.1072723277048098E-3</v>
      </c>
      <c r="AM25" s="66">
        <v>1.5153893781299948E-3</v>
      </c>
      <c r="AN25" s="66">
        <v>7.0405689127962649E-4</v>
      </c>
      <c r="AO25" s="66">
        <v>4.3331886367475479E-4</v>
      </c>
      <c r="AP25" s="66">
        <v>2.9540035557807466E-4</v>
      </c>
      <c r="AQ25" s="66">
        <v>1.4845295216338191E-3</v>
      </c>
      <c r="AR25" s="66">
        <v>1.3906070056717908E-3</v>
      </c>
      <c r="AS25" s="66">
        <v>3.3721793762635515E-4</v>
      </c>
      <c r="AT25" s="66">
        <v>2.8701072868689054E-4</v>
      </c>
      <c r="AU25" s="66">
        <v>2.4676763462740429E-4</v>
      </c>
      <c r="AV25" s="66">
        <v>2.1766517644187508E-4</v>
      </c>
      <c r="AW25" s="66">
        <v>2.0266239953093059E-3</v>
      </c>
      <c r="AX25" s="66">
        <v>1.0695830728415048E-3</v>
      </c>
      <c r="AY25" s="66">
        <v>3.2108285298745496E-4</v>
      </c>
      <c r="AZ25" s="66">
        <v>3.5607006803028008E-4</v>
      </c>
      <c r="BA25" s="66">
        <v>3.92088874664452E-4</v>
      </c>
      <c r="BB25" s="66">
        <v>2.5922116093592771E-3</v>
      </c>
      <c r="BC25" s="66">
        <v>9.1102986280728541E-4</v>
      </c>
      <c r="BD25" s="66">
        <v>5.2706518464161098E-4</v>
      </c>
      <c r="BE25" s="66">
        <v>1.083786015320746E-4</v>
      </c>
      <c r="BF25" s="66">
        <v>9.968419388257318E-5</v>
      </c>
      <c r="BG25" s="66">
        <v>1.1078693397838951E-4</v>
      </c>
      <c r="BH25" s="66">
        <v>7.8202658330867589E-4</v>
      </c>
      <c r="BI25" s="66">
        <v>4.2030927732180056E-4</v>
      </c>
      <c r="BJ25" s="66">
        <v>9.4865427834431564E-4</v>
      </c>
      <c r="BK25" s="66">
        <v>1.6654688955632674E-4</v>
      </c>
      <c r="BL25" s="66">
        <v>1.0324104902422416E-4</v>
      </c>
      <c r="BM25" s="66">
        <v>1.5279700114385726E-4</v>
      </c>
      <c r="BN25" s="66">
        <v>2.2153550621934154E-4</v>
      </c>
      <c r="BO25" s="66">
        <v>3.7566202960430953E-4</v>
      </c>
      <c r="BP25" s="66">
        <v>3.3659301428794228E-5</v>
      </c>
      <c r="BQ25" s="66">
        <v>2.9643562062870754E-5</v>
      </c>
      <c r="BR25" s="66">
        <v>2.1443235348216948E-3</v>
      </c>
      <c r="BS25" s="66">
        <v>1.9618360426123041E-3</v>
      </c>
      <c r="BT25" s="66">
        <v>1.9624568917277089E-5</v>
      </c>
      <c r="BU25" s="66">
        <v>1.6552335685422449E-5</v>
      </c>
      <c r="BV25" s="66">
        <v>1.144795122497887E-5</v>
      </c>
      <c r="BW25" s="66">
        <v>5.9461341892192316E-6</v>
      </c>
      <c r="BX25" s="66">
        <v>2.7318748657122148E-6</v>
      </c>
      <c r="BY25" s="66">
        <v>9.0383214078114372E-5</v>
      </c>
      <c r="BZ25" s="66">
        <v>3.2885598381469836E-5</v>
      </c>
      <c r="CA25" s="66">
        <v>7.3602238809826126E-5</v>
      </c>
      <c r="CB25" s="66">
        <v>1.944895362637395E-5</v>
      </c>
      <c r="CC25" s="66">
        <v>1.6334378459779967E-5</v>
      </c>
      <c r="CD25" s="66">
        <v>2.2805905619369138E-5</v>
      </c>
      <c r="CE25" s="66">
        <v>2.4607179035581053E-4</v>
      </c>
      <c r="CF25" s="66">
        <v>2.0556993937068474E-4</v>
      </c>
      <c r="CG25" s="66">
        <v>9.1748977118765731E-6</v>
      </c>
      <c r="CH25" s="66">
        <v>4.1248043447577589E-5</v>
      </c>
      <c r="CI25" s="66">
        <v>4.1039787396670466E-5</v>
      </c>
      <c r="CJ25" s="66">
        <v>1.1514364041218388E-5</v>
      </c>
      <c r="CK25" s="66">
        <v>2.5392156454666131E-5</v>
      </c>
      <c r="CL25" s="66">
        <v>6.6921514072257153E-5</v>
      </c>
      <c r="CM25" s="66">
        <v>6.9799628613287576E-5</v>
      </c>
      <c r="CN25" s="66">
        <v>4.6262423284653075E-5</v>
      </c>
      <c r="CO25" s="66">
        <v>1.4764609200536773E-3</v>
      </c>
      <c r="CP25" s="66">
        <v>1.9508393446077382E-4</v>
      </c>
      <c r="CQ25" s="66">
        <v>3.07715549205033E-3</v>
      </c>
      <c r="CR25" s="66">
        <v>1.6214763280939735E-4</v>
      </c>
      <c r="CS25" s="66">
        <v>1.2776575906152409E-4</v>
      </c>
      <c r="CT25" s="66">
        <v>2.465607220665427E-5</v>
      </c>
      <c r="CU25" s="66">
        <v>2.7054179033599783E-5</v>
      </c>
      <c r="CV25" s="66">
        <v>9.6619927456507662E-5</v>
      </c>
      <c r="CW25" s="66">
        <v>1.5352047588774044E-4</v>
      </c>
      <c r="CX25" s="66">
        <v>1.408656462744034E-5</v>
      </c>
      <c r="CY25" s="66">
        <v>1.9062509084561387E-4</v>
      </c>
      <c r="CZ25" s="66">
        <v>2.1496761905602326E-4</v>
      </c>
      <c r="DA25" s="66">
        <v>6.4509614839704103E-4</v>
      </c>
      <c r="DB25" s="66">
        <v>2.3939185787236704E-4</v>
      </c>
      <c r="DC25" s="66">
        <v>7.8747982777035503E-5</v>
      </c>
      <c r="DD25" s="66">
        <v>7.218834609590555E-5</v>
      </c>
      <c r="DE25" s="67">
        <v>3.4909238200279735E-4</v>
      </c>
      <c r="DF25" s="32"/>
      <c r="DG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row>
    <row r="26" spans="1:170" s="34" customFormat="1" ht="19.95" customHeight="1" x14ac:dyDescent="0.2">
      <c r="A26" s="71" t="s">
        <v>266</v>
      </c>
      <c r="B26" s="69" t="s">
        <v>774</v>
      </c>
      <c r="C26" s="70">
        <v>4.4337394576590792E-4</v>
      </c>
      <c r="D26" s="66">
        <v>1.9962037523887517E-5</v>
      </c>
      <c r="E26" s="66">
        <v>7.6392629686769832E-5</v>
      </c>
      <c r="F26" s="66">
        <v>2.347779541140145E-5</v>
      </c>
      <c r="G26" s="66">
        <v>3.5455885773729862E-5</v>
      </c>
      <c r="H26" s="66">
        <v>0</v>
      </c>
      <c r="I26" s="66">
        <v>4.8902783143071084E-5</v>
      </c>
      <c r="J26" s="66">
        <v>2.1875731202875915E-4</v>
      </c>
      <c r="K26" s="66">
        <v>2.8767783686248823E-4</v>
      </c>
      <c r="L26" s="66">
        <v>1.0593222581799411E-4</v>
      </c>
      <c r="M26" s="66">
        <v>0</v>
      </c>
      <c r="N26" s="66">
        <v>2.4784598307273499E-3</v>
      </c>
      <c r="O26" s="66">
        <v>5.8624441677030445E-4</v>
      </c>
      <c r="P26" s="66">
        <v>4.2318740490840308E-4</v>
      </c>
      <c r="Q26" s="66">
        <v>2.2693527782203672E-4</v>
      </c>
      <c r="R26" s="66">
        <v>4.4321108371806172E-4</v>
      </c>
      <c r="S26" s="66">
        <v>4.206313715862561E-4</v>
      </c>
      <c r="T26" s="66">
        <v>2.0579834653563424E-4</v>
      </c>
      <c r="U26" s="66">
        <v>1.5323781062994524E-2</v>
      </c>
      <c r="V26" s="66">
        <v>5.2197076960340397E-4</v>
      </c>
      <c r="W26" s="66">
        <v>1.1051258251854144</v>
      </c>
      <c r="X26" s="66">
        <v>0.21195682429418894</v>
      </c>
      <c r="Y26" s="66">
        <v>0.2523717313393018</v>
      </c>
      <c r="Z26" s="66">
        <v>1.9534277799987856E-2</v>
      </c>
      <c r="AA26" s="66">
        <v>4.1258739901336751E-3</v>
      </c>
      <c r="AB26" s="66">
        <v>1.9325088237189869E-2</v>
      </c>
      <c r="AC26" s="66">
        <v>1.2251586441608679E-4</v>
      </c>
      <c r="AD26" s="66">
        <v>1.1380447979500867E-4</v>
      </c>
      <c r="AE26" s="66">
        <v>1.0571225571026778E-2</v>
      </c>
      <c r="AF26" s="66">
        <v>5.6273702937544726E-3</v>
      </c>
      <c r="AG26" s="66">
        <v>8.0756389628741806E-4</v>
      </c>
      <c r="AH26" s="66">
        <v>1.6174574349557245E-3</v>
      </c>
      <c r="AI26" s="66">
        <v>3.8942641358407519E-5</v>
      </c>
      <c r="AJ26" s="66">
        <v>6.7918702052757043E-5</v>
      </c>
      <c r="AK26" s="66">
        <v>2.046307980540593E-3</v>
      </c>
      <c r="AL26" s="66">
        <v>-2.178047755822914E-6</v>
      </c>
      <c r="AM26" s="66">
        <v>8.2867408107338747E-6</v>
      </c>
      <c r="AN26" s="66">
        <v>3.0990716223825195E-5</v>
      </c>
      <c r="AO26" s="66">
        <v>4.855385601307583E-6</v>
      </c>
      <c r="AP26" s="66">
        <v>1.096690495501479E-5</v>
      </c>
      <c r="AQ26" s="66">
        <v>6.5811955262808433E-4</v>
      </c>
      <c r="AR26" s="66">
        <v>4.2915750722750219E-5</v>
      </c>
      <c r="AS26" s="66">
        <v>5.7033870176365705E-5</v>
      </c>
      <c r="AT26" s="66">
        <v>4.8192616268851924E-5</v>
      </c>
      <c r="AU26" s="66">
        <v>3.8071572606751425E-5</v>
      </c>
      <c r="AV26" s="66">
        <v>1.9686041437914469E-4</v>
      </c>
      <c r="AW26" s="66">
        <v>4.3395985593689502E-4</v>
      </c>
      <c r="AX26" s="66">
        <v>1.0783074116083953E-3</v>
      </c>
      <c r="AY26" s="66">
        <v>3.0410384101737316E-4</v>
      </c>
      <c r="AZ26" s="66">
        <v>6.3436207693375209E-4</v>
      </c>
      <c r="BA26" s="66">
        <v>1.0431943491647262E-4</v>
      </c>
      <c r="BB26" s="66">
        <v>4.0167861508311393E-4</v>
      </c>
      <c r="BC26" s="66">
        <v>1.497836309272182E-4</v>
      </c>
      <c r="BD26" s="66">
        <v>1.4427005248384968E-4</v>
      </c>
      <c r="BE26" s="66">
        <v>9.5226314805048389E-5</v>
      </c>
      <c r="BF26" s="66">
        <v>9.6093168982822123E-5</v>
      </c>
      <c r="BG26" s="66">
        <v>2.604792136764796E-4</v>
      </c>
      <c r="BH26" s="66">
        <v>1.1378063755139587E-4</v>
      </c>
      <c r="BI26" s="66">
        <v>4.6816242695529235E-5</v>
      </c>
      <c r="BJ26" s="66">
        <v>1.0503716481210618E-3</v>
      </c>
      <c r="BK26" s="66">
        <v>1.062418609403242E-5</v>
      </c>
      <c r="BL26" s="66">
        <v>4.2456903587339827E-5</v>
      </c>
      <c r="BM26" s="66">
        <v>6.1067581221056517E-5</v>
      </c>
      <c r="BN26" s="66">
        <v>2.7429361485866811E-5</v>
      </c>
      <c r="BO26" s="66">
        <v>3.0882458048224458E-5</v>
      </c>
      <c r="BP26" s="66">
        <v>9.0196586133089061E-6</v>
      </c>
      <c r="BQ26" s="66">
        <v>2.2348448703106809E-4</v>
      </c>
      <c r="BR26" s="66">
        <v>5.0151043246228025E-5</v>
      </c>
      <c r="BS26" s="66">
        <v>2.5199596914611585E-5</v>
      </c>
      <c r="BT26" s="66">
        <v>1.1661727246366803E-5</v>
      </c>
      <c r="BU26" s="66">
        <v>6.7581427603843342E-6</v>
      </c>
      <c r="BV26" s="66">
        <v>4.6002311646042144E-6</v>
      </c>
      <c r="BW26" s="66">
        <v>3.584306495872026E-6</v>
      </c>
      <c r="BX26" s="66">
        <v>1.5097270007467578E-6</v>
      </c>
      <c r="BY26" s="66">
        <v>8.7273308978228442E-6</v>
      </c>
      <c r="BZ26" s="66">
        <v>1.1300838148671246E-5</v>
      </c>
      <c r="CA26" s="66">
        <v>4.0314981766052278E-5</v>
      </c>
      <c r="CB26" s="66">
        <v>9.7664233813346494E-6</v>
      </c>
      <c r="CC26" s="66">
        <v>6.9635440301166154E-6</v>
      </c>
      <c r="CD26" s="66">
        <v>9.0755545518604482E-6</v>
      </c>
      <c r="CE26" s="66">
        <v>1.2358432054686703E-5</v>
      </c>
      <c r="CF26" s="66">
        <v>7.9884455651852603E-5</v>
      </c>
      <c r="CG26" s="66">
        <v>3.1405018734023895E-6</v>
      </c>
      <c r="CH26" s="66">
        <v>5.5218557533886496E-6</v>
      </c>
      <c r="CI26" s="66">
        <v>1.0752013310111978E-5</v>
      </c>
      <c r="CJ26" s="66">
        <v>1.5790288826219878E-5</v>
      </c>
      <c r="CK26" s="66">
        <v>7.7060366241492246E-6</v>
      </c>
      <c r="CL26" s="66">
        <v>4.5069253757123202E-5</v>
      </c>
      <c r="CM26" s="66">
        <v>6.4185802508103157E-6</v>
      </c>
      <c r="CN26" s="66">
        <v>3.291698058290997E-5</v>
      </c>
      <c r="CO26" s="66">
        <v>1.4507892244700229E-3</v>
      </c>
      <c r="CP26" s="66">
        <v>1.2452025857932343E-4</v>
      </c>
      <c r="CQ26" s="66">
        <v>1.4495481873278486E-4</v>
      </c>
      <c r="CR26" s="66">
        <v>2.6597496685925373E-5</v>
      </c>
      <c r="CS26" s="66">
        <v>2.2572290340356344E-5</v>
      </c>
      <c r="CT26" s="66">
        <v>2.1089118772863714E-5</v>
      </c>
      <c r="CU26" s="66">
        <v>2.0258256446623677E-5</v>
      </c>
      <c r="CV26" s="66">
        <v>2.6661417972154515E-5</v>
      </c>
      <c r="CW26" s="66">
        <v>7.8099877556379139E-5</v>
      </c>
      <c r="CX26" s="66">
        <v>1.7305568797930439E-5</v>
      </c>
      <c r="CY26" s="66">
        <v>3.0909969881888959E-5</v>
      </c>
      <c r="CZ26" s="66">
        <v>3.0558811902857676E-5</v>
      </c>
      <c r="DA26" s="66">
        <v>1.2977403624204331E-4</v>
      </c>
      <c r="DB26" s="66">
        <v>2.1667674381334749E-5</v>
      </c>
      <c r="DC26" s="66">
        <v>3.5434148359318035E-5</v>
      </c>
      <c r="DD26" s="66">
        <v>1.1942228409464773E-4</v>
      </c>
      <c r="DE26" s="67">
        <v>1.227525289847197E-4</v>
      </c>
      <c r="DF26" s="32"/>
      <c r="DG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row>
    <row r="27" spans="1:170" s="34" customFormat="1" ht="19.95" customHeight="1" x14ac:dyDescent="0.2">
      <c r="A27" s="71" t="s">
        <v>268</v>
      </c>
      <c r="B27" s="69" t="s">
        <v>775</v>
      </c>
      <c r="C27" s="70">
        <v>3.1435594913753473E-4</v>
      </c>
      <c r="D27" s="66">
        <v>5.5964217606948582E-5</v>
      </c>
      <c r="E27" s="66">
        <v>3.5694005046578268E-4</v>
      </c>
      <c r="F27" s="66">
        <v>5.3492306574826644E-5</v>
      </c>
      <c r="G27" s="66">
        <v>6.8363948671327078E-5</v>
      </c>
      <c r="H27" s="66">
        <v>0</v>
      </c>
      <c r="I27" s="66">
        <v>1.3088730494176303E-4</v>
      </c>
      <c r="J27" s="66">
        <v>1.0042003781224856E-3</v>
      </c>
      <c r="K27" s="66">
        <v>1.2971983184502504E-3</v>
      </c>
      <c r="L27" s="66">
        <v>5.021057745171675E-4</v>
      </c>
      <c r="M27" s="66">
        <v>0</v>
      </c>
      <c r="N27" s="66">
        <v>9.610739043568628E-3</v>
      </c>
      <c r="O27" s="66">
        <v>2.159580554225468E-3</v>
      </c>
      <c r="P27" s="66">
        <v>9.487560275348091E-4</v>
      </c>
      <c r="Q27" s="66">
        <v>5.3819929496739789E-4</v>
      </c>
      <c r="R27" s="66">
        <v>1.888194952879687E-3</v>
      </c>
      <c r="S27" s="66">
        <v>9.6210903403863232E-4</v>
      </c>
      <c r="T27" s="66">
        <v>4.0229309217601825E-4</v>
      </c>
      <c r="U27" s="66">
        <v>2.0708370389275273E-3</v>
      </c>
      <c r="V27" s="66">
        <v>2.2687974963282336E-3</v>
      </c>
      <c r="W27" s="66">
        <v>6.8399776427733429E-3</v>
      </c>
      <c r="X27" s="66">
        <v>1.0851155850473844</v>
      </c>
      <c r="Y27" s="66">
        <v>8.9128909084004088E-2</v>
      </c>
      <c r="Z27" s="66">
        <v>7.5191237577161216E-2</v>
      </c>
      <c r="AA27" s="66">
        <v>1.9090346513372405E-2</v>
      </c>
      <c r="AB27" s="66">
        <v>3.8735337975288879E-2</v>
      </c>
      <c r="AC27" s="66">
        <v>7.4579936010338429E-5</v>
      </c>
      <c r="AD27" s="66">
        <v>5.4373344311030953E-4</v>
      </c>
      <c r="AE27" s="66">
        <v>1.3616392249888134E-2</v>
      </c>
      <c r="AF27" s="66">
        <v>2.6206202145718262E-2</v>
      </c>
      <c r="AG27" s="66">
        <v>1.350054768247467E-3</v>
      </c>
      <c r="AH27" s="66">
        <v>3.1936895031001358E-3</v>
      </c>
      <c r="AI27" s="66">
        <v>1.0685619125148884E-4</v>
      </c>
      <c r="AJ27" s="66">
        <v>2.7564777379617049E-4</v>
      </c>
      <c r="AK27" s="66">
        <v>7.8075770068907263E-3</v>
      </c>
      <c r="AL27" s="66">
        <v>6.8637051961459699E-5</v>
      </c>
      <c r="AM27" s="66">
        <v>4.6617039552570181E-5</v>
      </c>
      <c r="AN27" s="66">
        <v>7.5332528604073263E-5</v>
      </c>
      <c r="AO27" s="66">
        <v>1.6859601094135135E-5</v>
      </c>
      <c r="AP27" s="66">
        <v>4.5248158116844234E-5</v>
      </c>
      <c r="AQ27" s="66">
        <v>9.6841183696313603E-4</v>
      </c>
      <c r="AR27" s="66">
        <v>1.0505396413450703E-4</v>
      </c>
      <c r="AS27" s="66">
        <v>1.3918205031374529E-4</v>
      </c>
      <c r="AT27" s="66">
        <v>1.2910686523842483E-4</v>
      </c>
      <c r="AU27" s="66">
        <v>7.8234715697525465E-5</v>
      </c>
      <c r="AV27" s="66">
        <v>4.2774786092928199E-4</v>
      </c>
      <c r="AW27" s="66">
        <v>1.4525142740727461E-3</v>
      </c>
      <c r="AX27" s="66">
        <v>2.5056866120186459E-3</v>
      </c>
      <c r="AY27" s="66">
        <v>5.5072750314025341E-4</v>
      </c>
      <c r="AZ27" s="66">
        <v>1.5506316619086117E-3</v>
      </c>
      <c r="BA27" s="66">
        <v>4.034557106492237E-4</v>
      </c>
      <c r="BB27" s="66">
        <v>6.8952148281887235E-4</v>
      </c>
      <c r="BC27" s="66">
        <v>2.7597181212166399E-4</v>
      </c>
      <c r="BD27" s="66">
        <v>2.0559838593476229E-4</v>
      </c>
      <c r="BE27" s="66">
        <v>1.5317587786344399E-4</v>
      </c>
      <c r="BF27" s="66">
        <v>1.8673007912134828E-4</v>
      </c>
      <c r="BG27" s="66">
        <v>2.8938919875525648E-4</v>
      </c>
      <c r="BH27" s="66">
        <v>2.0603829259280369E-4</v>
      </c>
      <c r="BI27" s="66">
        <v>9.1962400957619345E-5</v>
      </c>
      <c r="BJ27" s="66">
        <v>1.0308112453214725E-3</v>
      </c>
      <c r="BK27" s="66">
        <v>2.5242359841372387E-5</v>
      </c>
      <c r="BL27" s="66">
        <v>9.2155873709471824E-5</v>
      </c>
      <c r="BM27" s="66">
        <v>1.5660843181232513E-4</v>
      </c>
      <c r="BN27" s="66">
        <v>5.9054188178429403E-5</v>
      </c>
      <c r="BO27" s="66">
        <v>6.1946483764453538E-5</v>
      </c>
      <c r="BP27" s="66">
        <v>1.9836309112141609E-5</v>
      </c>
      <c r="BQ27" s="66">
        <v>2.67914549850745E-5</v>
      </c>
      <c r="BR27" s="66">
        <v>9.7431609036619283E-5</v>
      </c>
      <c r="BS27" s="66">
        <v>6.6137372181227373E-5</v>
      </c>
      <c r="BT27" s="66">
        <v>1.8676259947403987E-5</v>
      </c>
      <c r="BU27" s="66">
        <v>1.1314519123252242E-5</v>
      </c>
      <c r="BV27" s="66">
        <v>7.1592872839023187E-6</v>
      </c>
      <c r="BW27" s="66">
        <v>6.4013908622616429E-6</v>
      </c>
      <c r="BX27" s="66">
        <v>3.02097970224501E-6</v>
      </c>
      <c r="BY27" s="66">
        <v>2.4851744502328768E-5</v>
      </c>
      <c r="BZ27" s="66">
        <v>2.6167089063219502E-5</v>
      </c>
      <c r="CA27" s="66">
        <v>9.941028346397137E-5</v>
      </c>
      <c r="CB27" s="66">
        <v>2.1126387622224866E-5</v>
      </c>
      <c r="CC27" s="66">
        <v>1.7901530008829665E-5</v>
      </c>
      <c r="CD27" s="66">
        <v>2.3112661550522887E-5</v>
      </c>
      <c r="CE27" s="66">
        <v>2.7164041495208114E-5</v>
      </c>
      <c r="CF27" s="66">
        <v>3.5650332041465665E-4</v>
      </c>
      <c r="CG27" s="66">
        <v>7.0665912954836995E-6</v>
      </c>
      <c r="CH27" s="66">
        <v>1.1486748251888296E-5</v>
      </c>
      <c r="CI27" s="66">
        <v>2.1836592393187255E-5</v>
      </c>
      <c r="CJ27" s="66">
        <v>2.6971314272103651E-5</v>
      </c>
      <c r="CK27" s="66">
        <v>1.61138166459889E-5</v>
      </c>
      <c r="CL27" s="66">
        <v>1.0068487135613914E-4</v>
      </c>
      <c r="CM27" s="66">
        <v>1.412978548470806E-5</v>
      </c>
      <c r="CN27" s="66">
        <v>1.4693230012806683E-4</v>
      </c>
      <c r="CO27" s="66">
        <v>1.4606867423829235E-3</v>
      </c>
      <c r="CP27" s="66">
        <v>2.668388650728046E-4</v>
      </c>
      <c r="CQ27" s="66">
        <v>3.323560749409564E-4</v>
      </c>
      <c r="CR27" s="66">
        <v>6.0467679230346774E-5</v>
      </c>
      <c r="CS27" s="66">
        <v>5.9172470379850185E-5</v>
      </c>
      <c r="CT27" s="66">
        <v>4.5113044717179266E-5</v>
      </c>
      <c r="CU27" s="66">
        <v>4.8063961370648288E-5</v>
      </c>
      <c r="CV27" s="66">
        <v>5.1272729346902561E-5</v>
      </c>
      <c r="CW27" s="66">
        <v>2.4675650418181175E-4</v>
      </c>
      <c r="CX27" s="66">
        <v>3.2537917172510693E-5</v>
      </c>
      <c r="CY27" s="66">
        <v>7.683426460374674E-5</v>
      </c>
      <c r="CZ27" s="66">
        <v>8.9804262729911716E-5</v>
      </c>
      <c r="DA27" s="66">
        <v>3.7767368726301898E-4</v>
      </c>
      <c r="DB27" s="66">
        <v>4.14868688070784E-5</v>
      </c>
      <c r="DC27" s="66">
        <v>7.6640877778368151E-5</v>
      </c>
      <c r="DD27" s="66">
        <v>2.3008353824770149E-4</v>
      </c>
      <c r="DE27" s="67">
        <v>1.4544759260553007E-4</v>
      </c>
      <c r="DF27" s="32"/>
      <c r="DG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row>
    <row r="28" spans="1:170" s="34" customFormat="1" ht="19.95" customHeight="1" x14ac:dyDescent="0.2">
      <c r="A28" s="71" t="s">
        <v>275</v>
      </c>
      <c r="B28" s="69" t="s">
        <v>274</v>
      </c>
      <c r="C28" s="70">
        <v>6.0985757459753848E-5</v>
      </c>
      <c r="D28" s="66">
        <v>1.4495497582834418E-5</v>
      </c>
      <c r="E28" s="66">
        <v>6.5999857507788346E-6</v>
      </c>
      <c r="F28" s="66">
        <v>4.1441457511018713E-5</v>
      </c>
      <c r="G28" s="66">
        <v>5.7791465646235095E-5</v>
      </c>
      <c r="H28" s="66">
        <v>0</v>
      </c>
      <c r="I28" s="66">
        <v>1.4101313849649057E-5</v>
      </c>
      <c r="J28" s="66">
        <v>6.0726862774185822E-5</v>
      </c>
      <c r="K28" s="66">
        <v>1.0574155756780001E-4</v>
      </c>
      <c r="L28" s="66">
        <v>1.4649022280862968E-5</v>
      </c>
      <c r="M28" s="66">
        <v>0</v>
      </c>
      <c r="N28" s="66">
        <v>1.7828058465579608E-3</v>
      </c>
      <c r="O28" s="66">
        <v>4.2415286413896418E-4</v>
      </c>
      <c r="P28" s="66">
        <v>7.6984719334684726E-4</v>
      </c>
      <c r="Q28" s="66">
        <v>3.1079793936650112E-4</v>
      </c>
      <c r="R28" s="66">
        <v>1.0282438366407279E-4</v>
      </c>
      <c r="S28" s="66">
        <v>8.369663899251181E-4</v>
      </c>
      <c r="T28" s="66">
        <v>2.5112450946580144E-4</v>
      </c>
      <c r="U28" s="66">
        <v>3.5740351383945636E-5</v>
      </c>
      <c r="V28" s="66">
        <v>2.82043086148716E-5</v>
      </c>
      <c r="W28" s="66">
        <v>4.3802938405199468E-6</v>
      </c>
      <c r="X28" s="66">
        <v>1.6314882327687915E-5</v>
      </c>
      <c r="Y28" s="66">
        <v>1.0008435033714287</v>
      </c>
      <c r="Z28" s="66">
        <v>1.3994941727485503E-2</v>
      </c>
      <c r="AA28" s="66">
        <v>1.0620972818133726E-4</v>
      </c>
      <c r="AB28" s="66">
        <v>3.0734624759167569E-3</v>
      </c>
      <c r="AC28" s="66">
        <v>1.2578104517626858E-6</v>
      </c>
      <c r="AD28" s="66">
        <v>1.0620405069026644E-5</v>
      </c>
      <c r="AE28" s="66">
        <v>3.3583106088104095E-2</v>
      </c>
      <c r="AF28" s="66">
        <v>3.6783452367104456E-4</v>
      </c>
      <c r="AG28" s="66">
        <v>2.2884221637736873E-3</v>
      </c>
      <c r="AH28" s="66">
        <v>4.2105605376790268E-4</v>
      </c>
      <c r="AI28" s="66">
        <v>1.3785320862843295E-5</v>
      </c>
      <c r="AJ28" s="66">
        <v>1.9659944590485436E-5</v>
      </c>
      <c r="AK28" s="66">
        <v>1.1366538133708354E-3</v>
      </c>
      <c r="AL28" s="66">
        <v>5.0786063158695294E-6</v>
      </c>
      <c r="AM28" s="66">
        <v>6.9314739348972816E-6</v>
      </c>
      <c r="AN28" s="66">
        <v>1.3366344667288075E-5</v>
      </c>
      <c r="AO28" s="66">
        <v>5.3519658048473097E-6</v>
      </c>
      <c r="AP28" s="66">
        <v>4.6553488435319184E-6</v>
      </c>
      <c r="AQ28" s="66">
        <v>1.9487611948242306E-3</v>
      </c>
      <c r="AR28" s="66">
        <v>3.4521329433646476E-5</v>
      </c>
      <c r="AS28" s="66">
        <v>6.7912663508218769E-5</v>
      </c>
      <c r="AT28" s="66">
        <v>2.4448994412783617E-5</v>
      </c>
      <c r="AU28" s="66">
        <v>5.5459461408108903E-5</v>
      </c>
      <c r="AV28" s="66">
        <v>2.6546265365835764E-4</v>
      </c>
      <c r="AW28" s="66">
        <v>5.0330730758651652E-4</v>
      </c>
      <c r="AX28" s="66">
        <v>1.9633015341849261E-3</v>
      </c>
      <c r="AY28" s="66">
        <v>7.9538988655157507E-4</v>
      </c>
      <c r="AZ28" s="66">
        <v>1.3752498001335359E-3</v>
      </c>
      <c r="BA28" s="66">
        <v>7.0904329954308868E-5</v>
      </c>
      <c r="BB28" s="66">
        <v>1.0756598770198728E-3</v>
      </c>
      <c r="BC28" s="66">
        <v>3.5195299911971165E-4</v>
      </c>
      <c r="BD28" s="66">
        <v>3.7818872196930623E-4</v>
      </c>
      <c r="BE28" s="66">
        <v>2.1628966414704646E-4</v>
      </c>
      <c r="BF28" s="66">
        <v>1.6184216973810547E-4</v>
      </c>
      <c r="BG28" s="66">
        <v>7.8797725019551311E-4</v>
      </c>
      <c r="BH28" s="66">
        <v>1.0066225773129463E-4</v>
      </c>
      <c r="BI28" s="66">
        <v>6.2959404534512501E-5</v>
      </c>
      <c r="BJ28" s="66">
        <v>2.1050673711892468E-3</v>
      </c>
      <c r="BK28" s="66">
        <v>1.0679609450203898E-5</v>
      </c>
      <c r="BL28" s="66">
        <v>4.7277498031429229E-5</v>
      </c>
      <c r="BM28" s="66">
        <v>6.3113705947770392E-5</v>
      </c>
      <c r="BN28" s="66">
        <v>3.0437648052173695E-5</v>
      </c>
      <c r="BO28" s="66">
        <v>4.3904710324812077E-5</v>
      </c>
      <c r="BP28" s="66">
        <v>4.8420162439591963E-6</v>
      </c>
      <c r="BQ28" s="66">
        <v>5.2790885904862218E-6</v>
      </c>
      <c r="BR28" s="66">
        <v>1.0936978115311136E-4</v>
      </c>
      <c r="BS28" s="66">
        <v>1.7324602114306878E-5</v>
      </c>
      <c r="BT28" s="66">
        <v>2.2046995573323853E-5</v>
      </c>
      <c r="BU28" s="66">
        <v>1.2770273418326489E-5</v>
      </c>
      <c r="BV28" s="66">
        <v>6.7732591639396884E-6</v>
      </c>
      <c r="BW28" s="66">
        <v>6.1315711242442349E-6</v>
      </c>
      <c r="BX28" s="66">
        <v>2.4229235597790346E-6</v>
      </c>
      <c r="BY28" s="66">
        <v>7.9532051276550504E-6</v>
      </c>
      <c r="BZ28" s="66">
        <v>8.6112931124177478E-6</v>
      </c>
      <c r="CA28" s="66">
        <v>1.8938269446315226E-5</v>
      </c>
      <c r="CB28" s="66">
        <v>7.5592840914681015E-6</v>
      </c>
      <c r="CC28" s="66">
        <v>6.9449356973818996E-6</v>
      </c>
      <c r="CD28" s="66">
        <v>9.6701288420031173E-6</v>
      </c>
      <c r="CE28" s="66">
        <v>1.5616861884642744E-5</v>
      </c>
      <c r="CF28" s="66">
        <v>3.2182687894391173E-5</v>
      </c>
      <c r="CG28" s="66">
        <v>2.6401641557309329E-6</v>
      </c>
      <c r="CH28" s="66">
        <v>5.7629561839115079E-6</v>
      </c>
      <c r="CI28" s="66">
        <v>1.1093226551358111E-5</v>
      </c>
      <c r="CJ28" s="66">
        <v>2.9559160912955858E-5</v>
      </c>
      <c r="CK28" s="66">
        <v>7.740553317680015E-6</v>
      </c>
      <c r="CL28" s="66">
        <v>2.5094470295435246E-5</v>
      </c>
      <c r="CM28" s="66">
        <v>5.4720948646147169E-6</v>
      </c>
      <c r="CN28" s="66">
        <v>7.8415981689363515E-6</v>
      </c>
      <c r="CO28" s="66">
        <v>4.0912700068936866E-5</v>
      </c>
      <c r="CP28" s="66">
        <v>4.0701300274109758E-5</v>
      </c>
      <c r="CQ28" s="66">
        <v>5.6638655568483981E-5</v>
      </c>
      <c r="CR28" s="66">
        <v>1.4718770757201542E-5</v>
      </c>
      <c r="CS28" s="66">
        <v>1.1775006678715213E-5</v>
      </c>
      <c r="CT28" s="66">
        <v>1.9189685741795296E-5</v>
      </c>
      <c r="CU28" s="66">
        <v>1.397407720741335E-5</v>
      </c>
      <c r="CV28" s="66">
        <v>2.147836116868648E-5</v>
      </c>
      <c r="CW28" s="66">
        <v>6.9262975492793492E-5</v>
      </c>
      <c r="CX28" s="66">
        <v>1.0282683444183452E-5</v>
      </c>
      <c r="CY28" s="66">
        <v>1.5743450368736135E-5</v>
      </c>
      <c r="CZ28" s="66">
        <v>1.4464168941945812E-5</v>
      </c>
      <c r="DA28" s="66">
        <v>2.8947452908817359E-5</v>
      </c>
      <c r="DB28" s="66">
        <v>2.0673378315590264E-5</v>
      </c>
      <c r="DC28" s="66">
        <v>1.2863559153630715E-5</v>
      </c>
      <c r="DD28" s="66">
        <v>2.0638473165716524E-4</v>
      </c>
      <c r="DE28" s="67">
        <v>3.4187271024926891E-4</v>
      </c>
      <c r="DF28" s="32"/>
      <c r="DG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row>
    <row r="29" spans="1:170" s="34" customFormat="1" ht="19.95" customHeight="1" x14ac:dyDescent="0.2">
      <c r="A29" s="71" t="s">
        <v>278</v>
      </c>
      <c r="B29" s="69" t="s">
        <v>277</v>
      </c>
      <c r="C29" s="70">
        <v>4.2316154793289031E-6</v>
      </c>
      <c r="D29" s="66">
        <v>1.5549618137673284E-6</v>
      </c>
      <c r="E29" s="66">
        <v>2.8178143772408723E-6</v>
      </c>
      <c r="F29" s="66">
        <v>1.0547197502150015E-5</v>
      </c>
      <c r="G29" s="66">
        <v>9.6423575622521987E-5</v>
      </c>
      <c r="H29" s="66">
        <v>0</v>
      </c>
      <c r="I29" s="66">
        <v>3.2677059530976358E-6</v>
      </c>
      <c r="J29" s="66">
        <v>1.8511430061010558E-6</v>
      </c>
      <c r="K29" s="66">
        <v>4.2508588912134543E-6</v>
      </c>
      <c r="L29" s="66">
        <v>2.5850103011682252E-6</v>
      </c>
      <c r="M29" s="66">
        <v>0</v>
      </c>
      <c r="N29" s="66">
        <v>7.5092376751800138E-2</v>
      </c>
      <c r="O29" s="66">
        <v>2.5535733348444192E-2</v>
      </c>
      <c r="P29" s="66">
        <v>7.0360337649243794E-5</v>
      </c>
      <c r="Q29" s="66">
        <v>3.0997129276263914E-4</v>
      </c>
      <c r="R29" s="66">
        <v>3.2017830271959858E-4</v>
      </c>
      <c r="S29" s="66">
        <v>2.6364124218320035E-5</v>
      </c>
      <c r="T29" s="66">
        <v>3.8751251380309361E-6</v>
      </c>
      <c r="U29" s="66">
        <v>9.7927467027410061E-6</v>
      </c>
      <c r="V29" s="66">
        <v>7.7676154194592495E-6</v>
      </c>
      <c r="W29" s="66">
        <v>3.1728918220685979E-7</v>
      </c>
      <c r="X29" s="66">
        <v>1.4333298599010852E-6</v>
      </c>
      <c r="Y29" s="66">
        <v>9.1429998383011391E-7</v>
      </c>
      <c r="Z29" s="66">
        <v>1.000091539469137</v>
      </c>
      <c r="AA29" s="66">
        <v>2.8913966453278098E-6</v>
      </c>
      <c r="AB29" s="66">
        <v>2.8529495403674001E-6</v>
      </c>
      <c r="AC29" s="66">
        <v>1.3157449648503672E-7</v>
      </c>
      <c r="AD29" s="66">
        <v>1.4537351713958313E-4</v>
      </c>
      <c r="AE29" s="66">
        <v>1.7859093121654103E-4</v>
      </c>
      <c r="AF29" s="66">
        <v>1.9836508153038711E-4</v>
      </c>
      <c r="AG29" s="66">
        <v>5.0204211454053305E-4</v>
      </c>
      <c r="AH29" s="66">
        <v>7.9572934242802627E-4</v>
      </c>
      <c r="AI29" s="66">
        <v>7.0862134862571889E-6</v>
      </c>
      <c r="AJ29" s="66">
        <v>1.2907529985825529E-5</v>
      </c>
      <c r="AK29" s="66">
        <v>3.9275491643180867E-3</v>
      </c>
      <c r="AL29" s="66">
        <v>1.2296480670647159E-5</v>
      </c>
      <c r="AM29" s="66">
        <v>7.6397926478003617E-6</v>
      </c>
      <c r="AN29" s="66">
        <v>1.1398124802062317E-5</v>
      </c>
      <c r="AO29" s="66">
        <v>2.8624461285334685E-6</v>
      </c>
      <c r="AP29" s="66">
        <v>1.0057199620440687E-6</v>
      </c>
      <c r="AQ29" s="66">
        <v>1.2154246107518431E-5</v>
      </c>
      <c r="AR29" s="66">
        <v>3.8989934616607519E-6</v>
      </c>
      <c r="AS29" s="66">
        <v>4.0001478487764979E-6</v>
      </c>
      <c r="AT29" s="66">
        <v>3.6064870039124955E-6</v>
      </c>
      <c r="AU29" s="66">
        <v>8.4957783993055859E-6</v>
      </c>
      <c r="AV29" s="66">
        <v>5.7992641591495416E-5</v>
      </c>
      <c r="AW29" s="66">
        <v>1.6940340714308845E-5</v>
      </c>
      <c r="AX29" s="66">
        <v>8.7337984661162429E-6</v>
      </c>
      <c r="AY29" s="66">
        <v>4.5340917633890594E-6</v>
      </c>
      <c r="AZ29" s="66">
        <v>1.6517208157850824E-5</v>
      </c>
      <c r="BA29" s="66">
        <v>3.6557645504908994E-6</v>
      </c>
      <c r="BB29" s="66">
        <v>7.5048204997294077E-6</v>
      </c>
      <c r="BC29" s="66">
        <v>4.0758861134041611E-6</v>
      </c>
      <c r="BD29" s="66">
        <v>3.3177747132578913E-6</v>
      </c>
      <c r="BE29" s="66">
        <v>7.7644904364879422E-6</v>
      </c>
      <c r="BF29" s="66">
        <v>3.2446658652378636E-6</v>
      </c>
      <c r="BG29" s="66">
        <v>5.7000161754400645E-6</v>
      </c>
      <c r="BH29" s="66">
        <v>1.7013577410735207E-5</v>
      </c>
      <c r="BI29" s="66">
        <v>6.4685382423608746E-6</v>
      </c>
      <c r="BJ29" s="66">
        <v>3.9396210741346905E-3</v>
      </c>
      <c r="BK29" s="66">
        <v>1.9561232928318672E-6</v>
      </c>
      <c r="BL29" s="66">
        <v>9.5251802993383165E-6</v>
      </c>
      <c r="BM29" s="66">
        <v>2.4521591088580352E-5</v>
      </c>
      <c r="BN29" s="66">
        <v>9.0392931447605269E-6</v>
      </c>
      <c r="BO29" s="66">
        <v>8.5903998429605693E-6</v>
      </c>
      <c r="BP29" s="66">
        <v>2.8923142145259176E-6</v>
      </c>
      <c r="BQ29" s="66">
        <v>1.2691503695086695E-6</v>
      </c>
      <c r="BR29" s="66">
        <v>5.7680107920313739E-6</v>
      </c>
      <c r="BS29" s="66">
        <v>3.7351590427439326E-6</v>
      </c>
      <c r="BT29" s="66">
        <v>4.2227190160467729E-6</v>
      </c>
      <c r="BU29" s="66">
        <v>2.0747100398344023E-6</v>
      </c>
      <c r="BV29" s="66">
        <v>1.4024313997020213E-6</v>
      </c>
      <c r="BW29" s="66">
        <v>8.324334752117513E-7</v>
      </c>
      <c r="BX29" s="66">
        <v>3.8253791222859945E-7</v>
      </c>
      <c r="BY29" s="66">
        <v>4.4177630987234644E-6</v>
      </c>
      <c r="BZ29" s="66">
        <v>2.3438075851638071E-6</v>
      </c>
      <c r="CA29" s="66">
        <v>2.6845274833271183E-6</v>
      </c>
      <c r="CB29" s="66">
        <v>1.0519236934683116E-5</v>
      </c>
      <c r="CC29" s="66">
        <v>1.8767288810013214E-6</v>
      </c>
      <c r="CD29" s="66">
        <v>4.5326029498066261E-6</v>
      </c>
      <c r="CE29" s="66">
        <v>3.4629485422651899E-6</v>
      </c>
      <c r="CF29" s="66">
        <v>7.9295321946650968E-6</v>
      </c>
      <c r="CG29" s="66">
        <v>1.6187644572117155E-6</v>
      </c>
      <c r="CH29" s="66">
        <v>2.264540591916167E-6</v>
      </c>
      <c r="CI29" s="66">
        <v>3.649908116567655E-6</v>
      </c>
      <c r="CJ29" s="66">
        <v>6.1502841291464915E-6</v>
      </c>
      <c r="CK29" s="66">
        <v>2.7925094488357593E-6</v>
      </c>
      <c r="CL29" s="66">
        <v>7.7642565448820741E-6</v>
      </c>
      <c r="CM29" s="66">
        <v>2.713738459439867E-6</v>
      </c>
      <c r="CN29" s="66">
        <v>3.1922094254029601E-6</v>
      </c>
      <c r="CO29" s="66">
        <v>7.183191588010059E-6</v>
      </c>
      <c r="CP29" s="66">
        <v>2.0681958856581596E-6</v>
      </c>
      <c r="CQ29" s="66">
        <v>1.4989551421763284E-5</v>
      </c>
      <c r="CR29" s="66">
        <v>6.7512785157773901E-6</v>
      </c>
      <c r="CS29" s="66">
        <v>3.6469863393602436E-6</v>
      </c>
      <c r="CT29" s="66">
        <v>1.2045431823838559E-5</v>
      </c>
      <c r="CU29" s="66">
        <v>5.800473628949625E-6</v>
      </c>
      <c r="CV29" s="66">
        <v>3.1046444365795587E-6</v>
      </c>
      <c r="CW29" s="66">
        <v>2.9995090336698475E-6</v>
      </c>
      <c r="CX29" s="66">
        <v>3.8928056999719532E-6</v>
      </c>
      <c r="CY29" s="66">
        <v>8.2329567145993293E-6</v>
      </c>
      <c r="CZ29" s="66">
        <v>2.349424784620367E-6</v>
      </c>
      <c r="DA29" s="66">
        <v>5.981372973371092E-6</v>
      </c>
      <c r="DB29" s="66">
        <v>1.5672488766558183E-5</v>
      </c>
      <c r="DC29" s="66">
        <v>8.2925935351057901E-6</v>
      </c>
      <c r="DD29" s="66">
        <v>1.436142504118893E-4</v>
      </c>
      <c r="DE29" s="67">
        <v>7.2203867867931328E-5</v>
      </c>
      <c r="DF29" s="32"/>
      <c r="DG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row>
    <row r="30" spans="1:170" s="34" customFormat="1" ht="19.95" customHeight="1" x14ac:dyDescent="0.2">
      <c r="A30" s="71" t="s">
        <v>281</v>
      </c>
      <c r="B30" s="69" t="s">
        <v>279</v>
      </c>
      <c r="C30" s="70">
        <v>8.7547119958220678E-5</v>
      </c>
      <c r="D30" s="66">
        <v>5.0698067828626827E-4</v>
      </c>
      <c r="E30" s="66">
        <v>2.7370724292780238E-3</v>
      </c>
      <c r="F30" s="66">
        <v>4.6879361894346304E-7</v>
      </c>
      <c r="G30" s="66">
        <v>1.1246402197544133E-5</v>
      </c>
      <c r="H30" s="66">
        <v>0</v>
      </c>
      <c r="I30" s="66">
        <v>1.040574393885419E-6</v>
      </c>
      <c r="J30" s="66">
        <v>1.0294797755067636E-5</v>
      </c>
      <c r="K30" s="66">
        <v>7.7569826152703606E-7</v>
      </c>
      <c r="L30" s="66">
        <v>7.4507824165079441E-5</v>
      </c>
      <c r="M30" s="66">
        <v>0</v>
      </c>
      <c r="N30" s="66">
        <v>6.9271091032502966E-7</v>
      </c>
      <c r="O30" s="66">
        <v>3.4703363999337319E-6</v>
      </c>
      <c r="P30" s="66">
        <v>8.4174290267211091E-7</v>
      </c>
      <c r="Q30" s="66">
        <v>5.1783750066439805E-7</v>
      </c>
      <c r="R30" s="66">
        <v>5.1632337731012865E-7</v>
      </c>
      <c r="S30" s="66">
        <v>5.7322789329530971E-7</v>
      </c>
      <c r="T30" s="66">
        <v>6.5956783629057805E-7</v>
      </c>
      <c r="U30" s="66">
        <v>1.4949730188738774E-6</v>
      </c>
      <c r="V30" s="66">
        <v>1.7855460171489915E-6</v>
      </c>
      <c r="W30" s="66">
        <v>3.8058262055549719E-7</v>
      </c>
      <c r="X30" s="66">
        <v>7.5546238343228901E-7</v>
      </c>
      <c r="Y30" s="66">
        <v>5.1377646862701141E-7</v>
      </c>
      <c r="Z30" s="66">
        <v>1.4761538836062186E-6</v>
      </c>
      <c r="AA30" s="66">
        <v>1.0012755626851302</v>
      </c>
      <c r="AB30" s="66">
        <v>5.0392231795929152E-5</v>
      </c>
      <c r="AC30" s="66">
        <v>1.3253069139837752E-7</v>
      </c>
      <c r="AD30" s="66">
        <v>3.7246051459690888E-7</v>
      </c>
      <c r="AE30" s="66">
        <v>3.1745361021390408E-7</v>
      </c>
      <c r="AF30" s="66">
        <v>5.9334659469709365E-7</v>
      </c>
      <c r="AG30" s="66">
        <v>1.694163985536767E-6</v>
      </c>
      <c r="AH30" s="66">
        <v>8.8546207226750072E-7</v>
      </c>
      <c r="AI30" s="66">
        <v>1.6415925236144705E-6</v>
      </c>
      <c r="AJ30" s="66">
        <v>4.1268709534061346E-7</v>
      </c>
      <c r="AK30" s="66">
        <v>1.5807852736044516E-6</v>
      </c>
      <c r="AL30" s="66">
        <v>5.8482573246244574E-7</v>
      </c>
      <c r="AM30" s="66">
        <v>4.8981239536280202E-7</v>
      </c>
      <c r="AN30" s="66">
        <v>1.1912330264205551E-6</v>
      </c>
      <c r="AO30" s="66">
        <v>5.7726579065009033E-7</v>
      </c>
      <c r="AP30" s="66">
        <v>4.3141087375502369E-7</v>
      </c>
      <c r="AQ30" s="66">
        <v>5.2288657423948184E-7</v>
      </c>
      <c r="AR30" s="66">
        <v>4.2474811747082309E-7</v>
      </c>
      <c r="AS30" s="66">
        <v>5.1526892703360011E-7</v>
      </c>
      <c r="AT30" s="66">
        <v>6.0943940538688648E-7</v>
      </c>
      <c r="AU30" s="66">
        <v>4.8280855009409578E-7</v>
      </c>
      <c r="AV30" s="66">
        <v>8.0090462036993482E-7</v>
      </c>
      <c r="AW30" s="66">
        <v>3.6080875469366291E-7</v>
      </c>
      <c r="AX30" s="66">
        <v>5.7202189053137954E-7</v>
      </c>
      <c r="AY30" s="66">
        <v>3.2935730853208477E-7</v>
      </c>
      <c r="AZ30" s="66">
        <v>1.8728255524517578E-7</v>
      </c>
      <c r="BA30" s="66">
        <v>2.0653198621772687E-7</v>
      </c>
      <c r="BB30" s="66">
        <v>6.4794980091918098E-7</v>
      </c>
      <c r="BC30" s="66">
        <v>2.9441285881319143E-7</v>
      </c>
      <c r="BD30" s="66">
        <v>3.1659818622506465E-7</v>
      </c>
      <c r="BE30" s="66">
        <v>1.8743538390188293E-7</v>
      </c>
      <c r="BF30" s="66">
        <v>2.6376227629244789E-7</v>
      </c>
      <c r="BG30" s="66">
        <v>2.3501246109985136E-7</v>
      </c>
      <c r="BH30" s="66">
        <v>1.4662769453164301E-6</v>
      </c>
      <c r="BI30" s="66">
        <v>2.2200329811875302E-6</v>
      </c>
      <c r="BJ30" s="66">
        <v>5.9134029634950434E-7</v>
      </c>
      <c r="BK30" s="66">
        <v>1.9624988918333972E-6</v>
      </c>
      <c r="BL30" s="66">
        <v>1.2582151976111405E-6</v>
      </c>
      <c r="BM30" s="66">
        <v>1.373375326542768E-6</v>
      </c>
      <c r="BN30" s="66">
        <v>1.4606317213671153E-6</v>
      </c>
      <c r="BO30" s="66">
        <v>1.9708080973294881E-6</v>
      </c>
      <c r="BP30" s="66">
        <v>2.0426113209620733E-6</v>
      </c>
      <c r="BQ30" s="66">
        <v>8.3608126879379296E-7</v>
      </c>
      <c r="BR30" s="66">
        <v>2.5171969114106548E-6</v>
      </c>
      <c r="BS30" s="66">
        <v>1.8410437800542743E-4</v>
      </c>
      <c r="BT30" s="66">
        <v>9.2735777314033878E-7</v>
      </c>
      <c r="BU30" s="66">
        <v>1.2704340724677545E-6</v>
      </c>
      <c r="BV30" s="66">
        <v>7.6880267931199329E-7</v>
      </c>
      <c r="BW30" s="66">
        <v>2.6111485859304994E-7</v>
      </c>
      <c r="BX30" s="66">
        <v>9.0057297072899112E-8</v>
      </c>
      <c r="BY30" s="66">
        <v>4.9477331314135343E-6</v>
      </c>
      <c r="BZ30" s="66">
        <v>1.725060293909604E-6</v>
      </c>
      <c r="CA30" s="66">
        <v>5.4459807818481005E-7</v>
      </c>
      <c r="CB30" s="66">
        <v>1.6751465119004207E-6</v>
      </c>
      <c r="CC30" s="66">
        <v>2.66243752870675E-7</v>
      </c>
      <c r="CD30" s="66">
        <v>1.0764300505848218E-6</v>
      </c>
      <c r="CE30" s="66">
        <v>1.1743159615733627E-5</v>
      </c>
      <c r="CF30" s="66">
        <v>2.6977944087683265E-6</v>
      </c>
      <c r="CG30" s="66">
        <v>2.9322421799155894E-5</v>
      </c>
      <c r="CH30" s="66">
        <v>2.9980007876064099E-6</v>
      </c>
      <c r="CI30" s="66">
        <v>2.7707350510602988E-6</v>
      </c>
      <c r="CJ30" s="66">
        <v>3.0643515918568767E-7</v>
      </c>
      <c r="CK30" s="66">
        <v>1.58345896764594E-6</v>
      </c>
      <c r="CL30" s="66">
        <v>1.2902142302328761E-6</v>
      </c>
      <c r="CM30" s="66">
        <v>1.2024860072158413E-5</v>
      </c>
      <c r="CN30" s="66">
        <v>2.731577790457183E-6</v>
      </c>
      <c r="CO30" s="66">
        <v>2.7601509614877755E-5</v>
      </c>
      <c r="CP30" s="66">
        <v>6.6458222416008027E-3</v>
      </c>
      <c r="CQ30" s="66">
        <v>5.5965275702137072E-4</v>
      </c>
      <c r="CR30" s="66">
        <v>3.3031935293426832E-4</v>
      </c>
      <c r="CS30" s="66">
        <v>1.1793219752855774E-4</v>
      </c>
      <c r="CT30" s="66">
        <v>7.1198022543086572E-7</v>
      </c>
      <c r="CU30" s="66">
        <v>6.4153018565113925E-7</v>
      </c>
      <c r="CV30" s="66">
        <v>1.0784052749460517E-6</v>
      </c>
      <c r="CW30" s="66">
        <v>4.7547502393194797E-7</v>
      </c>
      <c r="CX30" s="66">
        <v>3.134078199845177E-7</v>
      </c>
      <c r="CY30" s="66">
        <v>1.0107656262725257E-5</v>
      </c>
      <c r="CZ30" s="66">
        <v>4.119327416002082E-6</v>
      </c>
      <c r="DA30" s="66">
        <v>3.0842977365221481E-6</v>
      </c>
      <c r="DB30" s="66">
        <v>5.0697127533932307E-6</v>
      </c>
      <c r="DC30" s="66">
        <v>3.2986195466653694E-6</v>
      </c>
      <c r="DD30" s="66">
        <v>3.7567337654521112E-7</v>
      </c>
      <c r="DE30" s="67">
        <v>7.0560033185363178E-5</v>
      </c>
      <c r="DF30" s="32"/>
      <c r="DG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row>
    <row r="31" spans="1:170" s="34" customFormat="1" ht="19.95" customHeight="1" x14ac:dyDescent="0.2">
      <c r="A31" s="71" t="s">
        <v>284</v>
      </c>
      <c r="B31" s="69" t="s">
        <v>285</v>
      </c>
      <c r="C31" s="70">
        <v>5.9397420463495323E-3</v>
      </c>
      <c r="D31" s="66">
        <v>3.9417349253513523E-4</v>
      </c>
      <c r="E31" s="66">
        <v>1.8802398703638757E-4</v>
      </c>
      <c r="F31" s="66">
        <v>1.3520982886886369E-4</v>
      </c>
      <c r="G31" s="66">
        <v>4.3340410030333777E-4</v>
      </c>
      <c r="H31" s="66">
        <v>0</v>
      </c>
      <c r="I31" s="66">
        <v>1.4011209672618481E-3</v>
      </c>
      <c r="J31" s="66">
        <v>5.0874519710313233E-4</v>
      </c>
      <c r="K31" s="66">
        <v>6.1409458917958319E-4</v>
      </c>
      <c r="L31" s="66">
        <v>1.0442011990116551E-4</v>
      </c>
      <c r="M31" s="66">
        <v>0</v>
      </c>
      <c r="N31" s="66">
        <v>2.8200961042040246E-3</v>
      </c>
      <c r="O31" s="66">
        <v>2.1796316387061509E-3</v>
      </c>
      <c r="P31" s="66">
        <v>5.1967428437792833E-3</v>
      </c>
      <c r="Q31" s="66">
        <v>4.2606202433583956E-3</v>
      </c>
      <c r="R31" s="66">
        <v>8.7915308570987694E-4</v>
      </c>
      <c r="S31" s="66">
        <v>2.8756923894726664E-3</v>
      </c>
      <c r="T31" s="66">
        <v>4.9304777143237277E-3</v>
      </c>
      <c r="U31" s="66">
        <v>8.0447422049704262E-4</v>
      </c>
      <c r="V31" s="66">
        <v>2.2758299431704068E-3</v>
      </c>
      <c r="W31" s="66">
        <v>1.020013412969414E-3</v>
      </c>
      <c r="X31" s="66">
        <v>2.3519072697511826E-3</v>
      </c>
      <c r="Y31" s="66">
        <v>1.5549857889456443E-3</v>
      </c>
      <c r="Z31" s="66">
        <v>2.4381716046239588E-3</v>
      </c>
      <c r="AA31" s="66">
        <v>2.6033991391961439E-3</v>
      </c>
      <c r="AB31" s="66">
        <v>1.019516155437429</v>
      </c>
      <c r="AC31" s="66">
        <v>1.2163874239450437E-4</v>
      </c>
      <c r="AD31" s="66">
        <v>1.9271762088507395E-3</v>
      </c>
      <c r="AE31" s="66">
        <v>1.0157953089205587E-3</v>
      </c>
      <c r="AF31" s="66">
        <v>2.2042023889486391E-3</v>
      </c>
      <c r="AG31" s="66">
        <v>4.0703920828692649E-4</v>
      </c>
      <c r="AH31" s="66">
        <v>7.4452415399338964E-4</v>
      </c>
      <c r="AI31" s="66">
        <v>1.2090784505106879E-3</v>
      </c>
      <c r="AJ31" s="66">
        <v>2.3374502236139298E-4</v>
      </c>
      <c r="AK31" s="66">
        <v>3.0080711352977966E-3</v>
      </c>
      <c r="AL31" s="66">
        <v>1.5444688106569531E-4</v>
      </c>
      <c r="AM31" s="66">
        <v>2.3017764824279885E-4</v>
      </c>
      <c r="AN31" s="66">
        <v>9.742459797936028E-4</v>
      </c>
      <c r="AO31" s="66">
        <v>1.049569123353708E-4</v>
      </c>
      <c r="AP31" s="66">
        <v>2.6174234142774925E-5</v>
      </c>
      <c r="AQ31" s="66">
        <v>5.5498415915228544E-4</v>
      </c>
      <c r="AR31" s="66">
        <v>1.2443556446731199E-3</v>
      </c>
      <c r="AS31" s="66">
        <v>1.1229696739866327E-3</v>
      </c>
      <c r="AT31" s="66">
        <v>3.7375057050956277E-4</v>
      </c>
      <c r="AU31" s="66">
        <v>5.8869928684077534E-4</v>
      </c>
      <c r="AV31" s="66">
        <v>4.4555593821754497E-3</v>
      </c>
      <c r="AW31" s="66">
        <v>4.1205918456265026E-4</v>
      </c>
      <c r="AX31" s="66">
        <v>1.315694756287892E-3</v>
      </c>
      <c r="AY31" s="66">
        <v>7.6070265287275275E-4</v>
      </c>
      <c r="AZ31" s="66">
        <v>6.2946562023823063E-4</v>
      </c>
      <c r="BA31" s="66">
        <v>5.5663657289263687E-4</v>
      </c>
      <c r="BB31" s="66">
        <v>9.9200291109005178E-4</v>
      </c>
      <c r="BC31" s="66">
        <v>9.5934337218611134E-4</v>
      </c>
      <c r="BD31" s="66">
        <v>1.1670534390529196E-3</v>
      </c>
      <c r="BE31" s="66">
        <v>1.1409935876165809E-3</v>
      </c>
      <c r="BF31" s="66">
        <v>1.749395985256492E-3</v>
      </c>
      <c r="BG31" s="66">
        <v>1.5717654044616247E-3</v>
      </c>
      <c r="BH31" s="66">
        <v>3.5532493343097661E-3</v>
      </c>
      <c r="BI31" s="66">
        <v>1.1064304910308473E-3</v>
      </c>
      <c r="BJ31" s="66">
        <v>4.726935936751951E-3</v>
      </c>
      <c r="BK31" s="66">
        <v>1.041690619615301E-4</v>
      </c>
      <c r="BL31" s="66">
        <v>1.0998874776191137E-3</v>
      </c>
      <c r="BM31" s="66">
        <v>1.2849793229618974E-3</v>
      </c>
      <c r="BN31" s="66">
        <v>5.1785110492504343E-4</v>
      </c>
      <c r="BO31" s="66">
        <v>4.7756290440009356E-4</v>
      </c>
      <c r="BP31" s="66">
        <v>1.2544105850337877E-4</v>
      </c>
      <c r="BQ31" s="66">
        <v>4.7513209113443687E-4</v>
      </c>
      <c r="BR31" s="66">
        <v>3.4005272300041234E-4</v>
      </c>
      <c r="BS31" s="66">
        <v>5.1246790207641558E-4</v>
      </c>
      <c r="BT31" s="66">
        <v>8.2387609963038299E-5</v>
      </c>
      <c r="BU31" s="66">
        <v>8.5259993003564363E-5</v>
      </c>
      <c r="BV31" s="66">
        <v>6.7282239862078669E-5</v>
      </c>
      <c r="BW31" s="66">
        <v>5.3424073194936374E-5</v>
      </c>
      <c r="BX31" s="66">
        <v>2.5975639463715596E-5</v>
      </c>
      <c r="BY31" s="66">
        <v>1.1656392429550378E-4</v>
      </c>
      <c r="BZ31" s="66">
        <v>1.1802335101659173E-4</v>
      </c>
      <c r="CA31" s="66">
        <v>2.5936723327818148E-4</v>
      </c>
      <c r="CB31" s="66">
        <v>6.5519381642377322E-5</v>
      </c>
      <c r="CC31" s="66">
        <v>1.2275683571158461E-4</v>
      </c>
      <c r="CD31" s="66">
        <v>7.308736146138666E-5</v>
      </c>
      <c r="CE31" s="66">
        <v>1.6987679312600903E-4</v>
      </c>
      <c r="CF31" s="66">
        <v>1.8322632052920329E-4</v>
      </c>
      <c r="CG31" s="66">
        <v>3.338996962301079E-5</v>
      </c>
      <c r="CH31" s="66">
        <v>1.0523229891809237E-4</v>
      </c>
      <c r="CI31" s="66">
        <v>2.457143752511089E-4</v>
      </c>
      <c r="CJ31" s="66">
        <v>2.5873124824194523E-4</v>
      </c>
      <c r="CK31" s="66">
        <v>1.7372243424823876E-4</v>
      </c>
      <c r="CL31" s="66">
        <v>1.131303590577489E-3</v>
      </c>
      <c r="CM31" s="66">
        <v>1.1575572800639252E-4</v>
      </c>
      <c r="CN31" s="66">
        <v>6.1409110557316389E-5</v>
      </c>
      <c r="CO31" s="66">
        <v>1.4378323201910371E-3</v>
      </c>
      <c r="CP31" s="66">
        <v>3.7161299749641354E-4</v>
      </c>
      <c r="CQ31" s="66">
        <v>1.5809834923870959E-3</v>
      </c>
      <c r="CR31" s="66">
        <v>7.652545515661603E-4</v>
      </c>
      <c r="CS31" s="66">
        <v>5.7994262368010535E-4</v>
      </c>
      <c r="CT31" s="66">
        <v>5.6461525208137333E-4</v>
      </c>
      <c r="CU31" s="66">
        <v>6.14529904777918E-4</v>
      </c>
      <c r="CV31" s="66">
        <v>9.6299936751978899E-4</v>
      </c>
      <c r="CW31" s="66">
        <v>9.5862701554627866E-4</v>
      </c>
      <c r="CX31" s="66">
        <v>7.0265819386285578E-4</v>
      </c>
      <c r="CY31" s="66">
        <v>6.3568659757514995E-4</v>
      </c>
      <c r="CZ31" s="66">
        <v>4.617800468062497E-4</v>
      </c>
      <c r="DA31" s="66">
        <v>4.2660346100283734E-3</v>
      </c>
      <c r="DB31" s="66">
        <v>5.3459399124914471E-4</v>
      </c>
      <c r="DC31" s="66">
        <v>1.0790520620508044E-3</v>
      </c>
      <c r="DD31" s="66">
        <v>1.8319353892805952E-3</v>
      </c>
      <c r="DE31" s="67">
        <v>2.8356443336910269E-4</v>
      </c>
      <c r="DF31" s="32"/>
      <c r="DG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row>
    <row r="32" spans="1:170" s="34" customFormat="1" ht="19.95" customHeight="1" x14ac:dyDescent="0.2">
      <c r="A32" s="71" t="s">
        <v>296</v>
      </c>
      <c r="B32" s="69" t="s">
        <v>295</v>
      </c>
      <c r="C32" s="70">
        <v>1.0469416140911096E-2</v>
      </c>
      <c r="D32" s="66">
        <v>3.1041224058140152E-3</v>
      </c>
      <c r="E32" s="66">
        <v>2.4603625538718089E-3</v>
      </c>
      <c r="F32" s="66">
        <v>7.1352253492184149E-3</v>
      </c>
      <c r="G32" s="66">
        <v>2.797139493413674E-2</v>
      </c>
      <c r="H32" s="66">
        <v>0</v>
      </c>
      <c r="I32" s="66">
        <v>4.1248283179518987E-2</v>
      </c>
      <c r="J32" s="66">
        <v>3.2470941327287042E-3</v>
      </c>
      <c r="K32" s="66">
        <v>2.5561146844181089E-3</v>
      </c>
      <c r="L32" s="66">
        <v>3.2288670893906943E-3</v>
      </c>
      <c r="M32" s="66">
        <v>0</v>
      </c>
      <c r="N32" s="66">
        <v>7.4941473138206193E-3</v>
      </c>
      <c r="O32" s="66">
        <v>2.7301997775008606E-3</v>
      </c>
      <c r="P32" s="66">
        <v>3.7685304960684085E-3</v>
      </c>
      <c r="Q32" s="66">
        <v>2.5111900418961436E-3</v>
      </c>
      <c r="R32" s="66">
        <v>3.1883439019527449E-3</v>
      </c>
      <c r="S32" s="66">
        <v>2.3771805574997577E-3</v>
      </c>
      <c r="T32" s="66">
        <v>2.4821308808615646E-3</v>
      </c>
      <c r="U32" s="66">
        <v>2.8629383259340575E-2</v>
      </c>
      <c r="V32" s="66">
        <v>9.4950688165985359E-3</v>
      </c>
      <c r="W32" s="66">
        <v>0.28260192510830789</v>
      </c>
      <c r="X32" s="66">
        <v>6.3122690449345806E-2</v>
      </c>
      <c r="Y32" s="66">
        <v>6.6502924160894705E-2</v>
      </c>
      <c r="Z32" s="66">
        <v>1.0566728013216932E-2</v>
      </c>
      <c r="AA32" s="66">
        <v>2.9454623042395249E-3</v>
      </c>
      <c r="AB32" s="66">
        <v>8.6046246231693824E-3</v>
      </c>
      <c r="AC32" s="66">
        <v>1.0198065646821715</v>
      </c>
      <c r="AD32" s="66">
        <v>4.33695766789578E-2</v>
      </c>
      <c r="AE32" s="66">
        <v>4.1715937050048908E-3</v>
      </c>
      <c r="AF32" s="66">
        <v>4.1183445838569198E-3</v>
      </c>
      <c r="AG32" s="66">
        <v>2.9868533316897471E-3</v>
      </c>
      <c r="AH32" s="66">
        <v>1.2411553595476528E-2</v>
      </c>
      <c r="AI32" s="66">
        <v>9.3323414055766826E-3</v>
      </c>
      <c r="AJ32" s="66">
        <v>1.8127169786367903E-2</v>
      </c>
      <c r="AK32" s="66">
        <v>8.020125419292326E-3</v>
      </c>
      <c r="AL32" s="66">
        <v>4.2535760402453238E-3</v>
      </c>
      <c r="AM32" s="66">
        <v>4.2605894720982229E-3</v>
      </c>
      <c r="AN32" s="66">
        <v>4.7434433554121953E-3</v>
      </c>
      <c r="AO32" s="66">
        <v>2.7697788942999159E-3</v>
      </c>
      <c r="AP32" s="66">
        <v>1.9052814997334788E-3</v>
      </c>
      <c r="AQ32" s="66">
        <v>2.2668740460689589E-3</v>
      </c>
      <c r="AR32" s="66">
        <v>3.2903333377897245E-3</v>
      </c>
      <c r="AS32" s="66">
        <v>3.2010317603894767E-3</v>
      </c>
      <c r="AT32" s="66">
        <v>1.9244211588905573E-3</v>
      </c>
      <c r="AU32" s="66">
        <v>1.5480041076837868E-3</v>
      </c>
      <c r="AV32" s="66">
        <v>2.1326741849783761E-3</v>
      </c>
      <c r="AW32" s="66">
        <v>2.103825557375576E-3</v>
      </c>
      <c r="AX32" s="66">
        <v>1.777841096017758E-3</v>
      </c>
      <c r="AY32" s="66">
        <v>1.4953282162867929E-3</v>
      </c>
      <c r="AZ32" s="66">
        <v>1.3373640850022055E-3</v>
      </c>
      <c r="BA32" s="66">
        <v>8.7083872371706032E-4</v>
      </c>
      <c r="BB32" s="66">
        <v>1.671988666525208E-3</v>
      </c>
      <c r="BC32" s="66">
        <v>8.4403835930736476E-4</v>
      </c>
      <c r="BD32" s="66">
        <v>1.2670868336232882E-3</v>
      </c>
      <c r="BE32" s="66">
        <v>1.1239270750727285E-3</v>
      </c>
      <c r="BF32" s="66">
        <v>1.2056000326323938E-3</v>
      </c>
      <c r="BG32" s="66">
        <v>1.8248777818938207E-3</v>
      </c>
      <c r="BH32" s="66">
        <v>2.2657728244588615E-3</v>
      </c>
      <c r="BI32" s="66">
        <v>2.9123694579210927E-3</v>
      </c>
      <c r="BJ32" s="66">
        <v>5.4843417411540689E-3</v>
      </c>
      <c r="BK32" s="66">
        <v>9.6020485232374414E-3</v>
      </c>
      <c r="BL32" s="66">
        <v>4.0633048762035015E-3</v>
      </c>
      <c r="BM32" s="66">
        <v>4.6383326893111379E-3</v>
      </c>
      <c r="BN32" s="66">
        <v>8.5095349455798774E-3</v>
      </c>
      <c r="BO32" s="66">
        <v>4.7156776542296736E-3</v>
      </c>
      <c r="BP32" s="66">
        <v>1.4180540791785368E-2</v>
      </c>
      <c r="BQ32" s="66">
        <v>1.1847259285982719E-2</v>
      </c>
      <c r="BR32" s="66">
        <v>6.4666318382384843E-3</v>
      </c>
      <c r="BS32" s="66">
        <v>8.6097899251177008E-3</v>
      </c>
      <c r="BT32" s="66">
        <v>5.2577249588315108E-3</v>
      </c>
      <c r="BU32" s="66">
        <v>1.6226688152279206E-3</v>
      </c>
      <c r="BV32" s="66">
        <v>1.6193775816219099E-3</v>
      </c>
      <c r="BW32" s="66">
        <v>1.0402373473490077E-3</v>
      </c>
      <c r="BX32" s="66">
        <v>2.3061825109123256E-4</v>
      </c>
      <c r="BY32" s="66">
        <v>2.6292493823038016E-3</v>
      </c>
      <c r="BZ32" s="66">
        <v>2.3320222548551345E-2</v>
      </c>
      <c r="CA32" s="66">
        <v>0.12197750701589612</v>
      </c>
      <c r="CB32" s="66">
        <v>2.6756844880429745E-2</v>
      </c>
      <c r="CC32" s="66">
        <v>2.1233491826209735E-3</v>
      </c>
      <c r="CD32" s="66">
        <v>1.042165180387454E-2</v>
      </c>
      <c r="CE32" s="66">
        <v>1.749280327566205E-3</v>
      </c>
      <c r="CF32" s="66">
        <v>1.8312553215631385E-3</v>
      </c>
      <c r="CG32" s="66">
        <v>3.9242397069552543E-3</v>
      </c>
      <c r="CH32" s="66">
        <v>1.9154149147000764E-3</v>
      </c>
      <c r="CI32" s="66">
        <v>2.0096362572630212E-3</v>
      </c>
      <c r="CJ32" s="66">
        <v>2.3790347687003307E-3</v>
      </c>
      <c r="CK32" s="66">
        <v>1.4202189655935374E-3</v>
      </c>
      <c r="CL32" s="66">
        <v>2.9118874129132584E-3</v>
      </c>
      <c r="CM32" s="66">
        <v>4.6573095082420744E-3</v>
      </c>
      <c r="CN32" s="66">
        <v>2.3152261768248478E-3</v>
      </c>
      <c r="CO32" s="66">
        <v>4.8528146712808039E-3</v>
      </c>
      <c r="CP32" s="66">
        <v>1.9058324759121349E-3</v>
      </c>
      <c r="CQ32" s="66">
        <v>2.5551212323693222E-3</v>
      </c>
      <c r="CR32" s="66">
        <v>2.6690081670919705E-3</v>
      </c>
      <c r="CS32" s="66">
        <v>2.5358721130557473E-3</v>
      </c>
      <c r="CT32" s="66">
        <v>4.0058053807859526E-3</v>
      </c>
      <c r="CU32" s="66">
        <v>2.6032391952604747E-3</v>
      </c>
      <c r="CV32" s="66">
        <v>2.6650329382767912E-3</v>
      </c>
      <c r="CW32" s="66">
        <v>2.8452306609691967E-3</v>
      </c>
      <c r="CX32" s="66">
        <v>1.7129252292913703E-3</v>
      </c>
      <c r="CY32" s="66">
        <v>6.0453396474127487E-3</v>
      </c>
      <c r="CZ32" s="66">
        <v>3.0747370622724642E-3</v>
      </c>
      <c r="DA32" s="66">
        <v>5.5066072150096058E-3</v>
      </c>
      <c r="DB32" s="66">
        <v>6.5877372720124965E-3</v>
      </c>
      <c r="DC32" s="66">
        <v>4.8313144903797062E-3</v>
      </c>
      <c r="DD32" s="66">
        <v>1.5615082688472265E-3</v>
      </c>
      <c r="DE32" s="67">
        <v>1.065195140082459E-2</v>
      </c>
      <c r="DF32" s="32"/>
      <c r="DG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row>
    <row r="33" spans="1:170" s="34" customFormat="1" ht="19.95" customHeight="1" x14ac:dyDescent="0.2">
      <c r="A33" s="71" t="s">
        <v>299</v>
      </c>
      <c r="B33" s="69" t="s">
        <v>298</v>
      </c>
      <c r="C33" s="70">
        <v>1.6577583011715487E-4</v>
      </c>
      <c r="D33" s="66">
        <v>1.2862927514573004E-4</v>
      </c>
      <c r="E33" s="66">
        <v>1.1039447579577789E-4</v>
      </c>
      <c r="F33" s="66">
        <v>8.6154245305304446E-5</v>
      </c>
      <c r="G33" s="66">
        <v>5.9521994431656346E-5</v>
      </c>
      <c r="H33" s="66">
        <v>0</v>
      </c>
      <c r="I33" s="66">
        <v>3.5737353140996819E-4</v>
      </c>
      <c r="J33" s="66">
        <v>1.3680787364327797E-4</v>
      </c>
      <c r="K33" s="66">
        <v>1.4880686304316693E-4</v>
      </c>
      <c r="L33" s="66">
        <v>1.1029452129357627E-4</v>
      </c>
      <c r="M33" s="66">
        <v>0</v>
      </c>
      <c r="N33" s="66">
        <v>3.7993016952286217E-4</v>
      </c>
      <c r="O33" s="66">
        <v>2.2712890053882932E-4</v>
      </c>
      <c r="P33" s="66">
        <v>2.4426454026440429E-4</v>
      </c>
      <c r="Q33" s="66">
        <v>7.6254931973737347E-4</v>
      </c>
      <c r="R33" s="66">
        <v>3.8431453161971246E-4</v>
      </c>
      <c r="S33" s="66">
        <v>1.4707667510381909E-4</v>
      </c>
      <c r="T33" s="66">
        <v>2.4006415238706817E-4</v>
      </c>
      <c r="U33" s="66">
        <v>3.7287306021688755E-3</v>
      </c>
      <c r="V33" s="66">
        <v>2.1140225662584101E-3</v>
      </c>
      <c r="W33" s="66">
        <v>2.4184262498739805E-4</v>
      </c>
      <c r="X33" s="66">
        <v>1.6084117562985222E-3</v>
      </c>
      <c r="Y33" s="66">
        <v>3.9269535948169363E-4</v>
      </c>
      <c r="Z33" s="66">
        <v>8.4713972283684508E-4</v>
      </c>
      <c r="AA33" s="66">
        <v>1.5631784689201287E-4</v>
      </c>
      <c r="AB33" s="66">
        <v>3.3175675372717041E-4</v>
      </c>
      <c r="AC33" s="66">
        <v>7.5598097267451814E-5</v>
      </c>
      <c r="AD33" s="66">
        <v>1.0244367939814778</v>
      </c>
      <c r="AE33" s="66">
        <v>3.7086879779659436E-4</v>
      </c>
      <c r="AF33" s="66">
        <v>3.6831124827720567E-4</v>
      </c>
      <c r="AG33" s="66">
        <v>1.2078902210064812E-4</v>
      </c>
      <c r="AH33" s="66">
        <v>5.8851549755721782E-4</v>
      </c>
      <c r="AI33" s="66">
        <v>7.0839323210181116E-4</v>
      </c>
      <c r="AJ33" s="66">
        <v>3.8680643664091408E-4</v>
      </c>
      <c r="AK33" s="66">
        <v>4.8126025013255792E-3</v>
      </c>
      <c r="AL33" s="66">
        <v>4.6950537509349778E-2</v>
      </c>
      <c r="AM33" s="66">
        <v>2.7240935409468047E-2</v>
      </c>
      <c r="AN33" s="66">
        <v>1.5496420183579966E-2</v>
      </c>
      <c r="AO33" s="66">
        <v>6.9578364987170922E-3</v>
      </c>
      <c r="AP33" s="66">
        <v>1.0211005094209595E-3</v>
      </c>
      <c r="AQ33" s="66">
        <v>3.911145363354489E-4</v>
      </c>
      <c r="AR33" s="66">
        <v>2.5685197240018212E-3</v>
      </c>
      <c r="AS33" s="66">
        <v>2.2293008253273694E-3</v>
      </c>
      <c r="AT33" s="66">
        <v>1.084995897188371E-3</v>
      </c>
      <c r="AU33" s="66">
        <v>8.1719515933205151E-4</v>
      </c>
      <c r="AV33" s="66">
        <v>2.9477082344699936E-4</v>
      </c>
      <c r="AW33" s="66">
        <v>3.3753659616407095E-4</v>
      </c>
      <c r="AX33" s="66">
        <v>3.5914703963816816E-4</v>
      </c>
      <c r="AY33" s="66">
        <v>6.7049617400444554E-4</v>
      </c>
      <c r="AZ33" s="66">
        <v>5.6102719664352793E-4</v>
      </c>
      <c r="BA33" s="66">
        <v>1.4760900501887593E-4</v>
      </c>
      <c r="BB33" s="66">
        <v>4.9305459220974927E-4</v>
      </c>
      <c r="BC33" s="66">
        <v>1.7563961611620466E-4</v>
      </c>
      <c r="BD33" s="66">
        <v>1.4378532099915532E-4</v>
      </c>
      <c r="BE33" s="66">
        <v>5.851217124112735E-4</v>
      </c>
      <c r="BF33" s="66">
        <v>8.5831173752170121E-4</v>
      </c>
      <c r="BG33" s="66">
        <v>5.1849775288491504E-4</v>
      </c>
      <c r="BH33" s="66">
        <v>1.7935383938109473E-3</v>
      </c>
      <c r="BI33" s="66">
        <v>1.1181623258589336E-3</v>
      </c>
      <c r="BJ33" s="66">
        <v>1.9661593615631675E-4</v>
      </c>
      <c r="BK33" s="66">
        <v>4.1222832496651615E-4</v>
      </c>
      <c r="BL33" s="66">
        <v>7.9006415130038372E-4</v>
      </c>
      <c r="BM33" s="66">
        <v>3.0701199131196274E-4</v>
      </c>
      <c r="BN33" s="66">
        <v>2.2321364291936093E-2</v>
      </c>
      <c r="BO33" s="66">
        <v>7.6403366213314916E-3</v>
      </c>
      <c r="BP33" s="66">
        <v>1.3647865392887244E-2</v>
      </c>
      <c r="BQ33" s="66">
        <v>1.7681968810890174E-4</v>
      </c>
      <c r="BR33" s="66">
        <v>4.5847017439819315E-4</v>
      </c>
      <c r="BS33" s="66">
        <v>8.7510357029064014E-4</v>
      </c>
      <c r="BT33" s="66">
        <v>2.325269105790326E-4</v>
      </c>
      <c r="BU33" s="66">
        <v>6.1855176581326367E-5</v>
      </c>
      <c r="BV33" s="66">
        <v>1.4789229429173725E-4</v>
      </c>
      <c r="BW33" s="66">
        <v>7.3522703051498873E-5</v>
      </c>
      <c r="BX33" s="66">
        <v>7.897271196986357E-6</v>
      </c>
      <c r="BY33" s="66">
        <v>5.8846189045600058E-4</v>
      </c>
      <c r="BZ33" s="66">
        <v>5.8469887805504445E-5</v>
      </c>
      <c r="CA33" s="66">
        <v>8.5054682003717704E-5</v>
      </c>
      <c r="CB33" s="66">
        <v>3.2860857980649608E-5</v>
      </c>
      <c r="CC33" s="66">
        <v>5.9327594282178782E-5</v>
      </c>
      <c r="CD33" s="66">
        <v>6.2053505261126432E-5</v>
      </c>
      <c r="CE33" s="66">
        <v>4.8346132702337027E-4</v>
      </c>
      <c r="CF33" s="66">
        <v>1.4610033336097622E-4</v>
      </c>
      <c r="CG33" s="66">
        <v>6.6270156228003923E-5</v>
      </c>
      <c r="CH33" s="66">
        <v>1.3457630468555063E-4</v>
      </c>
      <c r="CI33" s="66">
        <v>1.0555463131504428E-4</v>
      </c>
      <c r="CJ33" s="66">
        <v>4.1336525090179628E-5</v>
      </c>
      <c r="CK33" s="66">
        <v>8.5113325120804786E-5</v>
      </c>
      <c r="CL33" s="66">
        <v>9.4564547014493893E-5</v>
      </c>
      <c r="CM33" s="66">
        <v>9.7155973457081641E-5</v>
      </c>
      <c r="CN33" s="66">
        <v>2.1523013368238361E-4</v>
      </c>
      <c r="CO33" s="66">
        <v>1.3775923147266593E-4</v>
      </c>
      <c r="CP33" s="66">
        <v>9.5840999302733692E-5</v>
      </c>
      <c r="CQ33" s="66">
        <v>1.4062336622745441E-4</v>
      </c>
      <c r="CR33" s="66">
        <v>2.6311453419784872E-4</v>
      </c>
      <c r="CS33" s="66">
        <v>1.5171240259977792E-4</v>
      </c>
      <c r="CT33" s="66">
        <v>2.698952421662265E-4</v>
      </c>
      <c r="CU33" s="66">
        <v>6.027730102281556E-5</v>
      </c>
      <c r="CV33" s="66">
        <v>9.2626409636090636E-5</v>
      </c>
      <c r="CW33" s="66">
        <v>1.050101345279055E-4</v>
      </c>
      <c r="CX33" s="66">
        <v>4.9074982922074731E-5</v>
      </c>
      <c r="CY33" s="66">
        <v>4.5501224454216514E-4</v>
      </c>
      <c r="CZ33" s="66">
        <v>5.6062202854671392E-4</v>
      </c>
      <c r="DA33" s="66">
        <v>3.1329026717084293E-4</v>
      </c>
      <c r="DB33" s="66">
        <v>3.4847089795709912E-4</v>
      </c>
      <c r="DC33" s="66">
        <v>2.5249334863512994E-4</v>
      </c>
      <c r="DD33" s="66">
        <v>5.5477328149317165E-5</v>
      </c>
      <c r="DE33" s="67">
        <v>1.6695731123116247E-4</v>
      </c>
      <c r="DF33" s="32"/>
      <c r="DG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row>
    <row r="34" spans="1:170" s="34" customFormat="1" ht="19.95" customHeight="1" x14ac:dyDescent="0.2">
      <c r="A34" s="71" t="s">
        <v>302</v>
      </c>
      <c r="B34" s="69" t="s">
        <v>301</v>
      </c>
      <c r="C34" s="70">
        <v>9.2970397007337399E-4</v>
      </c>
      <c r="D34" s="66">
        <v>2.9111478573992769E-4</v>
      </c>
      <c r="E34" s="66">
        <v>9.820431388253285E-5</v>
      </c>
      <c r="F34" s="66">
        <v>1.1349579157736689E-3</v>
      </c>
      <c r="G34" s="66">
        <v>1.4537967838085949E-3</v>
      </c>
      <c r="H34" s="66">
        <v>0</v>
      </c>
      <c r="I34" s="66">
        <v>1.2665750796015952E-4</v>
      </c>
      <c r="J34" s="66">
        <v>1.3185042958030924E-3</v>
      </c>
      <c r="K34" s="66">
        <v>2.8867306210041016E-3</v>
      </c>
      <c r="L34" s="66">
        <v>1.9382535892756628E-4</v>
      </c>
      <c r="M34" s="66">
        <v>0</v>
      </c>
      <c r="N34" s="66">
        <v>5.2335000759243092E-4</v>
      </c>
      <c r="O34" s="66">
        <v>1.2393606591589318E-3</v>
      </c>
      <c r="P34" s="66">
        <v>8.6879376135959047E-4</v>
      </c>
      <c r="Q34" s="66">
        <v>2.7875135785832244E-3</v>
      </c>
      <c r="R34" s="66">
        <v>1.7960164573477245E-4</v>
      </c>
      <c r="S34" s="66">
        <v>1.8859776577978737E-3</v>
      </c>
      <c r="T34" s="66">
        <v>3.7081348687919248E-3</v>
      </c>
      <c r="U34" s="66">
        <v>9.2915955458064078E-4</v>
      </c>
      <c r="V34" s="66">
        <v>5.2287869159163027E-4</v>
      </c>
      <c r="W34" s="66">
        <v>2.8171359132160878E-5</v>
      </c>
      <c r="X34" s="66">
        <v>2.2950615599258656E-4</v>
      </c>
      <c r="Y34" s="66">
        <v>9.661882227502509E-5</v>
      </c>
      <c r="Z34" s="66">
        <v>5.7966387644664704E-4</v>
      </c>
      <c r="AA34" s="66">
        <v>2.7993758148425877E-3</v>
      </c>
      <c r="AB34" s="66">
        <v>2.7881532765002769E-3</v>
      </c>
      <c r="AC34" s="66">
        <v>2.0095877737031976E-5</v>
      </c>
      <c r="AD34" s="66">
        <v>4.1403401446965754E-5</v>
      </c>
      <c r="AE34" s="66">
        <v>1.0189944572398211</v>
      </c>
      <c r="AF34" s="66">
        <v>4.8687012337565597E-3</v>
      </c>
      <c r="AG34" s="66">
        <v>5.0444672045721756E-3</v>
      </c>
      <c r="AH34" s="66">
        <v>1.5642540222584168E-3</v>
      </c>
      <c r="AI34" s="66">
        <v>1.1687062882897592E-4</v>
      </c>
      <c r="AJ34" s="66">
        <v>2.273261245760243E-4</v>
      </c>
      <c r="AK34" s="66">
        <v>4.1547963796880448E-4</v>
      </c>
      <c r="AL34" s="66">
        <v>3.5746429466685657E-5</v>
      </c>
      <c r="AM34" s="66">
        <v>4.9111606137019088E-5</v>
      </c>
      <c r="AN34" s="66">
        <v>9.45943619568059E-5</v>
      </c>
      <c r="AO34" s="66">
        <v>5.455073027828773E-5</v>
      </c>
      <c r="AP34" s="66">
        <v>9.2955922294257453E-5</v>
      </c>
      <c r="AQ34" s="66">
        <v>6.2541107069981252E-4</v>
      </c>
      <c r="AR34" s="66">
        <v>2.4806292453417032E-4</v>
      </c>
      <c r="AS34" s="66">
        <v>3.9614979538250995E-4</v>
      </c>
      <c r="AT34" s="66">
        <v>2.781219753264073E-4</v>
      </c>
      <c r="AU34" s="66">
        <v>7.6552451148920045E-4</v>
      </c>
      <c r="AV34" s="66">
        <v>1.7406475001082204E-3</v>
      </c>
      <c r="AW34" s="66">
        <v>1.9021693352982085E-3</v>
      </c>
      <c r="AX34" s="66">
        <v>3.0201803637303487E-3</v>
      </c>
      <c r="AY34" s="66">
        <v>1.6736107998822042E-3</v>
      </c>
      <c r="AZ34" s="66">
        <v>3.0060017155284155E-3</v>
      </c>
      <c r="BA34" s="66">
        <v>7.3091926399014692E-4</v>
      </c>
      <c r="BB34" s="66">
        <v>7.4477741057526773E-3</v>
      </c>
      <c r="BC34" s="66">
        <v>3.1709337088790296E-3</v>
      </c>
      <c r="BD34" s="66">
        <v>2.871154745296145E-3</v>
      </c>
      <c r="BE34" s="66">
        <v>2.245917985287981E-3</v>
      </c>
      <c r="BF34" s="66">
        <v>8.7016357571649387E-4</v>
      </c>
      <c r="BG34" s="66">
        <v>2.319866020672634E-3</v>
      </c>
      <c r="BH34" s="66">
        <v>3.8710147057737941E-4</v>
      </c>
      <c r="BI34" s="66">
        <v>8.7701283896295492E-4</v>
      </c>
      <c r="BJ34" s="66">
        <v>6.7600618978713601E-3</v>
      </c>
      <c r="BK34" s="66">
        <v>2.3440335130233404E-4</v>
      </c>
      <c r="BL34" s="66">
        <v>9.4678916537721818E-4</v>
      </c>
      <c r="BM34" s="66">
        <v>1.3658169654530837E-3</v>
      </c>
      <c r="BN34" s="66">
        <v>7.0679213663581283E-4</v>
      </c>
      <c r="BO34" s="66">
        <v>9.2953467323848035E-4</v>
      </c>
      <c r="BP34" s="66">
        <v>6.2099877614573559E-5</v>
      </c>
      <c r="BQ34" s="66">
        <v>7.4639089113697136E-5</v>
      </c>
      <c r="BR34" s="66">
        <v>3.1210902020107228E-3</v>
      </c>
      <c r="BS34" s="66">
        <v>2.5698243876711184E-4</v>
      </c>
      <c r="BT34" s="66">
        <v>5.2582637335447675E-4</v>
      </c>
      <c r="BU34" s="66">
        <v>2.9427446463632705E-4</v>
      </c>
      <c r="BV34" s="66">
        <v>9.755475627791835E-5</v>
      </c>
      <c r="BW34" s="66">
        <v>1.4792038935784827E-4</v>
      </c>
      <c r="BX34" s="66">
        <v>6.0554354643415658E-5</v>
      </c>
      <c r="BY34" s="66">
        <v>1.1526603716346656E-4</v>
      </c>
      <c r="BZ34" s="66">
        <v>8.698223410363287E-5</v>
      </c>
      <c r="CA34" s="66">
        <v>2.7726178380048231E-4</v>
      </c>
      <c r="CB34" s="66">
        <v>5.8439445594963855E-5</v>
      </c>
      <c r="CC34" s="66">
        <v>1.1791626241307055E-4</v>
      </c>
      <c r="CD34" s="66">
        <v>2.1772091504228193E-4</v>
      </c>
      <c r="CE34" s="66">
        <v>3.5099899139872336E-4</v>
      </c>
      <c r="CF34" s="66">
        <v>7.2009142524666878E-4</v>
      </c>
      <c r="CG34" s="66">
        <v>3.5247827208353095E-5</v>
      </c>
      <c r="CH34" s="66">
        <v>8.6671426863218774E-5</v>
      </c>
      <c r="CI34" s="66">
        <v>1.5634052617367043E-4</v>
      </c>
      <c r="CJ34" s="66">
        <v>7.7002522139378669E-4</v>
      </c>
      <c r="CK34" s="66">
        <v>1.2458231001760735E-4</v>
      </c>
      <c r="CL34" s="66">
        <v>3.8176161904330381E-4</v>
      </c>
      <c r="CM34" s="66">
        <v>9.1113109749110658E-5</v>
      </c>
      <c r="CN34" s="66">
        <v>8.8752173118128929E-5</v>
      </c>
      <c r="CO34" s="66">
        <v>8.9013947005224037E-4</v>
      </c>
      <c r="CP34" s="66">
        <v>1.6925930487440656E-4</v>
      </c>
      <c r="CQ34" s="66">
        <v>8.2947542096244335E-5</v>
      </c>
      <c r="CR34" s="66">
        <v>1.2953322383294088E-4</v>
      </c>
      <c r="CS34" s="66">
        <v>1.0653189815766613E-4</v>
      </c>
      <c r="CT34" s="66">
        <v>3.6366346968397549E-4</v>
      </c>
      <c r="CU34" s="66">
        <v>1.3545923590586336E-4</v>
      </c>
      <c r="CV34" s="66">
        <v>4.6129768128227148E-4</v>
      </c>
      <c r="CW34" s="66">
        <v>6.5882808054678352E-4</v>
      </c>
      <c r="CX34" s="66">
        <v>1.8719682826359225E-4</v>
      </c>
      <c r="CY34" s="66">
        <v>3.149769436492299E-4</v>
      </c>
      <c r="CZ34" s="66">
        <v>2.9302144695462709E-4</v>
      </c>
      <c r="DA34" s="66">
        <v>3.6282294361795786E-4</v>
      </c>
      <c r="DB34" s="66">
        <v>4.7236597215366528E-4</v>
      </c>
      <c r="DC34" s="66">
        <v>1.4212021709613412E-4</v>
      </c>
      <c r="DD34" s="66">
        <v>3.1550994534716732E-3</v>
      </c>
      <c r="DE34" s="67">
        <v>3.5130739197931086E-4</v>
      </c>
      <c r="DF34" s="32"/>
      <c r="DG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row>
    <row r="35" spans="1:170" s="34" customFormat="1" ht="19.95" customHeight="1" x14ac:dyDescent="0.2">
      <c r="A35" s="71" t="s">
        <v>305</v>
      </c>
      <c r="B35" s="69" t="s">
        <v>306</v>
      </c>
      <c r="C35" s="70">
        <v>2.5257490305897855E-4</v>
      </c>
      <c r="D35" s="66">
        <v>9.5737955856974364E-5</v>
      </c>
      <c r="E35" s="66">
        <v>7.7646307870102088E-4</v>
      </c>
      <c r="F35" s="66">
        <v>1.0918556175773124E-4</v>
      </c>
      <c r="G35" s="66">
        <v>1.6303682448577078E-4</v>
      </c>
      <c r="H35" s="66">
        <v>0</v>
      </c>
      <c r="I35" s="66">
        <v>5.1520016284138735E-4</v>
      </c>
      <c r="J35" s="66">
        <v>4.7444121854051197E-5</v>
      </c>
      <c r="K35" s="66">
        <v>3.0383539347079863E-5</v>
      </c>
      <c r="L35" s="66">
        <v>2.3330385170374448E-5</v>
      </c>
      <c r="M35" s="66">
        <v>0</v>
      </c>
      <c r="N35" s="66">
        <v>6.3255778039797685E-5</v>
      </c>
      <c r="O35" s="66">
        <v>4.361197694455844E-4</v>
      </c>
      <c r="P35" s="66">
        <v>7.1762113421094465E-5</v>
      </c>
      <c r="Q35" s="66">
        <v>1.1947605675058996E-4</v>
      </c>
      <c r="R35" s="66">
        <v>3.3129426632765663E-5</v>
      </c>
      <c r="S35" s="66">
        <v>7.7076879725831101E-5</v>
      </c>
      <c r="T35" s="66">
        <v>6.5125035947065092E-5</v>
      </c>
      <c r="U35" s="66">
        <v>1.5318681258110156E-4</v>
      </c>
      <c r="V35" s="66">
        <v>8.1522695571616374E-5</v>
      </c>
      <c r="W35" s="66">
        <v>6.4671710400591588E-5</v>
      </c>
      <c r="X35" s="66">
        <v>1.5669429116194623E-4</v>
      </c>
      <c r="Y35" s="66">
        <v>8.0162531023848465E-5</v>
      </c>
      <c r="Z35" s="66">
        <v>4.4411296916917091E-5</v>
      </c>
      <c r="AA35" s="66">
        <v>1.3364274864737351E-4</v>
      </c>
      <c r="AB35" s="66">
        <v>6.0726527020492576E-5</v>
      </c>
      <c r="AC35" s="66">
        <v>6.4774243319318136E-6</v>
      </c>
      <c r="AD35" s="66">
        <v>4.7593339569518801E-5</v>
      </c>
      <c r="AE35" s="66">
        <v>8.2041398846070452E-5</v>
      </c>
      <c r="AF35" s="66">
        <v>1.0040375016470389</v>
      </c>
      <c r="AG35" s="66">
        <v>1.1499259972811541E-3</v>
      </c>
      <c r="AH35" s="66">
        <v>5.5952785468392675E-5</v>
      </c>
      <c r="AI35" s="66">
        <v>1.8090469263732303E-4</v>
      </c>
      <c r="AJ35" s="66">
        <v>8.3593007433782618E-5</v>
      </c>
      <c r="AK35" s="66">
        <v>1.4880827942766463E-4</v>
      </c>
      <c r="AL35" s="66">
        <v>8.4065293126487264E-5</v>
      </c>
      <c r="AM35" s="66">
        <v>1.1832004359063041E-4</v>
      </c>
      <c r="AN35" s="66">
        <v>8.6496365559992169E-5</v>
      </c>
      <c r="AO35" s="66">
        <v>5.2836646267470874E-5</v>
      </c>
      <c r="AP35" s="66">
        <v>3.619323574156632E-5</v>
      </c>
      <c r="AQ35" s="66">
        <v>4.1971295875789732E-5</v>
      </c>
      <c r="AR35" s="66">
        <v>2.6139115497619218E-4</v>
      </c>
      <c r="AS35" s="66">
        <v>1.2508096168748029E-4</v>
      </c>
      <c r="AT35" s="66">
        <v>4.9203918303771627E-4</v>
      </c>
      <c r="AU35" s="66">
        <v>9.0426078200098311E-4</v>
      </c>
      <c r="AV35" s="66">
        <v>7.2130142403125784E-4</v>
      </c>
      <c r="AW35" s="66">
        <v>5.113988003523684E-4</v>
      </c>
      <c r="AX35" s="66">
        <v>1.4376677204768539E-4</v>
      </c>
      <c r="AY35" s="66">
        <v>6.3553098887538754E-4</v>
      </c>
      <c r="AZ35" s="66">
        <v>6.2910611188778305E-4</v>
      </c>
      <c r="BA35" s="66">
        <v>1.4489039045582322E-4</v>
      </c>
      <c r="BB35" s="66">
        <v>3.3397161419111953E-4</v>
      </c>
      <c r="BC35" s="66">
        <v>6.7925405511078737E-4</v>
      </c>
      <c r="BD35" s="66">
        <v>2.1933773880593142E-4</v>
      </c>
      <c r="BE35" s="66">
        <v>1.2132957883422776E-3</v>
      </c>
      <c r="BF35" s="66">
        <v>2.0543198720696263E-3</v>
      </c>
      <c r="BG35" s="66">
        <v>1.26625387783988E-3</v>
      </c>
      <c r="BH35" s="66">
        <v>9.5077342509079495E-4</v>
      </c>
      <c r="BI35" s="66">
        <v>8.6192357742512161E-4</v>
      </c>
      <c r="BJ35" s="66">
        <v>5.1529407920198472E-4</v>
      </c>
      <c r="BK35" s="66">
        <v>4.3640488855533358E-4</v>
      </c>
      <c r="BL35" s="66">
        <v>6.2763756548237193E-5</v>
      </c>
      <c r="BM35" s="66">
        <v>7.5074057368389532E-5</v>
      </c>
      <c r="BN35" s="66">
        <v>3.2088089888012285E-4</v>
      </c>
      <c r="BO35" s="66">
        <v>3.923643457419646E-4</v>
      </c>
      <c r="BP35" s="66">
        <v>7.3782414662809778E-5</v>
      </c>
      <c r="BQ35" s="66">
        <v>2.4310237177091856E-5</v>
      </c>
      <c r="BR35" s="66">
        <v>1.8145262495842789E-4</v>
      </c>
      <c r="BS35" s="66">
        <v>1.0537609874348923E-3</v>
      </c>
      <c r="BT35" s="66">
        <v>5.0764782174329507E-5</v>
      </c>
      <c r="BU35" s="66">
        <v>2.7940996093394783E-5</v>
      </c>
      <c r="BV35" s="66">
        <v>1.6886312544230291E-5</v>
      </c>
      <c r="BW35" s="66">
        <v>1.165867255882057E-5</v>
      </c>
      <c r="BX35" s="66">
        <v>2.9994754567028334E-6</v>
      </c>
      <c r="BY35" s="66">
        <v>6.9667295460822945E-5</v>
      </c>
      <c r="BZ35" s="66">
        <v>1.8823945217301603E-4</v>
      </c>
      <c r="CA35" s="66">
        <v>9.0479021583874406E-4</v>
      </c>
      <c r="CB35" s="66">
        <v>1.0537591217078938E-4</v>
      </c>
      <c r="CC35" s="66">
        <v>8.9426397156289322E-5</v>
      </c>
      <c r="CD35" s="66">
        <v>1.1021463813021917E-4</v>
      </c>
      <c r="CE35" s="66">
        <v>7.8247578998176266E-5</v>
      </c>
      <c r="CF35" s="66">
        <v>5.1033120128368845E-5</v>
      </c>
      <c r="CG35" s="66">
        <v>4.7309117418078106E-5</v>
      </c>
      <c r="CH35" s="66">
        <v>5.4834010370026544E-5</v>
      </c>
      <c r="CI35" s="66">
        <v>6.1496265545555985E-5</v>
      </c>
      <c r="CJ35" s="66">
        <v>5.4241852824925396E-5</v>
      </c>
      <c r="CK35" s="66">
        <v>6.9826785845780232E-5</v>
      </c>
      <c r="CL35" s="66">
        <v>4.2873544853623998E-5</v>
      </c>
      <c r="CM35" s="66">
        <v>1.1954262586433967E-4</v>
      </c>
      <c r="CN35" s="66">
        <v>3.2539794984212183E-5</v>
      </c>
      <c r="CO35" s="66">
        <v>8.6517002469089019E-5</v>
      </c>
      <c r="CP35" s="66">
        <v>9.4742988685740288E-5</v>
      </c>
      <c r="CQ35" s="66">
        <v>1.0782203691311411E-4</v>
      </c>
      <c r="CR35" s="66">
        <v>1.7470759333649481E-4</v>
      </c>
      <c r="CS35" s="66">
        <v>1.3987757202955174E-4</v>
      </c>
      <c r="CT35" s="66">
        <v>4.1476130526023688E-4</v>
      </c>
      <c r="CU35" s="66">
        <v>2.858524202434143E-4</v>
      </c>
      <c r="CV35" s="66">
        <v>3.9730377388302453E-5</v>
      </c>
      <c r="CW35" s="66">
        <v>2.7989660657799201E-3</v>
      </c>
      <c r="CX35" s="66">
        <v>2.4400056321500642E-5</v>
      </c>
      <c r="CY35" s="66">
        <v>1.877082207099726E-4</v>
      </c>
      <c r="CZ35" s="66">
        <v>5.2833101211456392E-5</v>
      </c>
      <c r="DA35" s="66">
        <v>8.8085270303643585E-5</v>
      </c>
      <c r="DB35" s="66">
        <v>2.2233936062246161E-4</v>
      </c>
      <c r="DC35" s="66">
        <v>1.0289470790758006E-4</v>
      </c>
      <c r="DD35" s="66">
        <v>7.5102190941070477E-4</v>
      </c>
      <c r="DE35" s="67">
        <v>9.7694699785751593E-5</v>
      </c>
      <c r="DF35" s="32"/>
      <c r="DG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row>
    <row r="36" spans="1:170" s="34" customFormat="1" ht="19.95" customHeight="1" x14ac:dyDescent="0.2">
      <c r="A36" s="71" t="s">
        <v>311</v>
      </c>
      <c r="B36" s="69" t="s">
        <v>776</v>
      </c>
      <c r="C36" s="70">
        <v>9.6951698663004999E-7</v>
      </c>
      <c r="D36" s="66">
        <v>2.0768496773632472E-7</v>
      </c>
      <c r="E36" s="66">
        <v>6.8468927591452637E-7</v>
      </c>
      <c r="F36" s="66">
        <v>8.7417299929649364E-7</v>
      </c>
      <c r="G36" s="66">
        <v>4.9878803194467663E-6</v>
      </c>
      <c r="H36" s="66">
        <v>0</v>
      </c>
      <c r="I36" s="66">
        <v>2.1483000267662907E-5</v>
      </c>
      <c r="J36" s="66">
        <v>5.4273810703723416E-7</v>
      </c>
      <c r="K36" s="66">
        <v>4.2611780527557596E-7</v>
      </c>
      <c r="L36" s="66">
        <v>3.7425109728106704E-7</v>
      </c>
      <c r="M36" s="66">
        <v>0</v>
      </c>
      <c r="N36" s="66">
        <v>1.9715082975350779E-6</v>
      </c>
      <c r="O36" s="66">
        <v>2.1581517804390642E-5</v>
      </c>
      <c r="P36" s="66">
        <v>1.3473554614645454E-6</v>
      </c>
      <c r="Q36" s="66">
        <v>6.6498638938581476E-6</v>
      </c>
      <c r="R36" s="66">
        <v>7.8977042144041701E-7</v>
      </c>
      <c r="S36" s="66">
        <v>1.2394640983054316E-6</v>
      </c>
      <c r="T36" s="66">
        <v>9.1286584255583567E-7</v>
      </c>
      <c r="U36" s="66">
        <v>1.5719303469961907E-6</v>
      </c>
      <c r="V36" s="66">
        <v>5.4074612725734386E-7</v>
      </c>
      <c r="W36" s="66">
        <v>2.2219895438244761E-7</v>
      </c>
      <c r="X36" s="66">
        <v>2.9201723526938731E-7</v>
      </c>
      <c r="Y36" s="66">
        <v>3.2062157950914735E-7</v>
      </c>
      <c r="Z36" s="66">
        <v>9.0445598022407205E-7</v>
      </c>
      <c r="AA36" s="66">
        <v>7.2754258671881812E-7</v>
      </c>
      <c r="AB36" s="66">
        <v>2.4097640128403038E-6</v>
      </c>
      <c r="AC36" s="66">
        <v>3.2816799968538229E-8</v>
      </c>
      <c r="AD36" s="66">
        <v>2.0310262113129097E-6</v>
      </c>
      <c r="AE36" s="66">
        <v>1.1555342586942737E-6</v>
      </c>
      <c r="AF36" s="66">
        <v>2.1550034161060255E-6</v>
      </c>
      <c r="AG36" s="66">
        <v>1.0010836580272719</v>
      </c>
      <c r="AH36" s="66">
        <v>9.5955256376939927E-7</v>
      </c>
      <c r="AI36" s="66">
        <v>1.0380453255558713E-6</v>
      </c>
      <c r="AJ36" s="66">
        <v>6.8483859538993996E-6</v>
      </c>
      <c r="AK36" s="66">
        <v>1.0956437474415125E-6</v>
      </c>
      <c r="AL36" s="66">
        <v>4.5245204731818789E-7</v>
      </c>
      <c r="AM36" s="66">
        <v>8.1917478191887153E-7</v>
      </c>
      <c r="AN36" s="66">
        <v>2.7798770038715914E-6</v>
      </c>
      <c r="AO36" s="66">
        <v>5.1346034952674723E-7</v>
      </c>
      <c r="AP36" s="66">
        <v>2.0554771074004566E-7</v>
      </c>
      <c r="AQ36" s="66">
        <v>4.6604388472031387E-7</v>
      </c>
      <c r="AR36" s="66">
        <v>3.0868932492042633E-6</v>
      </c>
      <c r="AS36" s="66">
        <v>7.2890435261717524E-7</v>
      </c>
      <c r="AT36" s="66">
        <v>4.8527788652676118E-7</v>
      </c>
      <c r="AU36" s="66">
        <v>2.7526096359429362E-6</v>
      </c>
      <c r="AV36" s="66">
        <v>1.1459834989483434E-5</v>
      </c>
      <c r="AW36" s="66">
        <v>2.66264082779519E-6</v>
      </c>
      <c r="AX36" s="66">
        <v>4.736030260879466E-6</v>
      </c>
      <c r="AY36" s="66">
        <v>8.8811550141985054E-7</v>
      </c>
      <c r="AZ36" s="66">
        <v>3.8194979631533782E-7</v>
      </c>
      <c r="BA36" s="66">
        <v>2.4818702383602068E-6</v>
      </c>
      <c r="BB36" s="66">
        <v>6.062695855983407E-7</v>
      </c>
      <c r="BC36" s="66">
        <v>3.9682663729845726E-6</v>
      </c>
      <c r="BD36" s="66">
        <v>5.5661694216407498E-7</v>
      </c>
      <c r="BE36" s="66">
        <v>1.0851591697342323E-6</v>
      </c>
      <c r="BF36" s="66">
        <v>1.0672338308110239E-6</v>
      </c>
      <c r="BG36" s="66">
        <v>1.1175864657776072E-6</v>
      </c>
      <c r="BH36" s="66">
        <v>7.4394935933617752E-7</v>
      </c>
      <c r="BI36" s="66">
        <v>1.487532289869098E-6</v>
      </c>
      <c r="BJ36" s="66">
        <v>1.0011624885318885E-5</v>
      </c>
      <c r="BK36" s="66">
        <v>9.7415668247600829E-7</v>
      </c>
      <c r="BL36" s="66">
        <v>4.6727819614687917E-7</v>
      </c>
      <c r="BM36" s="66">
        <v>9.3994829694359138E-7</v>
      </c>
      <c r="BN36" s="66">
        <v>6.7969890861520436E-7</v>
      </c>
      <c r="BO36" s="66">
        <v>9.5713565388002463E-7</v>
      </c>
      <c r="BP36" s="66">
        <v>6.4534642919431175E-7</v>
      </c>
      <c r="BQ36" s="66">
        <v>2.7142874841545027E-5</v>
      </c>
      <c r="BR36" s="66">
        <v>1.5331572452938088E-6</v>
      </c>
      <c r="BS36" s="66">
        <v>1.9227423273671911E-6</v>
      </c>
      <c r="BT36" s="66">
        <v>1.4663174029256595E-6</v>
      </c>
      <c r="BU36" s="66">
        <v>1.5430068235783901E-6</v>
      </c>
      <c r="BV36" s="66">
        <v>5.1093903460855398E-7</v>
      </c>
      <c r="BW36" s="66">
        <v>3.2983756078221924E-7</v>
      </c>
      <c r="BX36" s="66">
        <v>9.5760954230325674E-8</v>
      </c>
      <c r="BY36" s="66">
        <v>2.0791483719530975E-6</v>
      </c>
      <c r="BZ36" s="66">
        <v>5.5899655596425263E-7</v>
      </c>
      <c r="CA36" s="66">
        <v>6.6652392504517127E-7</v>
      </c>
      <c r="CB36" s="66">
        <v>4.8062313227722356E-7</v>
      </c>
      <c r="CC36" s="66">
        <v>2.513875696486483E-7</v>
      </c>
      <c r="CD36" s="66">
        <v>3.6470784706982983E-7</v>
      </c>
      <c r="CE36" s="66">
        <v>5.0970029490413776E-7</v>
      </c>
      <c r="CF36" s="66">
        <v>8.0741485956159322E-7</v>
      </c>
      <c r="CG36" s="66">
        <v>4.6785393090036477E-6</v>
      </c>
      <c r="CH36" s="66">
        <v>2.8483726753365714E-5</v>
      </c>
      <c r="CI36" s="66">
        <v>3.7333953142964758E-6</v>
      </c>
      <c r="CJ36" s="66">
        <v>4.4414205256604219E-7</v>
      </c>
      <c r="CK36" s="66">
        <v>1.4455858036543209E-5</v>
      </c>
      <c r="CL36" s="66">
        <v>1.1331162057320072E-6</v>
      </c>
      <c r="CM36" s="66">
        <v>1.7125440435109687E-6</v>
      </c>
      <c r="CN36" s="66">
        <v>8.9366071709840609E-7</v>
      </c>
      <c r="CO36" s="66">
        <v>3.7584697183108058E-6</v>
      </c>
      <c r="CP36" s="66">
        <v>5.7452842835401876E-7</v>
      </c>
      <c r="CQ36" s="66">
        <v>2.3741931849432486E-6</v>
      </c>
      <c r="CR36" s="66">
        <v>1.6818527917491137E-6</v>
      </c>
      <c r="CS36" s="66">
        <v>8.0810840269032277E-7</v>
      </c>
      <c r="CT36" s="66">
        <v>1.0929667270282966E-5</v>
      </c>
      <c r="CU36" s="66">
        <v>5.4200724635202499E-6</v>
      </c>
      <c r="CV36" s="66">
        <v>1.6958684004007011E-6</v>
      </c>
      <c r="CW36" s="66">
        <v>5.4671400257012323E-7</v>
      </c>
      <c r="CX36" s="66">
        <v>1.383788046508912E-6</v>
      </c>
      <c r="CY36" s="66">
        <v>4.5088297686581475E-6</v>
      </c>
      <c r="CZ36" s="66">
        <v>1.0457949857667246E-6</v>
      </c>
      <c r="DA36" s="66">
        <v>3.8881028614690354E-6</v>
      </c>
      <c r="DB36" s="66">
        <v>2.3041788355267862E-6</v>
      </c>
      <c r="DC36" s="66">
        <v>9.0945557624681301E-6</v>
      </c>
      <c r="DD36" s="66">
        <v>5.2022268454793082E-7</v>
      </c>
      <c r="DE36" s="67">
        <v>1.00612828157268E-5</v>
      </c>
      <c r="DF36" s="32"/>
      <c r="DG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row>
    <row r="37" spans="1:170" s="34" customFormat="1" ht="19.95" customHeight="1" x14ac:dyDescent="0.2">
      <c r="A37" s="71" t="s">
        <v>315</v>
      </c>
      <c r="B37" s="69" t="s">
        <v>314</v>
      </c>
      <c r="C37" s="70">
        <v>1.3519441368581832E-5</v>
      </c>
      <c r="D37" s="66">
        <v>5.9210207080266018E-6</v>
      </c>
      <c r="E37" s="66">
        <v>1.0530107439673021E-5</v>
      </c>
      <c r="F37" s="66">
        <v>7.8903852448358348E-5</v>
      </c>
      <c r="G37" s="66">
        <v>1.1222531255320028E-5</v>
      </c>
      <c r="H37" s="66">
        <v>0</v>
      </c>
      <c r="I37" s="66">
        <v>2.2669132398342174E-5</v>
      </c>
      <c r="J37" s="66">
        <v>8.293859062572408E-5</v>
      </c>
      <c r="K37" s="66">
        <v>9.3408973350599187E-4</v>
      </c>
      <c r="L37" s="66">
        <v>9.992710784573926E-6</v>
      </c>
      <c r="M37" s="66">
        <v>0</v>
      </c>
      <c r="N37" s="66">
        <v>5.4787142850277921E-5</v>
      </c>
      <c r="O37" s="66">
        <v>1.0683654500044968E-4</v>
      </c>
      <c r="P37" s="66">
        <v>1.9608180000296057E-5</v>
      </c>
      <c r="Q37" s="66">
        <v>1.5320857937623431E-3</v>
      </c>
      <c r="R37" s="66">
        <v>6.9600801514155334E-6</v>
      </c>
      <c r="S37" s="66">
        <v>6.5304545064120488E-6</v>
      </c>
      <c r="T37" s="66">
        <v>1.0520996334756574E-5</v>
      </c>
      <c r="U37" s="66">
        <v>1.7142799377423179E-5</v>
      </c>
      <c r="V37" s="66">
        <v>1.5131582864367102E-4</v>
      </c>
      <c r="W37" s="66">
        <v>8.9435887685887372E-6</v>
      </c>
      <c r="X37" s="66">
        <v>6.3763769729942443E-5</v>
      </c>
      <c r="Y37" s="66">
        <v>1.2989736815018961E-5</v>
      </c>
      <c r="Z37" s="66">
        <v>1.312697182959744E-5</v>
      </c>
      <c r="AA37" s="66">
        <v>9.6662774990405548E-4</v>
      </c>
      <c r="AB37" s="66">
        <v>8.2080661110754205E-4</v>
      </c>
      <c r="AC37" s="66">
        <v>1.0402377497515497E-6</v>
      </c>
      <c r="AD37" s="66">
        <v>5.3220010275982031E-6</v>
      </c>
      <c r="AE37" s="66">
        <v>3.483238496496828E-4</v>
      </c>
      <c r="AF37" s="66">
        <v>1.1668257223466995E-4</v>
      </c>
      <c r="AG37" s="66">
        <v>9.0876759153967081E-6</v>
      </c>
      <c r="AH37" s="66">
        <v>1.004202590496504</v>
      </c>
      <c r="AI37" s="66">
        <v>1.3268750404304581E-5</v>
      </c>
      <c r="AJ37" s="66">
        <v>9.7332559515659565E-6</v>
      </c>
      <c r="AK37" s="66">
        <v>4.8034883179142834E-4</v>
      </c>
      <c r="AL37" s="66">
        <v>5.4975811249116313E-6</v>
      </c>
      <c r="AM37" s="66">
        <v>6.3177005335783869E-6</v>
      </c>
      <c r="AN37" s="66">
        <v>1.0467614010584135E-5</v>
      </c>
      <c r="AO37" s="66">
        <v>4.3336541384406884E-6</v>
      </c>
      <c r="AP37" s="66">
        <v>3.335600788469367E-6</v>
      </c>
      <c r="AQ37" s="66">
        <v>4.5284412756046444E-3</v>
      </c>
      <c r="AR37" s="66">
        <v>7.7494461069372772E-5</v>
      </c>
      <c r="AS37" s="66">
        <v>1.1365219527609021E-4</v>
      </c>
      <c r="AT37" s="66">
        <v>3.7062038920421172E-5</v>
      </c>
      <c r="AU37" s="66">
        <v>3.5880325510132366E-5</v>
      </c>
      <c r="AV37" s="66">
        <v>9.893504762708092E-4</v>
      </c>
      <c r="AW37" s="66">
        <v>3.079951096105687E-4</v>
      </c>
      <c r="AX37" s="66">
        <v>6.4137683696011529E-4</v>
      </c>
      <c r="AY37" s="66">
        <v>6.6320316224542146E-5</v>
      </c>
      <c r="AZ37" s="66">
        <v>2.4789315591400882E-4</v>
      </c>
      <c r="BA37" s="66">
        <v>9.3714600328925491E-5</v>
      </c>
      <c r="BB37" s="66">
        <v>8.5181041840844173E-4</v>
      </c>
      <c r="BC37" s="66">
        <v>8.9353210809193354E-5</v>
      </c>
      <c r="BD37" s="66">
        <v>4.8831989887716332E-5</v>
      </c>
      <c r="BE37" s="66">
        <v>1.0832787836052616E-3</v>
      </c>
      <c r="BF37" s="66">
        <v>4.4671209419317576E-4</v>
      </c>
      <c r="BG37" s="66">
        <v>2.7924879208838619E-5</v>
      </c>
      <c r="BH37" s="66">
        <v>7.9232612362147714E-5</v>
      </c>
      <c r="BI37" s="66">
        <v>7.9278935417539866E-4</v>
      </c>
      <c r="BJ37" s="66">
        <v>8.0506366890638629E-4</v>
      </c>
      <c r="BK37" s="66">
        <v>8.7192812404574522E-6</v>
      </c>
      <c r="BL37" s="66">
        <v>3.5885189710582293E-4</v>
      </c>
      <c r="BM37" s="66">
        <v>2.1366764369244636E-4</v>
      </c>
      <c r="BN37" s="66">
        <v>1.5217526191971973E-5</v>
      </c>
      <c r="BO37" s="66">
        <v>2.8899045005879563E-5</v>
      </c>
      <c r="BP37" s="66">
        <v>1.1115504277035671E-5</v>
      </c>
      <c r="BQ37" s="66">
        <v>8.119919492652848E-6</v>
      </c>
      <c r="BR37" s="66">
        <v>1.9805583073995239E-5</v>
      </c>
      <c r="BS37" s="66">
        <v>2.2143433374377499E-5</v>
      </c>
      <c r="BT37" s="66">
        <v>1.4377245596535152E-5</v>
      </c>
      <c r="BU37" s="66">
        <v>4.4349810721662114E-6</v>
      </c>
      <c r="BV37" s="66">
        <v>3.9124861956740064E-6</v>
      </c>
      <c r="BW37" s="66">
        <v>3.9761050629789438E-6</v>
      </c>
      <c r="BX37" s="66">
        <v>2.4952788693136372E-6</v>
      </c>
      <c r="BY37" s="66">
        <v>2.2423048319991897E-5</v>
      </c>
      <c r="BZ37" s="66">
        <v>1.4100089197274289E-5</v>
      </c>
      <c r="CA37" s="66">
        <v>6.1492767704776676E-5</v>
      </c>
      <c r="CB37" s="66">
        <v>6.6113697871509122E-6</v>
      </c>
      <c r="CC37" s="66">
        <v>2.2461755202151537E-5</v>
      </c>
      <c r="CD37" s="66">
        <v>6.4240420315230627E-6</v>
      </c>
      <c r="CE37" s="66">
        <v>1.4993038786764379E-5</v>
      </c>
      <c r="CF37" s="66">
        <v>8.6098445860378563E-6</v>
      </c>
      <c r="CG37" s="66">
        <v>2.2631064541845281E-6</v>
      </c>
      <c r="CH37" s="66">
        <v>5.6198778624430073E-6</v>
      </c>
      <c r="CI37" s="66">
        <v>1.2367114399300222E-5</v>
      </c>
      <c r="CJ37" s="66">
        <v>8.0497343079979457E-6</v>
      </c>
      <c r="CK37" s="66">
        <v>8.2206883080245236E-6</v>
      </c>
      <c r="CL37" s="66">
        <v>1.0271725592887048E-5</v>
      </c>
      <c r="CM37" s="66">
        <v>1.1519105501277839E-5</v>
      </c>
      <c r="CN37" s="66">
        <v>4.1000518604361983E-5</v>
      </c>
      <c r="CO37" s="66">
        <v>1.6573852162893722E-4</v>
      </c>
      <c r="CP37" s="66">
        <v>4.9370550316105785E-5</v>
      </c>
      <c r="CQ37" s="66">
        <v>4.0065848844722334E-4</v>
      </c>
      <c r="CR37" s="66">
        <v>4.1364576649801415E-5</v>
      </c>
      <c r="CS37" s="66">
        <v>3.1596136514840089E-5</v>
      </c>
      <c r="CT37" s="66">
        <v>3.3394891732183103E-5</v>
      </c>
      <c r="CU37" s="66">
        <v>3.3326905650347975E-5</v>
      </c>
      <c r="CV37" s="66">
        <v>9.9823980196737893E-6</v>
      </c>
      <c r="CW37" s="66">
        <v>3.517791641553984E-4</v>
      </c>
      <c r="CX37" s="66">
        <v>5.203693182376661E-6</v>
      </c>
      <c r="CY37" s="66">
        <v>8.8205336267188994E-5</v>
      </c>
      <c r="CZ37" s="66">
        <v>6.9013561929607959E-5</v>
      </c>
      <c r="DA37" s="66">
        <v>2.1306634897503565E-5</v>
      </c>
      <c r="DB37" s="66">
        <v>6.1571218202485781E-5</v>
      </c>
      <c r="DC37" s="66">
        <v>1.4729527301887934E-5</v>
      </c>
      <c r="DD37" s="66">
        <v>2.2948745191893575E-5</v>
      </c>
      <c r="DE37" s="67">
        <v>1.3476352974809084E-4</v>
      </c>
      <c r="DF37" s="32"/>
      <c r="DG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row>
    <row r="38" spans="1:170" s="34" customFormat="1" ht="19.95" customHeight="1" x14ac:dyDescent="0.2">
      <c r="A38" s="71" t="s">
        <v>318</v>
      </c>
      <c r="B38" s="69" t="s">
        <v>317</v>
      </c>
      <c r="C38" s="70">
        <v>9.7442327587451529E-5</v>
      </c>
      <c r="D38" s="66">
        <v>5.3890664450245483E-5</v>
      </c>
      <c r="E38" s="66">
        <v>2.6657840677937094E-5</v>
      </c>
      <c r="F38" s="66">
        <v>8.3174637622029395E-5</v>
      </c>
      <c r="G38" s="66">
        <v>2.11320881564612E-5</v>
      </c>
      <c r="H38" s="66">
        <v>0</v>
      </c>
      <c r="I38" s="66">
        <v>1.8072042883754454E-4</v>
      </c>
      <c r="J38" s="66">
        <v>3.1369000428712117E-5</v>
      </c>
      <c r="K38" s="66">
        <v>2.6328854865441764E-5</v>
      </c>
      <c r="L38" s="66">
        <v>2.7821456332745354E-5</v>
      </c>
      <c r="M38" s="66">
        <v>0</v>
      </c>
      <c r="N38" s="66">
        <v>1.0858694042797591E-4</v>
      </c>
      <c r="O38" s="66">
        <v>6.2130635636336714E-5</v>
      </c>
      <c r="P38" s="66">
        <v>4.8884452662450046E-5</v>
      </c>
      <c r="Q38" s="66">
        <v>5.8489300526768383E-5</v>
      </c>
      <c r="R38" s="66">
        <v>1.3373786054077336E-4</v>
      </c>
      <c r="S38" s="66">
        <v>8.0070099444794546E-5</v>
      </c>
      <c r="T38" s="66">
        <v>4.9963927381964261E-5</v>
      </c>
      <c r="U38" s="66">
        <v>9.3205737725063573E-5</v>
      </c>
      <c r="V38" s="66">
        <v>1.4177545014068193E-4</v>
      </c>
      <c r="W38" s="66">
        <v>5.9596224070144909E-5</v>
      </c>
      <c r="X38" s="66">
        <v>1.3768777816586819E-4</v>
      </c>
      <c r="Y38" s="66">
        <v>1.3877489079975155E-4</v>
      </c>
      <c r="Z38" s="66">
        <v>2.2336153395344647E-4</v>
      </c>
      <c r="AA38" s="66">
        <v>4.8901676259066742E-5</v>
      </c>
      <c r="AB38" s="66">
        <v>9.6200244639955585E-5</v>
      </c>
      <c r="AC38" s="66">
        <v>9.5795635659031603E-6</v>
      </c>
      <c r="AD38" s="66">
        <v>9.8094310463806302E-5</v>
      </c>
      <c r="AE38" s="66">
        <v>9.4584893764950966E-5</v>
      </c>
      <c r="AF38" s="66">
        <v>6.1474244718628907E-5</v>
      </c>
      <c r="AG38" s="66">
        <v>3.514428045741089E-5</v>
      </c>
      <c r="AH38" s="66">
        <v>1.052769486726798E-4</v>
      </c>
      <c r="AI38" s="66">
        <v>1.0780874684509387</v>
      </c>
      <c r="AJ38" s="66">
        <v>1.1240940303490654E-4</v>
      </c>
      <c r="AK38" s="66">
        <v>6.2957059171225881E-4</v>
      </c>
      <c r="AL38" s="66">
        <v>1.49274030818487E-4</v>
      </c>
      <c r="AM38" s="66">
        <v>1.5069257124811369E-4</v>
      </c>
      <c r="AN38" s="66">
        <v>1.8670046664976149E-4</v>
      </c>
      <c r="AO38" s="66">
        <v>8.9613716778835502E-5</v>
      </c>
      <c r="AP38" s="66">
        <v>8.5480020391824488E-5</v>
      </c>
      <c r="AQ38" s="66">
        <v>6.4354251386644575E-5</v>
      </c>
      <c r="AR38" s="66">
        <v>1.2969719300555551E-4</v>
      </c>
      <c r="AS38" s="66">
        <v>1.2070947272780579E-4</v>
      </c>
      <c r="AT38" s="66">
        <v>5.7766377361361481E-5</v>
      </c>
      <c r="AU38" s="66">
        <v>5.1515264127523161E-5</v>
      </c>
      <c r="AV38" s="66">
        <v>4.9036820940156813E-5</v>
      </c>
      <c r="AW38" s="66">
        <v>4.5732061295153044E-5</v>
      </c>
      <c r="AX38" s="66">
        <v>1.0582267161683942E-4</v>
      </c>
      <c r="AY38" s="66">
        <v>5.6657949336319832E-5</v>
      </c>
      <c r="AZ38" s="66">
        <v>3.7389242165717733E-5</v>
      </c>
      <c r="BA38" s="66">
        <v>3.5534475529128074E-5</v>
      </c>
      <c r="BB38" s="66">
        <v>5.2899963936329651E-5</v>
      </c>
      <c r="BC38" s="66">
        <v>5.8814198127012141E-5</v>
      </c>
      <c r="BD38" s="66">
        <v>3.8688310775582284E-5</v>
      </c>
      <c r="BE38" s="66">
        <v>1.8768872641889569E-5</v>
      </c>
      <c r="BF38" s="66">
        <v>3.4793289752045007E-5</v>
      </c>
      <c r="BG38" s="66">
        <v>2.8377047698453571E-5</v>
      </c>
      <c r="BH38" s="66">
        <v>5.0845717959090392E-5</v>
      </c>
      <c r="BI38" s="66">
        <v>9.5234297566049631E-5</v>
      </c>
      <c r="BJ38" s="66">
        <v>3.0678058971967293E-4</v>
      </c>
      <c r="BK38" s="66">
        <v>3.7632379860840687E-5</v>
      </c>
      <c r="BL38" s="66">
        <v>1.7686120239161739E-2</v>
      </c>
      <c r="BM38" s="66">
        <v>2.0574915947344393E-2</v>
      </c>
      <c r="BN38" s="66">
        <v>3.3165449058618381E-2</v>
      </c>
      <c r="BO38" s="66">
        <v>2.2597463708843652E-2</v>
      </c>
      <c r="BP38" s="66">
        <v>2.8784620529100655E-4</v>
      </c>
      <c r="BQ38" s="66">
        <v>5.306821179426269E-4</v>
      </c>
      <c r="BR38" s="66">
        <v>6.9162497344815309E-4</v>
      </c>
      <c r="BS38" s="66">
        <v>2.0225503485232595E-4</v>
      </c>
      <c r="BT38" s="66">
        <v>9.3887606799219789E-5</v>
      </c>
      <c r="BU38" s="66">
        <v>6.8894341887871456E-5</v>
      </c>
      <c r="BV38" s="66">
        <v>1.0965890300313287E-4</v>
      </c>
      <c r="BW38" s="66">
        <v>2.5639562613899127E-4</v>
      </c>
      <c r="BX38" s="66">
        <v>2.6819574347479159E-4</v>
      </c>
      <c r="BY38" s="66">
        <v>3.3615598831847966E-4</v>
      </c>
      <c r="BZ38" s="66">
        <v>3.8239881765187448E-5</v>
      </c>
      <c r="CA38" s="66">
        <v>2.7888672255526611E-4</v>
      </c>
      <c r="CB38" s="66">
        <v>4.9299600853906665E-5</v>
      </c>
      <c r="CC38" s="66">
        <v>1.1235801899765541E-3</v>
      </c>
      <c r="CD38" s="66">
        <v>1.1148227920935843E-4</v>
      </c>
      <c r="CE38" s="66">
        <v>2.741869831635046E-4</v>
      </c>
      <c r="CF38" s="66">
        <v>2.6299691503020893E-4</v>
      </c>
      <c r="CG38" s="66">
        <v>4.2481379563739192E-5</v>
      </c>
      <c r="CH38" s="66">
        <v>1.2113194651922059E-4</v>
      </c>
      <c r="CI38" s="66">
        <v>4.41847967844818E-4</v>
      </c>
      <c r="CJ38" s="66">
        <v>2.815776894654793E-5</v>
      </c>
      <c r="CK38" s="66">
        <v>2.3281879331083297E-4</v>
      </c>
      <c r="CL38" s="66">
        <v>9.5288043365247143E-5</v>
      </c>
      <c r="CM38" s="66">
        <v>1.1873111568787429E-4</v>
      </c>
      <c r="CN38" s="66">
        <v>1.6291285041821846E-4</v>
      </c>
      <c r="CO38" s="66">
        <v>1.1781807417040723E-4</v>
      </c>
      <c r="CP38" s="66">
        <v>5.6341274873245714E-5</v>
      </c>
      <c r="CQ38" s="66">
        <v>5.5622819449888449E-5</v>
      </c>
      <c r="CR38" s="66">
        <v>1.2164432604818615E-4</v>
      </c>
      <c r="CS38" s="66">
        <v>6.9582156374413132E-5</v>
      </c>
      <c r="CT38" s="66">
        <v>5.5860052771193716E-5</v>
      </c>
      <c r="CU38" s="66">
        <v>4.9877166004164269E-5</v>
      </c>
      <c r="CV38" s="66">
        <v>1.5081544889353622E-4</v>
      </c>
      <c r="CW38" s="66">
        <v>2.9096313663083239E-5</v>
      </c>
      <c r="CX38" s="66">
        <v>3.6154813629685428E-5</v>
      </c>
      <c r="CY38" s="66">
        <v>1.0329093065249304E-4</v>
      </c>
      <c r="CZ38" s="66">
        <v>6.6330427804381177E-5</v>
      </c>
      <c r="DA38" s="66">
        <v>9.1566778461305546E-5</v>
      </c>
      <c r="DB38" s="66">
        <v>1.1335438350809774E-4</v>
      </c>
      <c r="DC38" s="66">
        <v>8.6481848410579001E-5</v>
      </c>
      <c r="DD38" s="66">
        <v>2.7088996065318949E-5</v>
      </c>
      <c r="DE38" s="67">
        <v>4.5391932913567141E-4</v>
      </c>
      <c r="DF38" s="32"/>
      <c r="DG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row>
    <row r="39" spans="1:170" s="34" customFormat="1" ht="19.95" customHeight="1" x14ac:dyDescent="0.2">
      <c r="A39" s="71" t="s">
        <v>321</v>
      </c>
      <c r="B39" s="69" t="s">
        <v>320</v>
      </c>
      <c r="C39" s="70">
        <v>7.6204614692798284E-6</v>
      </c>
      <c r="D39" s="66">
        <v>4.4634473522855118E-7</v>
      </c>
      <c r="E39" s="66">
        <v>5.0720880748985065E-7</v>
      </c>
      <c r="F39" s="66">
        <v>5.3140229625852787E-7</v>
      </c>
      <c r="G39" s="66">
        <v>7.178765413255251E-7</v>
      </c>
      <c r="H39" s="66">
        <v>0</v>
      </c>
      <c r="I39" s="66">
        <v>1.432853463745163E-6</v>
      </c>
      <c r="J39" s="66">
        <v>6.0361526634694526E-7</v>
      </c>
      <c r="K39" s="66">
        <v>2.9926622625639629E-6</v>
      </c>
      <c r="L39" s="66">
        <v>1.2329031130389231E-6</v>
      </c>
      <c r="M39" s="66">
        <v>0</v>
      </c>
      <c r="N39" s="66">
        <v>6.3581637378115486E-7</v>
      </c>
      <c r="O39" s="66">
        <v>5.8704484423933709E-7</v>
      </c>
      <c r="P39" s="66">
        <v>1.0951981894613202E-6</v>
      </c>
      <c r="Q39" s="66">
        <v>5.4824756090166105E-5</v>
      </c>
      <c r="R39" s="66">
        <v>7.5545347251757948E-7</v>
      </c>
      <c r="S39" s="66">
        <v>5.4262773874930751E-7</v>
      </c>
      <c r="T39" s="66">
        <v>5.8888527904336571E-7</v>
      </c>
      <c r="U39" s="66">
        <v>8.4331321331234743E-7</v>
      </c>
      <c r="V39" s="66">
        <v>8.711319162716809E-6</v>
      </c>
      <c r="W39" s="66">
        <v>2.5917359917367457E-7</v>
      </c>
      <c r="X39" s="66">
        <v>7.2250738994948188E-7</v>
      </c>
      <c r="Y39" s="66">
        <v>5.5181800664235352E-7</v>
      </c>
      <c r="Z39" s="66">
        <v>1.0320025043601724E-6</v>
      </c>
      <c r="AA39" s="66">
        <v>6.0164520232552244E-7</v>
      </c>
      <c r="AB39" s="66">
        <v>3.1350575480241227E-6</v>
      </c>
      <c r="AC39" s="66">
        <v>8.0313565428464229E-8</v>
      </c>
      <c r="AD39" s="66">
        <v>4.2343074187887028E-7</v>
      </c>
      <c r="AE39" s="66">
        <v>3.2059356835383488E-6</v>
      </c>
      <c r="AF39" s="66">
        <v>8.0593974258594102E-7</v>
      </c>
      <c r="AG39" s="66">
        <v>6.2075318104997774E-7</v>
      </c>
      <c r="AH39" s="66">
        <v>1.0934471108853449E-6</v>
      </c>
      <c r="AI39" s="66">
        <v>3.1197032476473009E-6</v>
      </c>
      <c r="AJ39" s="66">
        <v>1.0002721451657646</v>
      </c>
      <c r="AK39" s="66">
        <v>1.2080693589108668E-6</v>
      </c>
      <c r="AL39" s="66">
        <v>7.2959817382606963E-7</v>
      </c>
      <c r="AM39" s="66">
        <v>6.9450317161540199E-7</v>
      </c>
      <c r="AN39" s="66">
        <v>1.6922911291378787E-6</v>
      </c>
      <c r="AO39" s="66">
        <v>7.1821093518453452E-7</v>
      </c>
      <c r="AP39" s="66">
        <v>5.9045313518388994E-7</v>
      </c>
      <c r="AQ39" s="66">
        <v>6.5495202995457344E-7</v>
      </c>
      <c r="AR39" s="66">
        <v>9.5609927784432548E-7</v>
      </c>
      <c r="AS39" s="66">
        <v>1.6500116405334425E-5</v>
      </c>
      <c r="AT39" s="66">
        <v>3.4378816749573213E-6</v>
      </c>
      <c r="AU39" s="66">
        <v>3.9657213394920698E-6</v>
      </c>
      <c r="AV39" s="66">
        <v>3.817751629823703E-5</v>
      </c>
      <c r="AW39" s="66">
        <v>3.0070406966931052E-4</v>
      </c>
      <c r="AX39" s="66">
        <v>1.7208861962102015E-3</v>
      </c>
      <c r="AY39" s="66">
        <v>1.5958531303995316E-4</v>
      </c>
      <c r="AZ39" s="66">
        <v>1.4433066071712933E-5</v>
      </c>
      <c r="BA39" s="66">
        <v>5.0146424873451048E-5</v>
      </c>
      <c r="BB39" s="66">
        <v>2.6120672697398078E-5</v>
      </c>
      <c r="BC39" s="66">
        <v>1.0049054916344254E-4</v>
      </c>
      <c r="BD39" s="66">
        <v>2.7200582616597545E-5</v>
      </c>
      <c r="BE39" s="66">
        <v>2.4143736066347676E-6</v>
      </c>
      <c r="BF39" s="66">
        <v>2.0563782796233599E-6</v>
      </c>
      <c r="BG39" s="66">
        <v>8.6446547652489698E-6</v>
      </c>
      <c r="BH39" s="66">
        <v>2.4060032949670073E-6</v>
      </c>
      <c r="BI39" s="66">
        <v>5.4882359520329117E-6</v>
      </c>
      <c r="BJ39" s="66">
        <v>1.3779798931691675E-5</v>
      </c>
      <c r="BK39" s="66">
        <v>4.2049675428387936E-6</v>
      </c>
      <c r="BL39" s="66">
        <v>2.3566159009096708E-4</v>
      </c>
      <c r="BM39" s="66">
        <v>3.8587890037950718E-5</v>
      </c>
      <c r="BN39" s="66">
        <v>1.1120786943498132E-5</v>
      </c>
      <c r="BO39" s="66">
        <v>8.1395055982151463E-6</v>
      </c>
      <c r="BP39" s="66">
        <v>1.0977401654183426E-6</v>
      </c>
      <c r="BQ39" s="66">
        <v>1.2739067726852592E-6</v>
      </c>
      <c r="BR39" s="66">
        <v>2.196070830680216E-6</v>
      </c>
      <c r="BS39" s="66">
        <v>1.3520596448831345E-5</v>
      </c>
      <c r="BT39" s="66">
        <v>3.6349161818904636E-6</v>
      </c>
      <c r="BU39" s="66">
        <v>6.8368729179629914E-7</v>
      </c>
      <c r="BV39" s="66">
        <v>7.4040539484513572E-7</v>
      </c>
      <c r="BW39" s="66">
        <v>6.1639808737842889E-7</v>
      </c>
      <c r="BX39" s="66">
        <v>4.3710286241751971E-7</v>
      </c>
      <c r="BY39" s="66">
        <v>1.4882724655988794E-6</v>
      </c>
      <c r="BZ39" s="66">
        <v>1.8116693243127625E-6</v>
      </c>
      <c r="CA39" s="66">
        <v>2.5423226254388008E-6</v>
      </c>
      <c r="CB39" s="66">
        <v>3.4872251295282155E-6</v>
      </c>
      <c r="CC39" s="66">
        <v>2.5145832198463539E-6</v>
      </c>
      <c r="CD39" s="66">
        <v>1.0582326027591503E-6</v>
      </c>
      <c r="CE39" s="66">
        <v>1.1778847476495201E-6</v>
      </c>
      <c r="CF39" s="66">
        <v>1.514270145025666E-6</v>
      </c>
      <c r="CG39" s="66">
        <v>3.1612435603854246E-7</v>
      </c>
      <c r="CH39" s="66">
        <v>7.4878213593613724E-7</v>
      </c>
      <c r="CI39" s="66">
        <v>2.03333625573463E-6</v>
      </c>
      <c r="CJ39" s="66">
        <v>5.9904373843485692E-7</v>
      </c>
      <c r="CK39" s="66">
        <v>1.0682356323715081E-6</v>
      </c>
      <c r="CL39" s="66">
        <v>1.6192799471695949E-6</v>
      </c>
      <c r="CM39" s="66">
        <v>2.2135633451561821E-6</v>
      </c>
      <c r="CN39" s="66">
        <v>5.3132124266235181E-6</v>
      </c>
      <c r="CO39" s="66">
        <v>1.8209977596668022E-6</v>
      </c>
      <c r="CP39" s="66">
        <v>8.0420104052905346E-6</v>
      </c>
      <c r="CQ39" s="66">
        <v>1.1554569282449795E-5</v>
      </c>
      <c r="CR39" s="66">
        <v>5.4649148351822253E-5</v>
      </c>
      <c r="CS39" s="66">
        <v>3.3025988311206016E-5</v>
      </c>
      <c r="CT39" s="66">
        <v>9.283816393035691E-6</v>
      </c>
      <c r="CU39" s="66">
        <v>1.3890044757457596E-6</v>
      </c>
      <c r="CV39" s="66">
        <v>8.5778430692818654E-7</v>
      </c>
      <c r="CW39" s="66">
        <v>1.0138218608705121E-5</v>
      </c>
      <c r="CX39" s="66">
        <v>4.2652517571541008E-7</v>
      </c>
      <c r="CY39" s="66">
        <v>4.7859104729265662E-5</v>
      </c>
      <c r="CZ39" s="66">
        <v>5.2239103056285462E-5</v>
      </c>
      <c r="DA39" s="66">
        <v>9.3785922163796165E-7</v>
      </c>
      <c r="DB39" s="66">
        <v>1.5059694912289139E-6</v>
      </c>
      <c r="DC39" s="66">
        <v>9.0552097124355721E-6</v>
      </c>
      <c r="DD39" s="66">
        <v>6.475438499790523E-6</v>
      </c>
      <c r="DE39" s="67">
        <v>5.1434514298901327E-5</v>
      </c>
      <c r="DF39" s="32"/>
      <c r="DG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row>
    <row r="40" spans="1:170" s="34" customFormat="1" ht="19.95" customHeight="1" x14ac:dyDescent="0.2">
      <c r="A40" s="71" t="s">
        <v>324</v>
      </c>
      <c r="B40" s="69" t="s">
        <v>325</v>
      </c>
      <c r="C40" s="70">
        <v>2.7120336469505348E-4</v>
      </c>
      <c r="D40" s="66">
        <v>1.2323694706520511E-4</v>
      </c>
      <c r="E40" s="66">
        <v>3.2406841298616073E-5</v>
      </c>
      <c r="F40" s="66">
        <v>9.7353828451740817E-6</v>
      </c>
      <c r="G40" s="66">
        <v>1.3709020497239728E-5</v>
      </c>
      <c r="H40" s="66">
        <v>0</v>
      </c>
      <c r="I40" s="66">
        <v>2.0127431740012043E-5</v>
      </c>
      <c r="J40" s="66">
        <v>2.3102493039157515E-5</v>
      </c>
      <c r="K40" s="66">
        <v>1.3361254653282879E-5</v>
      </c>
      <c r="L40" s="66">
        <v>2.1643312759158059E-4</v>
      </c>
      <c r="M40" s="66">
        <v>0</v>
      </c>
      <c r="N40" s="66">
        <v>1.7612110915452312E-5</v>
      </c>
      <c r="O40" s="66">
        <v>9.1561680494140688E-6</v>
      </c>
      <c r="P40" s="66">
        <v>2.3777292427751637E-5</v>
      </c>
      <c r="Q40" s="66">
        <v>1.2705523717707775E-4</v>
      </c>
      <c r="R40" s="66">
        <v>7.2494487557749084E-5</v>
      </c>
      <c r="S40" s="66">
        <v>1.0513214612929874E-5</v>
      </c>
      <c r="T40" s="66">
        <v>7.8253521754522837E-6</v>
      </c>
      <c r="U40" s="66">
        <v>4.7045355874154768E-4</v>
      </c>
      <c r="V40" s="66">
        <v>1.5839104216343563E-3</v>
      </c>
      <c r="W40" s="66">
        <v>9.9671127301599317E-6</v>
      </c>
      <c r="X40" s="66">
        <v>9.3689405695863273E-5</v>
      </c>
      <c r="Y40" s="66">
        <v>5.5131198968277175E-5</v>
      </c>
      <c r="Z40" s="66">
        <v>4.335111054256091E-5</v>
      </c>
      <c r="AA40" s="66">
        <v>1.2535943698290932E-4</v>
      </c>
      <c r="AB40" s="66">
        <v>7.6248448838269739E-5</v>
      </c>
      <c r="AC40" s="66">
        <v>2.6850404364500856E-6</v>
      </c>
      <c r="AD40" s="66">
        <v>3.451635628998616E-4</v>
      </c>
      <c r="AE40" s="66">
        <v>2.6114786193786056E-5</v>
      </c>
      <c r="AF40" s="66">
        <v>4.7999883451887403E-5</v>
      </c>
      <c r="AG40" s="66">
        <v>1.4703524184854261E-5</v>
      </c>
      <c r="AH40" s="66">
        <v>1.6321111607415684E-3</v>
      </c>
      <c r="AI40" s="66">
        <v>1.3442679382090312E-3</v>
      </c>
      <c r="AJ40" s="66">
        <v>2.1934218844190264E-3</v>
      </c>
      <c r="AK40" s="66">
        <v>1.0066388152537979</v>
      </c>
      <c r="AL40" s="66">
        <v>1.2860668101255235E-3</v>
      </c>
      <c r="AM40" s="66">
        <v>6.1741180286964523E-4</v>
      </c>
      <c r="AN40" s="66">
        <v>1.4963337931901163E-3</v>
      </c>
      <c r="AO40" s="66">
        <v>1.5959709902155678E-4</v>
      </c>
      <c r="AP40" s="66">
        <v>7.9202534851727637E-5</v>
      </c>
      <c r="AQ40" s="66">
        <v>6.43045013208991E-5</v>
      </c>
      <c r="AR40" s="66">
        <v>3.8176129555172577E-4</v>
      </c>
      <c r="AS40" s="66">
        <v>2.7870449771739302E-4</v>
      </c>
      <c r="AT40" s="66">
        <v>4.9077928500957269E-4</v>
      </c>
      <c r="AU40" s="66">
        <v>3.7025342795727955E-4</v>
      </c>
      <c r="AV40" s="66">
        <v>1.7322689723885614E-4</v>
      </c>
      <c r="AW40" s="66">
        <v>1.0924513826909902E-3</v>
      </c>
      <c r="AX40" s="66">
        <v>3.1688566892643924E-4</v>
      </c>
      <c r="AY40" s="66">
        <v>5.2580229087238804E-4</v>
      </c>
      <c r="AZ40" s="66">
        <v>2.0604409756725401E-4</v>
      </c>
      <c r="BA40" s="66">
        <v>2.1126741025812766E-4</v>
      </c>
      <c r="BB40" s="66">
        <v>5.1456186332865886E-4</v>
      </c>
      <c r="BC40" s="66">
        <v>1.7362212332208023E-4</v>
      </c>
      <c r="BD40" s="66">
        <v>1.8285816103246093E-4</v>
      </c>
      <c r="BE40" s="66">
        <v>2.0162809629977816E-4</v>
      </c>
      <c r="BF40" s="66">
        <v>1.1154445003307525E-4</v>
      </c>
      <c r="BG40" s="66">
        <v>1.872159990503702E-4</v>
      </c>
      <c r="BH40" s="66">
        <v>1.9457775092494837E-4</v>
      </c>
      <c r="BI40" s="66">
        <v>1.923090174738014E-4</v>
      </c>
      <c r="BJ40" s="66">
        <v>2.4037125351851664E-4</v>
      </c>
      <c r="BK40" s="66">
        <v>7.0385416051559012E-6</v>
      </c>
      <c r="BL40" s="66">
        <v>8.3246873148878843E-4</v>
      </c>
      <c r="BM40" s="66">
        <v>1.5455400451608182E-3</v>
      </c>
      <c r="BN40" s="66">
        <v>5.0067491899686721E-4</v>
      </c>
      <c r="BO40" s="66">
        <v>1.0264371215477053E-3</v>
      </c>
      <c r="BP40" s="66">
        <v>3.1395857141551929E-5</v>
      </c>
      <c r="BQ40" s="66">
        <v>4.7974803282944243E-5</v>
      </c>
      <c r="BR40" s="66">
        <v>4.9438098470053378E-4</v>
      </c>
      <c r="BS40" s="66">
        <v>2.1099314724085212E-5</v>
      </c>
      <c r="BT40" s="66">
        <v>1.7085515308638865E-5</v>
      </c>
      <c r="BU40" s="66">
        <v>8.8835915095916529E-6</v>
      </c>
      <c r="BV40" s="66">
        <v>1.1353372215888394E-5</v>
      </c>
      <c r="BW40" s="66">
        <v>1.8988719578130289E-5</v>
      </c>
      <c r="BX40" s="66">
        <v>1.6135419831315068E-5</v>
      </c>
      <c r="BY40" s="66">
        <v>3.5059260683769754E-5</v>
      </c>
      <c r="BZ40" s="66">
        <v>7.1904540677041024E-6</v>
      </c>
      <c r="CA40" s="66">
        <v>3.3894238445117544E-5</v>
      </c>
      <c r="CB40" s="66">
        <v>7.5471977204985997E-6</v>
      </c>
      <c r="CC40" s="66">
        <v>8.6733725033728433E-5</v>
      </c>
      <c r="CD40" s="66">
        <v>1.2934176522168842E-5</v>
      </c>
      <c r="CE40" s="66">
        <v>2.4486187358292911E-5</v>
      </c>
      <c r="CF40" s="66">
        <v>2.628424695598727E-5</v>
      </c>
      <c r="CG40" s="66">
        <v>5.9670061082794687E-6</v>
      </c>
      <c r="CH40" s="66">
        <v>1.4921165232333639E-5</v>
      </c>
      <c r="CI40" s="66">
        <v>3.9237246607720353E-5</v>
      </c>
      <c r="CJ40" s="66">
        <v>4.6201510372958851E-6</v>
      </c>
      <c r="CK40" s="66">
        <v>2.2130109011535943E-5</v>
      </c>
      <c r="CL40" s="66">
        <v>2.2762803045002965E-5</v>
      </c>
      <c r="CM40" s="66">
        <v>1.5311801162501154E-5</v>
      </c>
      <c r="CN40" s="66">
        <v>1.2244479458053609E-4</v>
      </c>
      <c r="CO40" s="66">
        <v>2.7396998092738978E-5</v>
      </c>
      <c r="CP40" s="66">
        <v>1.2793866346354452E-5</v>
      </c>
      <c r="CQ40" s="66">
        <v>1.4879362288745169E-5</v>
      </c>
      <c r="CR40" s="66">
        <v>1.8290209523678277E-5</v>
      </c>
      <c r="CS40" s="66">
        <v>1.3441188774702335E-5</v>
      </c>
      <c r="CT40" s="66">
        <v>1.1011870415134773E-5</v>
      </c>
      <c r="CU40" s="66">
        <v>9.3024401612107312E-6</v>
      </c>
      <c r="CV40" s="66">
        <v>1.5440689113530258E-5</v>
      </c>
      <c r="CW40" s="66">
        <v>4.1289573874607235E-5</v>
      </c>
      <c r="CX40" s="66">
        <v>5.226394083700821E-6</v>
      </c>
      <c r="CY40" s="66">
        <v>2.1027188493991802E-5</v>
      </c>
      <c r="CZ40" s="66">
        <v>2.0410073784118446E-5</v>
      </c>
      <c r="DA40" s="66">
        <v>2.3112840909689299E-5</v>
      </c>
      <c r="DB40" s="66">
        <v>7.2732502580304679E-5</v>
      </c>
      <c r="DC40" s="66">
        <v>6.6171769175156267E-5</v>
      </c>
      <c r="DD40" s="66">
        <v>4.6282024831243584E-4</v>
      </c>
      <c r="DE40" s="67">
        <v>1.5394803956215382E-4</v>
      </c>
      <c r="DF40" s="32"/>
      <c r="DG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row>
    <row r="41" spans="1:170" s="34" customFormat="1" ht="19.95" customHeight="1" x14ac:dyDescent="0.2">
      <c r="A41" s="71" t="s">
        <v>329</v>
      </c>
      <c r="B41" s="69" t="s">
        <v>328</v>
      </c>
      <c r="C41" s="70">
        <v>1.0458508246025578E-4</v>
      </c>
      <c r="D41" s="66">
        <v>4.6698868788355824E-5</v>
      </c>
      <c r="E41" s="66">
        <v>2.757539934742618E-5</v>
      </c>
      <c r="F41" s="66">
        <v>5.1394870083196257E-5</v>
      </c>
      <c r="G41" s="66">
        <v>7.477996458046005E-4</v>
      </c>
      <c r="H41" s="66">
        <v>0</v>
      </c>
      <c r="I41" s="66">
        <v>9.6632869050236917E-4</v>
      </c>
      <c r="J41" s="66">
        <v>7.9367392114842523E-5</v>
      </c>
      <c r="K41" s="66">
        <v>8.4094610388540068E-4</v>
      </c>
      <c r="L41" s="66">
        <v>6.2447698129685538E-5</v>
      </c>
      <c r="M41" s="66">
        <v>0</v>
      </c>
      <c r="N41" s="66">
        <v>9.4500081340563388E-5</v>
      </c>
      <c r="O41" s="66">
        <v>2.0081995534809808E-4</v>
      </c>
      <c r="P41" s="66">
        <v>4.4899458492018757E-4</v>
      </c>
      <c r="Q41" s="66">
        <v>1.5425513648619922E-2</v>
      </c>
      <c r="R41" s="66">
        <v>6.6162681493950242E-5</v>
      </c>
      <c r="S41" s="66">
        <v>5.6103677577014856E-5</v>
      </c>
      <c r="T41" s="66">
        <v>4.0246599931536226E-5</v>
      </c>
      <c r="U41" s="66">
        <v>4.9809548593791986E-5</v>
      </c>
      <c r="V41" s="66">
        <v>2.802838841627062E-4</v>
      </c>
      <c r="W41" s="66">
        <v>2.7032792137585403E-5</v>
      </c>
      <c r="X41" s="66">
        <v>1.0354948123893274E-4</v>
      </c>
      <c r="Y41" s="66">
        <v>7.1496390857929065E-5</v>
      </c>
      <c r="Z41" s="66">
        <v>9.720382553287532E-5</v>
      </c>
      <c r="AA41" s="66">
        <v>2.4036241108943155E-4</v>
      </c>
      <c r="AB41" s="66">
        <v>2.5800940501542925E-4</v>
      </c>
      <c r="AC41" s="66">
        <v>1.2340712471977932E-5</v>
      </c>
      <c r="AD41" s="66">
        <v>4.0746341628042315E-5</v>
      </c>
      <c r="AE41" s="66">
        <v>5.2302163012237933E-4</v>
      </c>
      <c r="AF41" s="66">
        <v>2.3025873460124739E-3</v>
      </c>
      <c r="AG41" s="66">
        <v>2.6554162735822673E-4</v>
      </c>
      <c r="AH41" s="66">
        <v>2.0973440178463521E-4</v>
      </c>
      <c r="AI41" s="66">
        <v>2.9511351859903018E-3</v>
      </c>
      <c r="AJ41" s="66">
        <v>5.3465652918679096E-4</v>
      </c>
      <c r="AK41" s="66">
        <v>7.5184763016655559E-4</v>
      </c>
      <c r="AL41" s="66">
        <v>1.5358184327556827</v>
      </c>
      <c r="AM41" s="66">
        <v>0.67904271623068924</v>
      </c>
      <c r="AN41" s="66">
        <v>0.20070551067751011</v>
      </c>
      <c r="AO41" s="66">
        <v>0.16924540152086762</v>
      </c>
      <c r="AP41" s="66">
        <v>1.4414115887604321E-4</v>
      </c>
      <c r="AQ41" s="66">
        <v>3.4869836214245734E-4</v>
      </c>
      <c r="AR41" s="66">
        <v>5.9496955450680573E-2</v>
      </c>
      <c r="AS41" s="66">
        <v>4.853056120424782E-2</v>
      </c>
      <c r="AT41" s="66">
        <v>2.2546110172060672E-2</v>
      </c>
      <c r="AU41" s="66">
        <v>1.6529232992678278E-2</v>
      </c>
      <c r="AV41" s="66">
        <v>4.4385480620356037E-3</v>
      </c>
      <c r="AW41" s="66">
        <v>3.1996164407883867E-4</v>
      </c>
      <c r="AX41" s="66">
        <v>2.3013794771345728E-3</v>
      </c>
      <c r="AY41" s="66">
        <v>1.3269555361154555E-2</v>
      </c>
      <c r="AZ41" s="66">
        <v>1.142360910462328E-2</v>
      </c>
      <c r="BA41" s="66">
        <v>1.661165111952224E-3</v>
      </c>
      <c r="BB41" s="66">
        <v>8.3590592004069361E-3</v>
      </c>
      <c r="BC41" s="66">
        <v>2.1894138836202597E-3</v>
      </c>
      <c r="BD41" s="66">
        <v>1.3907985600547486E-3</v>
      </c>
      <c r="BE41" s="66">
        <v>1.2056505248957815E-2</v>
      </c>
      <c r="BF41" s="66">
        <v>1.9002302174697085E-2</v>
      </c>
      <c r="BG41" s="66">
        <v>7.9558538720102042E-3</v>
      </c>
      <c r="BH41" s="66">
        <v>3.935224730107121E-2</v>
      </c>
      <c r="BI41" s="66">
        <v>1.1146044567112209E-2</v>
      </c>
      <c r="BJ41" s="66">
        <v>2.0419344090540511E-3</v>
      </c>
      <c r="BK41" s="66">
        <v>4.8475406834121946E-5</v>
      </c>
      <c r="BL41" s="66">
        <v>7.3725958679248284E-3</v>
      </c>
      <c r="BM41" s="66">
        <v>5.4542543021343422E-3</v>
      </c>
      <c r="BN41" s="66">
        <v>6.6038572004945761E-3</v>
      </c>
      <c r="BO41" s="66">
        <v>1.2473377880986859E-2</v>
      </c>
      <c r="BP41" s="66">
        <v>1.072112664798336E-4</v>
      </c>
      <c r="BQ41" s="66">
        <v>1.7086836549646251E-4</v>
      </c>
      <c r="BR41" s="66">
        <v>2.7989860545142331E-4</v>
      </c>
      <c r="BS41" s="66">
        <v>8.4140305840040174E-5</v>
      </c>
      <c r="BT41" s="66">
        <v>9.3004054794792977E-5</v>
      </c>
      <c r="BU41" s="66">
        <v>3.7302315017615363E-5</v>
      </c>
      <c r="BV41" s="66">
        <v>4.6248807038168771E-5</v>
      </c>
      <c r="BW41" s="66">
        <v>7.4924008184637351E-5</v>
      </c>
      <c r="BX41" s="66">
        <v>6.3317258809503902E-5</v>
      </c>
      <c r="BY41" s="66">
        <v>3.6622440044362299E-4</v>
      </c>
      <c r="BZ41" s="66">
        <v>9.9594810343350007E-5</v>
      </c>
      <c r="CA41" s="66">
        <v>3.5502549822557372E-4</v>
      </c>
      <c r="CB41" s="66">
        <v>2.0459674777879812E-4</v>
      </c>
      <c r="CC41" s="66">
        <v>3.3018832602672616E-4</v>
      </c>
      <c r="CD41" s="66">
        <v>1.0022204743381957E-4</v>
      </c>
      <c r="CE41" s="66">
        <v>1.4208694303376835E-4</v>
      </c>
      <c r="CF41" s="66">
        <v>1.3308431659811337E-3</v>
      </c>
      <c r="CG41" s="66">
        <v>2.2337067766046995E-5</v>
      </c>
      <c r="CH41" s="66">
        <v>6.1082773666455887E-5</v>
      </c>
      <c r="CI41" s="66">
        <v>1.4552780413136588E-4</v>
      </c>
      <c r="CJ41" s="66">
        <v>3.7844244206887716E-5</v>
      </c>
      <c r="CK41" s="66">
        <v>9.0182857643511167E-5</v>
      </c>
      <c r="CL41" s="66">
        <v>5.6169594028456812E-5</v>
      </c>
      <c r="CM41" s="66">
        <v>1.4282875707233877E-4</v>
      </c>
      <c r="CN41" s="66">
        <v>6.8617712776152049E-5</v>
      </c>
      <c r="CO41" s="66">
        <v>6.8036789457259951E-5</v>
      </c>
      <c r="CP41" s="66">
        <v>4.1150240612225555E-5</v>
      </c>
      <c r="CQ41" s="66">
        <v>4.9379737468412424E-5</v>
      </c>
      <c r="CR41" s="66">
        <v>8.4516028669829506E-5</v>
      </c>
      <c r="CS41" s="66">
        <v>4.6222194753151213E-5</v>
      </c>
      <c r="CT41" s="66">
        <v>1.01075051648815E-4</v>
      </c>
      <c r="CU41" s="66">
        <v>1.2898985857581868E-4</v>
      </c>
      <c r="CV41" s="66">
        <v>5.8403202269591982E-5</v>
      </c>
      <c r="CW41" s="66">
        <v>9.6866946479787826E-4</v>
      </c>
      <c r="CX41" s="66">
        <v>2.7900210091123599E-5</v>
      </c>
      <c r="CY41" s="66">
        <v>1.3543228936919481E-4</v>
      </c>
      <c r="CZ41" s="66">
        <v>9.9410587040955667E-5</v>
      </c>
      <c r="DA41" s="66">
        <v>1.0916446719206668E-4</v>
      </c>
      <c r="DB41" s="66">
        <v>6.2551916197847235E-5</v>
      </c>
      <c r="DC41" s="66">
        <v>1.6063600467843919E-4</v>
      </c>
      <c r="DD41" s="66">
        <v>8.2274699718369351E-5</v>
      </c>
      <c r="DE41" s="67">
        <v>1.2671603729344867E-3</v>
      </c>
      <c r="DF41" s="32"/>
      <c r="DG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row>
    <row r="42" spans="1:170" s="34" customFormat="1" ht="19.95" customHeight="1" x14ac:dyDescent="0.2">
      <c r="A42" s="68" t="s">
        <v>333</v>
      </c>
      <c r="B42" s="69" t="s">
        <v>334</v>
      </c>
      <c r="C42" s="70">
        <v>1.7461527927193165E-4</v>
      </c>
      <c r="D42" s="66">
        <v>7.8889872432053233E-5</v>
      </c>
      <c r="E42" s="66">
        <v>4.6498046525982802E-5</v>
      </c>
      <c r="F42" s="66">
        <v>8.550669296090104E-5</v>
      </c>
      <c r="G42" s="66">
        <v>1.2614347195703188E-3</v>
      </c>
      <c r="H42" s="66">
        <v>0</v>
      </c>
      <c r="I42" s="66">
        <v>1.582625819051806E-3</v>
      </c>
      <c r="J42" s="66">
        <v>1.3294091482339996E-4</v>
      </c>
      <c r="K42" s="66">
        <v>1.4108199336100352E-3</v>
      </c>
      <c r="L42" s="66">
        <v>1.032591296720987E-4</v>
      </c>
      <c r="M42" s="66">
        <v>0</v>
      </c>
      <c r="N42" s="66">
        <v>1.5766883818709156E-4</v>
      </c>
      <c r="O42" s="66">
        <v>3.2967512831212728E-4</v>
      </c>
      <c r="P42" s="66">
        <v>7.3748329598378982E-4</v>
      </c>
      <c r="Q42" s="66">
        <v>2.4935152404665199E-2</v>
      </c>
      <c r="R42" s="66">
        <v>1.1375868175293777E-4</v>
      </c>
      <c r="S42" s="66">
        <v>9.56262408084315E-5</v>
      </c>
      <c r="T42" s="66">
        <v>6.7981115758118625E-5</v>
      </c>
      <c r="U42" s="66">
        <v>9.1230935233127519E-5</v>
      </c>
      <c r="V42" s="66">
        <v>4.406924984603913E-4</v>
      </c>
      <c r="W42" s="66">
        <v>4.6589434528557407E-5</v>
      </c>
      <c r="X42" s="66">
        <v>1.7605062802351931E-4</v>
      </c>
      <c r="Y42" s="66">
        <v>1.2302460621429361E-4</v>
      </c>
      <c r="Z42" s="66">
        <v>1.6784888970355444E-4</v>
      </c>
      <c r="AA42" s="66">
        <v>4.0346586906141619E-4</v>
      </c>
      <c r="AB42" s="66">
        <v>4.2935892480968984E-4</v>
      </c>
      <c r="AC42" s="66">
        <v>2.0791456386066943E-5</v>
      </c>
      <c r="AD42" s="66">
        <v>7.8342948284757389E-5</v>
      </c>
      <c r="AE42" s="66">
        <v>8.4926527684628026E-4</v>
      </c>
      <c r="AF42" s="66">
        <v>3.742779173393467E-3</v>
      </c>
      <c r="AG42" s="66">
        <v>4.4047844540531794E-4</v>
      </c>
      <c r="AH42" s="66">
        <v>3.5005055951313485E-4</v>
      </c>
      <c r="AI42" s="66">
        <v>4.7670285613967689E-3</v>
      </c>
      <c r="AJ42" s="66">
        <v>8.3567829107314981E-4</v>
      </c>
      <c r="AK42" s="66">
        <v>1.241510461880256E-3</v>
      </c>
      <c r="AL42" s="66">
        <v>1.0320011259988002E-4</v>
      </c>
      <c r="AM42" s="66">
        <v>1.0929272788662165</v>
      </c>
      <c r="AN42" s="66">
        <v>4.9437758354878888E-2</v>
      </c>
      <c r="AO42" s="66">
        <v>0.27393346111486205</v>
      </c>
      <c r="AP42" s="66">
        <v>2.360185617454681E-4</v>
      </c>
      <c r="AQ42" s="66">
        <v>5.6509926809296927E-4</v>
      </c>
      <c r="AR42" s="66">
        <v>9.6473001659738766E-2</v>
      </c>
      <c r="AS42" s="66">
        <v>8.1438601751096448E-2</v>
      </c>
      <c r="AT42" s="66">
        <v>3.587893584322871E-2</v>
      </c>
      <c r="AU42" s="66">
        <v>2.7594773381437024E-2</v>
      </c>
      <c r="AV42" s="66">
        <v>7.7966793736784527E-3</v>
      </c>
      <c r="AW42" s="66">
        <v>5.3172505917489755E-4</v>
      </c>
      <c r="AX42" s="66">
        <v>3.7487247089573587E-3</v>
      </c>
      <c r="AY42" s="66">
        <v>2.1692420665867428E-2</v>
      </c>
      <c r="AZ42" s="66">
        <v>1.9332980280724669E-2</v>
      </c>
      <c r="BA42" s="66">
        <v>2.6446397542515534E-3</v>
      </c>
      <c r="BB42" s="66">
        <v>1.4128765617875936E-2</v>
      </c>
      <c r="BC42" s="66">
        <v>3.6981496030034241E-3</v>
      </c>
      <c r="BD42" s="66">
        <v>2.2601231355338274E-3</v>
      </c>
      <c r="BE42" s="66">
        <v>1.9601471546779464E-2</v>
      </c>
      <c r="BF42" s="66">
        <v>3.1596500451713701E-2</v>
      </c>
      <c r="BG42" s="66">
        <v>1.25415758993734E-2</v>
      </c>
      <c r="BH42" s="66">
        <v>6.6582759202931718E-2</v>
      </c>
      <c r="BI42" s="66">
        <v>1.8807397415508364E-2</v>
      </c>
      <c r="BJ42" s="66">
        <v>3.3456805482175557E-3</v>
      </c>
      <c r="BK42" s="66">
        <v>8.05726741247191E-5</v>
      </c>
      <c r="BL42" s="66">
        <v>1.1883846511093643E-2</v>
      </c>
      <c r="BM42" s="66">
        <v>9.7296068964193502E-3</v>
      </c>
      <c r="BN42" s="66">
        <v>1.0832577932467238E-2</v>
      </c>
      <c r="BO42" s="66">
        <v>2.0061677731117757E-2</v>
      </c>
      <c r="BP42" s="66">
        <v>1.8644295219219815E-4</v>
      </c>
      <c r="BQ42" s="66">
        <v>3.008894307248799E-4</v>
      </c>
      <c r="BR42" s="66">
        <v>4.8210334804732854E-4</v>
      </c>
      <c r="BS42" s="66">
        <v>1.4047870461953552E-4</v>
      </c>
      <c r="BT42" s="66">
        <v>1.5700548152301424E-4</v>
      </c>
      <c r="BU42" s="66">
        <v>6.3452035388752653E-5</v>
      </c>
      <c r="BV42" s="66">
        <v>7.9397259453325468E-5</v>
      </c>
      <c r="BW42" s="66">
        <v>1.3184847576629859E-4</v>
      </c>
      <c r="BX42" s="66">
        <v>1.1203482175188836E-4</v>
      </c>
      <c r="BY42" s="66">
        <v>6.2225681892241552E-4</v>
      </c>
      <c r="BZ42" s="66">
        <v>1.6343806352440678E-4</v>
      </c>
      <c r="CA42" s="66">
        <v>5.8675181710919296E-4</v>
      </c>
      <c r="CB42" s="66">
        <v>3.4249019714673658E-4</v>
      </c>
      <c r="CC42" s="66">
        <v>5.8367241581743585E-4</v>
      </c>
      <c r="CD42" s="66">
        <v>1.6800149791711103E-4</v>
      </c>
      <c r="CE42" s="66">
        <v>2.4438985313288679E-4</v>
      </c>
      <c r="CF42" s="66">
        <v>2.1637170902129611E-3</v>
      </c>
      <c r="CG42" s="66">
        <v>3.8069484045261966E-5</v>
      </c>
      <c r="CH42" s="66">
        <v>1.0479030258709352E-4</v>
      </c>
      <c r="CI42" s="66">
        <v>2.5478718553963652E-4</v>
      </c>
      <c r="CJ42" s="66">
        <v>6.2732071515799367E-5</v>
      </c>
      <c r="CK42" s="66">
        <v>1.5652538866040494E-4</v>
      </c>
      <c r="CL42" s="66">
        <v>9.5683088513391033E-5</v>
      </c>
      <c r="CM42" s="66">
        <v>2.4206997067229366E-4</v>
      </c>
      <c r="CN42" s="66">
        <v>1.1808191010024827E-4</v>
      </c>
      <c r="CO42" s="66">
        <v>1.1467427345408695E-4</v>
      </c>
      <c r="CP42" s="66">
        <v>7.0530461947626409E-5</v>
      </c>
      <c r="CQ42" s="66">
        <v>8.2414645568363714E-5</v>
      </c>
      <c r="CR42" s="66">
        <v>1.4240196755298051E-4</v>
      </c>
      <c r="CS42" s="66">
        <v>7.8298630511405972E-5</v>
      </c>
      <c r="CT42" s="66">
        <v>1.683696736119923E-4</v>
      </c>
      <c r="CU42" s="66">
        <v>2.1162019482967218E-4</v>
      </c>
      <c r="CV42" s="66">
        <v>1.0117956117576894E-4</v>
      </c>
      <c r="CW42" s="66">
        <v>1.5680760098148298E-3</v>
      </c>
      <c r="CX42" s="66">
        <v>4.700769167429149E-5</v>
      </c>
      <c r="CY42" s="66">
        <v>2.2413998817969911E-4</v>
      </c>
      <c r="CZ42" s="66">
        <v>1.6673165164449798E-4</v>
      </c>
      <c r="DA42" s="66">
        <v>1.8404273184113778E-4</v>
      </c>
      <c r="DB42" s="66">
        <v>1.0656662393344198E-4</v>
      </c>
      <c r="DC42" s="66">
        <v>2.618207006775815E-4</v>
      </c>
      <c r="DD42" s="66">
        <v>1.368972358953356E-4</v>
      </c>
      <c r="DE42" s="67">
        <v>2.0271309290845457E-3</v>
      </c>
      <c r="DF42" s="32"/>
      <c r="DG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row>
    <row r="43" spans="1:170" s="34" customFormat="1" ht="19.95" customHeight="1" x14ac:dyDescent="0.2">
      <c r="A43" s="71" t="s">
        <v>340</v>
      </c>
      <c r="B43" s="69" t="s">
        <v>778</v>
      </c>
      <c r="C43" s="70">
        <v>3.6276031332414663E-6</v>
      </c>
      <c r="D43" s="66">
        <v>1.9484889589011245E-6</v>
      </c>
      <c r="E43" s="66">
        <v>2.215835628043142E-6</v>
      </c>
      <c r="F43" s="66">
        <v>3.7300256040071786E-6</v>
      </c>
      <c r="G43" s="66">
        <v>3.8222438220186512E-5</v>
      </c>
      <c r="H43" s="66">
        <v>0</v>
      </c>
      <c r="I43" s="66">
        <v>2.5812099478839384E-5</v>
      </c>
      <c r="J43" s="66">
        <v>1.9765651309322984E-6</v>
      </c>
      <c r="K43" s="66">
        <v>6.7269020949060213E-6</v>
      </c>
      <c r="L43" s="66">
        <v>2.4624167973790881E-6</v>
      </c>
      <c r="M43" s="66">
        <v>0</v>
      </c>
      <c r="N43" s="66">
        <v>2.4417180840366945E-6</v>
      </c>
      <c r="O43" s="66">
        <v>2.0147969810979908E-6</v>
      </c>
      <c r="P43" s="66">
        <v>4.4167147655628717E-6</v>
      </c>
      <c r="Q43" s="66">
        <v>9.8359980409027994E-5</v>
      </c>
      <c r="R43" s="66">
        <v>1.8779479053657764E-6</v>
      </c>
      <c r="S43" s="66">
        <v>1.3179217061462725E-6</v>
      </c>
      <c r="T43" s="66">
        <v>1.407183692812402E-6</v>
      </c>
      <c r="U43" s="66">
        <v>2.6731472069667274E-6</v>
      </c>
      <c r="V43" s="66">
        <v>5.2852696326345945E-6</v>
      </c>
      <c r="W43" s="66">
        <v>1.0698970473904988E-6</v>
      </c>
      <c r="X43" s="66">
        <v>3.9760635363870464E-6</v>
      </c>
      <c r="Y43" s="66">
        <v>1.9593213073008207E-6</v>
      </c>
      <c r="Z43" s="66">
        <v>2.7952561514702371E-6</v>
      </c>
      <c r="AA43" s="66">
        <v>3.0819308277606815E-6</v>
      </c>
      <c r="AB43" s="66">
        <v>2.9657401384600278E-6</v>
      </c>
      <c r="AC43" s="66">
        <v>4.3314807815706172E-7</v>
      </c>
      <c r="AD43" s="66">
        <v>1.6905772493373234E-6</v>
      </c>
      <c r="AE43" s="66">
        <v>3.2667236794329071E-6</v>
      </c>
      <c r="AF43" s="66">
        <v>5.9359848984161478E-6</v>
      </c>
      <c r="AG43" s="66">
        <v>1.9056175417380954E-5</v>
      </c>
      <c r="AH43" s="66">
        <v>9.1839691864178408E-6</v>
      </c>
      <c r="AI43" s="66">
        <v>1.3331597575142388E-5</v>
      </c>
      <c r="AJ43" s="66">
        <v>2.3772434158697816E-4</v>
      </c>
      <c r="AK43" s="66">
        <v>5.3301869882947104E-5</v>
      </c>
      <c r="AL43" s="66">
        <v>1.8819293391948326E-6</v>
      </c>
      <c r="AM43" s="66">
        <v>2.1506416842520616E-6</v>
      </c>
      <c r="AN43" s="66">
        <v>1.0007967129664421</v>
      </c>
      <c r="AO43" s="66">
        <v>1.7536517702516086E-6</v>
      </c>
      <c r="AP43" s="66">
        <v>1.2600378079138088E-6</v>
      </c>
      <c r="AQ43" s="66">
        <v>1.9831775235725089E-6</v>
      </c>
      <c r="AR43" s="66">
        <v>1.5821442608591006E-3</v>
      </c>
      <c r="AS43" s="66">
        <v>3.2859477005690499E-4</v>
      </c>
      <c r="AT43" s="66">
        <v>4.5616187496988394E-3</v>
      </c>
      <c r="AU43" s="66">
        <v>2.6590494559885856E-3</v>
      </c>
      <c r="AV43" s="66">
        <v>8.0238848799232538E-4</v>
      </c>
      <c r="AW43" s="66">
        <v>6.1070138583961347E-6</v>
      </c>
      <c r="AX43" s="66">
        <v>3.2507997815715239E-5</v>
      </c>
      <c r="AY43" s="66">
        <v>1.3606238915650577E-3</v>
      </c>
      <c r="AZ43" s="66">
        <v>1.3539397687903769E-4</v>
      </c>
      <c r="BA43" s="66">
        <v>2.259825099477127E-4</v>
      </c>
      <c r="BB43" s="66">
        <v>1.1799536173966983E-4</v>
      </c>
      <c r="BC43" s="66">
        <v>4.0572661914964263E-5</v>
      </c>
      <c r="BD43" s="66">
        <v>1.3640094490092384E-4</v>
      </c>
      <c r="BE43" s="66">
        <v>5.2584616111259132E-4</v>
      </c>
      <c r="BF43" s="66">
        <v>4.9137702135926753E-4</v>
      </c>
      <c r="BG43" s="66">
        <v>2.5193550462908635E-3</v>
      </c>
      <c r="BH43" s="66">
        <v>2.0537867307881146E-3</v>
      </c>
      <c r="BI43" s="66">
        <v>1.5482889773195247E-3</v>
      </c>
      <c r="BJ43" s="66">
        <v>8.7396130786576842E-5</v>
      </c>
      <c r="BK43" s="66">
        <v>2.8527611333901294E-6</v>
      </c>
      <c r="BL43" s="66">
        <v>4.9423211357915284E-5</v>
      </c>
      <c r="BM43" s="66">
        <v>5.0033118567963146E-5</v>
      </c>
      <c r="BN43" s="66">
        <v>1.0056001009189046E-4</v>
      </c>
      <c r="BO43" s="66">
        <v>9.0298391326195716E-4</v>
      </c>
      <c r="BP43" s="66">
        <v>4.4411873203403011E-6</v>
      </c>
      <c r="BQ43" s="66">
        <v>2.3609333929032663E-6</v>
      </c>
      <c r="BR43" s="66">
        <v>1.7142858088418435E-5</v>
      </c>
      <c r="BS43" s="66">
        <v>5.7864899888021259E-6</v>
      </c>
      <c r="BT43" s="66">
        <v>2.5888233867549829E-6</v>
      </c>
      <c r="BU43" s="66">
        <v>1.6682500820777436E-6</v>
      </c>
      <c r="BV43" s="66">
        <v>1.7093592768678737E-6</v>
      </c>
      <c r="BW43" s="66">
        <v>1.2486592182488817E-6</v>
      </c>
      <c r="BX43" s="66">
        <v>6.6771452587837215E-7</v>
      </c>
      <c r="BY43" s="66">
        <v>3.2805011467723352E-5</v>
      </c>
      <c r="BZ43" s="66">
        <v>6.1633672638248158E-6</v>
      </c>
      <c r="CA43" s="66">
        <v>2.8951248449347038E-5</v>
      </c>
      <c r="CB43" s="66">
        <v>8.3777329058908564E-6</v>
      </c>
      <c r="CC43" s="66">
        <v>7.9935405072166019E-6</v>
      </c>
      <c r="CD43" s="66">
        <v>2.8869403708357585E-6</v>
      </c>
      <c r="CE43" s="66">
        <v>2.9445383546086643E-6</v>
      </c>
      <c r="CF43" s="66">
        <v>4.7234993542581169E-6</v>
      </c>
      <c r="CG43" s="66">
        <v>9.7410111294943789E-7</v>
      </c>
      <c r="CH43" s="66">
        <v>1.9053384910405968E-6</v>
      </c>
      <c r="CI43" s="66">
        <v>3.8956388183122439E-6</v>
      </c>
      <c r="CJ43" s="66">
        <v>3.0512713484816964E-6</v>
      </c>
      <c r="CK43" s="66">
        <v>2.8051110528512087E-6</v>
      </c>
      <c r="CL43" s="66">
        <v>2.1922384465662638E-6</v>
      </c>
      <c r="CM43" s="66">
        <v>6.0625016336516786E-6</v>
      </c>
      <c r="CN43" s="66">
        <v>2.3227893755809758E-6</v>
      </c>
      <c r="CO43" s="66">
        <v>3.9245881831887965E-6</v>
      </c>
      <c r="CP43" s="66">
        <v>2.5960100797491905E-6</v>
      </c>
      <c r="CQ43" s="66">
        <v>3.8150082206824829E-6</v>
      </c>
      <c r="CR43" s="66">
        <v>4.3845913223949986E-6</v>
      </c>
      <c r="CS43" s="66">
        <v>2.6068661463673076E-6</v>
      </c>
      <c r="CT43" s="66">
        <v>3.9018563341021853E-6</v>
      </c>
      <c r="CU43" s="66">
        <v>1.5793030470538303E-5</v>
      </c>
      <c r="CV43" s="66">
        <v>2.0336161732185637E-6</v>
      </c>
      <c r="CW43" s="66">
        <v>1.6973198741181044E-4</v>
      </c>
      <c r="CX43" s="66">
        <v>1.481110118240018E-6</v>
      </c>
      <c r="CY43" s="66">
        <v>4.939997546834404E-6</v>
      </c>
      <c r="CZ43" s="66">
        <v>4.595578395695936E-6</v>
      </c>
      <c r="DA43" s="66">
        <v>3.1222315829183454E-6</v>
      </c>
      <c r="DB43" s="66">
        <v>3.069850689446874E-6</v>
      </c>
      <c r="DC43" s="66">
        <v>5.5820836312309468E-6</v>
      </c>
      <c r="DD43" s="66">
        <v>7.0475883624274086E-6</v>
      </c>
      <c r="DE43" s="67">
        <v>8.9480264078760504E-5</v>
      </c>
      <c r="DF43" s="32"/>
      <c r="DG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row>
    <row r="44" spans="1:170" s="34" customFormat="1" ht="19.95" customHeight="1" x14ac:dyDescent="0.2">
      <c r="A44" s="71" t="s">
        <v>343</v>
      </c>
      <c r="B44" s="69" t="s">
        <v>342</v>
      </c>
      <c r="C44" s="70">
        <v>4.823439702809272E-5</v>
      </c>
      <c r="D44" s="66">
        <v>2.9342801398450101E-5</v>
      </c>
      <c r="E44" s="66">
        <v>1.5895807367557463E-5</v>
      </c>
      <c r="F44" s="66">
        <v>3.3119285708130222E-5</v>
      </c>
      <c r="G44" s="66">
        <v>4.585418609235245E-4</v>
      </c>
      <c r="H44" s="66">
        <v>0</v>
      </c>
      <c r="I44" s="66">
        <v>3.3751780294956194E-4</v>
      </c>
      <c r="J44" s="66">
        <v>6.1931410509938827E-5</v>
      </c>
      <c r="K44" s="66">
        <v>7.3995200393976604E-4</v>
      </c>
      <c r="L44" s="66">
        <v>4.0333368443252749E-5</v>
      </c>
      <c r="M44" s="66">
        <v>0</v>
      </c>
      <c r="N44" s="66">
        <v>3.1400047233603948E-5</v>
      </c>
      <c r="O44" s="66">
        <v>6.3358843955687533E-5</v>
      </c>
      <c r="P44" s="66">
        <v>2.1939797466361875E-4</v>
      </c>
      <c r="Q44" s="66">
        <v>3.2152756097766369E-2</v>
      </c>
      <c r="R44" s="66">
        <v>3.6425914180499148E-5</v>
      </c>
      <c r="S44" s="66">
        <v>3.6450107829418387E-5</v>
      </c>
      <c r="T44" s="66">
        <v>2.4433958566781355E-5</v>
      </c>
      <c r="U44" s="66">
        <v>3.1450665149324405E-5</v>
      </c>
      <c r="V44" s="66">
        <v>2.1052519150109738E-4</v>
      </c>
      <c r="W44" s="66">
        <v>1.4896647886501529E-5</v>
      </c>
      <c r="X44" s="66">
        <v>7.2334521617759567E-5</v>
      </c>
      <c r="Y44" s="66">
        <v>4.2715890881942307E-5</v>
      </c>
      <c r="Z44" s="66">
        <v>5.0457673261258499E-5</v>
      </c>
      <c r="AA44" s="66">
        <v>2.0536167882011445E-4</v>
      </c>
      <c r="AB44" s="66">
        <v>2.2690014173159216E-4</v>
      </c>
      <c r="AC44" s="66">
        <v>9.3587856728631763E-6</v>
      </c>
      <c r="AD44" s="66">
        <v>3.127156549334065E-5</v>
      </c>
      <c r="AE44" s="66">
        <v>8.8893808253570129E-5</v>
      </c>
      <c r="AF44" s="66">
        <v>4.6406056190867706E-4</v>
      </c>
      <c r="AG44" s="66">
        <v>2.1806152786977981E-4</v>
      </c>
      <c r="AH44" s="66">
        <v>1.6743390831441739E-4</v>
      </c>
      <c r="AI44" s="66">
        <v>1.3189805009200988E-3</v>
      </c>
      <c r="AJ44" s="66">
        <v>9.7929670604011347E-4</v>
      </c>
      <c r="AK44" s="66">
        <v>9.3649131042091956E-4</v>
      </c>
      <c r="AL44" s="66">
        <v>4.9352133847273296E-5</v>
      </c>
      <c r="AM44" s="66">
        <v>3.883922721457187E-5</v>
      </c>
      <c r="AN44" s="66">
        <v>7.5941763450552643E-4</v>
      </c>
      <c r="AO44" s="66">
        <v>1.0000240234499354</v>
      </c>
      <c r="AP44" s="66">
        <v>1.5152696605558159E-5</v>
      </c>
      <c r="AQ44" s="66">
        <v>1.5451930618421916E-4</v>
      </c>
      <c r="AR44" s="66">
        <v>5.8220569953142551E-2</v>
      </c>
      <c r="AS44" s="66">
        <v>4.3152053171819096E-2</v>
      </c>
      <c r="AT44" s="66">
        <v>1.3774599063727312E-2</v>
      </c>
      <c r="AU44" s="66">
        <v>9.8285852936766133E-3</v>
      </c>
      <c r="AV44" s="66">
        <v>2.6417722591634265E-3</v>
      </c>
      <c r="AW44" s="66">
        <v>3.6630924184715297E-4</v>
      </c>
      <c r="AX44" s="66">
        <v>2.7318445262235489E-3</v>
      </c>
      <c r="AY44" s="66">
        <v>8.2941835905643406E-3</v>
      </c>
      <c r="AZ44" s="66">
        <v>1.4498253730046781E-2</v>
      </c>
      <c r="BA44" s="66">
        <v>3.7732064485806473E-4</v>
      </c>
      <c r="BB44" s="66">
        <v>4.8355458958602706E-3</v>
      </c>
      <c r="BC44" s="66">
        <v>3.4620553921783583E-3</v>
      </c>
      <c r="BD44" s="66">
        <v>9.4417587750645824E-4</v>
      </c>
      <c r="BE44" s="66">
        <v>3.9568500551116744E-3</v>
      </c>
      <c r="BF44" s="66">
        <v>3.7268859288003718E-3</v>
      </c>
      <c r="BG44" s="66">
        <v>5.4139396051725731E-3</v>
      </c>
      <c r="BH44" s="66">
        <v>2.4728164713482367E-2</v>
      </c>
      <c r="BI44" s="66">
        <v>1.4872942306570262E-2</v>
      </c>
      <c r="BJ44" s="66">
        <v>1.5039974953543599E-3</v>
      </c>
      <c r="BK44" s="66">
        <v>2.7745380184363405E-5</v>
      </c>
      <c r="BL44" s="66">
        <v>8.0596547173131792E-4</v>
      </c>
      <c r="BM44" s="66">
        <v>1.9190122069631566E-3</v>
      </c>
      <c r="BN44" s="66">
        <v>5.7883599911667382E-4</v>
      </c>
      <c r="BO44" s="66">
        <v>4.3776428471221219E-4</v>
      </c>
      <c r="BP44" s="66">
        <v>5.3193722279529084E-5</v>
      </c>
      <c r="BQ44" s="66">
        <v>7.5562685451796078E-5</v>
      </c>
      <c r="BR44" s="66">
        <v>1.3536511048623456E-4</v>
      </c>
      <c r="BS44" s="66">
        <v>5.0603260397499397E-5</v>
      </c>
      <c r="BT44" s="66">
        <v>6.1482771067302664E-5</v>
      </c>
      <c r="BU44" s="66">
        <v>2.3401783795989919E-5</v>
      </c>
      <c r="BV44" s="66">
        <v>2.1167316735317833E-5</v>
      </c>
      <c r="BW44" s="66">
        <v>3.3106577382493953E-5</v>
      </c>
      <c r="BX44" s="66">
        <v>2.632444801128588E-5</v>
      </c>
      <c r="BY44" s="66">
        <v>3.3988345330922216E-4</v>
      </c>
      <c r="BZ44" s="66">
        <v>5.4306394278107462E-5</v>
      </c>
      <c r="CA44" s="66">
        <v>1.8569797124917797E-4</v>
      </c>
      <c r="CB44" s="66">
        <v>1.0889295980179182E-4</v>
      </c>
      <c r="CC44" s="66">
        <v>1.3370273176985438E-4</v>
      </c>
      <c r="CD44" s="66">
        <v>4.3191872217107981E-5</v>
      </c>
      <c r="CE44" s="66">
        <v>8.0229028888473679E-5</v>
      </c>
      <c r="CF44" s="66">
        <v>1.6279002062676704E-4</v>
      </c>
      <c r="CG44" s="66">
        <v>1.1259955115779743E-5</v>
      </c>
      <c r="CH44" s="66">
        <v>3.8443637450691771E-5</v>
      </c>
      <c r="CI44" s="66">
        <v>6.2990260372918394E-5</v>
      </c>
      <c r="CJ44" s="66">
        <v>3.1856524414323125E-5</v>
      </c>
      <c r="CK44" s="66">
        <v>4.8619760743577518E-5</v>
      </c>
      <c r="CL44" s="66">
        <v>3.5083597375254423E-5</v>
      </c>
      <c r="CM44" s="66">
        <v>1.2202904388203595E-4</v>
      </c>
      <c r="CN44" s="66">
        <v>3.3592241798859546E-5</v>
      </c>
      <c r="CO44" s="66">
        <v>4.5833978100440545E-5</v>
      </c>
      <c r="CP44" s="66">
        <v>2.6166026167736841E-5</v>
      </c>
      <c r="CQ44" s="66">
        <v>2.8739674575066329E-5</v>
      </c>
      <c r="CR44" s="66">
        <v>5.9906472358416499E-5</v>
      </c>
      <c r="CS44" s="66">
        <v>3.1625928494960181E-5</v>
      </c>
      <c r="CT44" s="66">
        <v>9.8171450956280624E-5</v>
      </c>
      <c r="CU44" s="66">
        <v>1.0149381758586752E-4</v>
      </c>
      <c r="CV44" s="66">
        <v>2.8718312033118472E-5</v>
      </c>
      <c r="CW44" s="66">
        <v>8.6812205389041235E-4</v>
      </c>
      <c r="CX44" s="66">
        <v>2.0333403784630637E-5</v>
      </c>
      <c r="CY44" s="66">
        <v>5.6126441261117019E-5</v>
      </c>
      <c r="CZ44" s="66">
        <v>7.6961344654673993E-5</v>
      </c>
      <c r="DA44" s="66">
        <v>7.9965392498010924E-5</v>
      </c>
      <c r="DB44" s="66">
        <v>3.798795564174035E-5</v>
      </c>
      <c r="DC44" s="66">
        <v>1.0289129969354918E-4</v>
      </c>
      <c r="DD44" s="66">
        <v>5.8870546643594137E-5</v>
      </c>
      <c r="DE44" s="67">
        <v>4.9639144374724067E-4</v>
      </c>
      <c r="DF44" s="32"/>
      <c r="DG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row>
    <row r="45" spans="1:170" s="34" customFormat="1" ht="19.95" customHeight="1" x14ac:dyDescent="0.2">
      <c r="A45" s="71" t="s">
        <v>346</v>
      </c>
      <c r="B45" s="69" t="s">
        <v>345</v>
      </c>
      <c r="C45" s="70">
        <v>0</v>
      </c>
      <c r="D45" s="66">
        <v>0</v>
      </c>
      <c r="E45" s="66">
        <v>0</v>
      </c>
      <c r="F45" s="66">
        <v>0</v>
      </c>
      <c r="G45" s="66">
        <v>0</v>
      </c>
      <c r="H45" s="66">
        <v>0</v>
      </c>
      <c r="I45" s="66">
        <v>0</v>
      </c>
      <c r="J45" s="66">
        <v>0</v>
      </c>
      <c r="K45" s="66">
        <v>0</v>
      </c>
      <c r="L45" s="66">
        <v>0</v>
      </c>
      <c r="M45" s="66">
        <v>0</v>
      </c>
      <c r="N45" s="66">
        <v>0</v>
      </c>
      <c r="O45" s="66">
        <v>0</v>
      </c>
      <c r="P45" s="66">
        <v>0</v>
      </c>
      <c r="Q45" s="66">
        <v>0</v>
      </c>
      <c r="R45" s="66">
        <v>0</v>
      </c>
      <c r="S45" s="66">
        <v>0</v>
      </c>
      <c r="T45" s="66">
        <v>0</v>
      </c>
      <c r="U45" s="66">
        <v>0</v>
      </c>
      <c r="V45" s="66">
        <v>0</v>
      </c>
      <c r="W45" s="66">
        <v>0</v>
      </c>
      <c r="X45" s="66">
        <v>0</v>
      </c>
      <c r="Y45" s="66">
        <v>0</v>
      </c>
      <c r="Z45" s="66">
        <v>0</v>
      </c>
      <c r="AA45" s="66">
        <v>0</v>
      </c>
      <c r="AB45" s="66">
        <v>0</v>
      </c>
      <c r="AC45" s="66">
        <v>0</v>
      </c>
      <c r="AD45" s="66">
        <v>0</v>
      </c>
      <c r="AE45" s="66">
        <v>0</v>
      </c>
      <c r="AF45" s="66">
        <v>0</v>
      </c>
      <c r="AG45" s="66">
        <v>0</v>
      </c>
      <c r="AH45" s="66">
        <v>0</v>
      </c>
      <c r="AI45" s="66">
        <v>0</v>
      </c>
      <c r="AJ45" s="66">
        <v>0</v>
      </c>
      <c r="AK45" s="66">
        <v>0</v>
      </c>
      <c r="AL45" s="66">
        <v>0</v>
      </c>
      <c r="AM45" s="66">
        <v>0</v>
      </c>
      <c r="AN45" s="66">
        <v>0</v>
      </c>
      <c r="AO45" s="66">
        <v>0</v>
      </c>
      <c r="AP45" s="66">
        <v>1</v>
      </c>
      <c r="AQ45" s="66">
        <v>0</v>
      </c>
      <c r="AR45" s="66">
        <v>0</v>
      </c>
      <c r="AS45" s="66">
        <v>0</v>
      </c>
      <c r="AT45" s="66">
        <v>0</v>
      </c>
      <c r="AU45" s="66">
        <v>0</v>
      </c>
      <c r="AV45" s="66">
        <v>0</v>
      </c>
      <c r="AW45" s="66">
        <v>0</v>
      </c>
      <c r="AX45" s="66">
        <v>0</v>
      </c>
      <c r="AY45" s="66">
        <v>0</v>
      </c>
      <c r="AZ45" s="66">
        <v>0</v>
      </c>
      <c r="BA45" s="66">
        <v>0</v>
      </c>
      <c r="BB45" s="66">
        <v>0</v>
      </c>
      <c r="BC45" s="66">
        <v>0</v>
      </c>
      <c r="BD45" s="66">
        <v>0</v>
      </c>
      <c r="BE45" s="66">
        <v>0</v>
      </c>
      <c r="BF45" s="66">
        <v>0</v>
      </c>
      <c r="BG45" s="66">
        <v>0</v>
      </c>
      <c r="BH45" s="66">
        <v>0</v>
      </c>
      <c r="BI45" s="66">
        <v>0</v>
      </c>
      <c r="BJ45" s="66">
        <v>0</v>
      </c>
      <c r="BK45" s="66">
        <v>0</v>
      </c>
      <c r="BL45" s="66">
        <v>0</v>
      </c>
      <c r="BM45" s="66">
        <v>0</v>
      </c>
      <c r="BN45" s="66">
        <v>0</v>
      </c>
      <c r="BO45" s="66">
        <v>0</v>
      </c>
      <c r="BP45" s="66">
        <v>0</v>
      </c>
      <c r="BQ45" s="66">
        <v>0</v>
      </c>
      <c r="BR45" s="66">
        <v>0</v>
      </c>
      <c r="BS45" s="66">
        <v>0</v>
      </c>
      <c r="BT45" s="66">
        <v>0</v>
      </c>
      <c r="BU45" s="66">
        <v>0</v>
      </c>
      <c r="BV45" s="66">
        <v>0</v>
      </c>
      <c r="BW45" s="66">
        <v>0</v>
      </c>
      <c r="BX45" s="66">
        <v>0</v>
      </c>
      <c r="BY45" s="66">
        <v>0</v>
      </c>
      <c r="BZ45" s="66">
        <v>0</v>
      </c>
      <c r="CA45" s="66">
        <v>0</v>
      </c>
      <c r="CB45" s="66">
        <v>0</v>
      </c>
      <c r="CC45" s="66">
        <v>0</v>
      </c>
      <c r="CD45" s="66">
        <v>0</v>
      </c>
      <c r="CE45" s="66">
        <v>0</v>
      </c>
      <c r="CF45" s="66">
        <v>0</v>
      </c>
      <c r="CG45" s="66">
        <v>0</v>
      </c>
      <c r="CH45" s="66">
        <v>0</v>
      </c>
      <c r="CI45" s="66">
        <v>0</v>
      </c>
      <c r="CJ45" s="66">
        <v>0</v>
      </c>
      <c r="CK45" s="66">
        <v>0</v>
      </c>
      <c r="CL45" s="66">
        <v>0</v>
      </c>
      <c r="CM45" s="66">
        <v>0</v>
      </c>
      <c r="CN45" s="66">
        <v>0</v>
      </c>
      <c r="CO45" s="66">
        <v>0</v>
      </c>
      <c r="CP45" s="66">
        <v>0</v>
      </c>
      <c r="CQ45" s="66">
        <v>0</v>
      </c>
      <c r="CR45" s="66">
        <v>0</v>
      </c>
      <c r="CS45" s="66">
        <v>0</v>
      </c>
      <c r="CT45" s="66">
        <v>0</v>
      </c>
      <c r="CU45" s="66">
        <v>0</v>
      </c>
      <c r="CV45" s="66">
        <v>0</v>
      </c>
      <c r="CW45" s="66">
        <v>0</v>
      </c>
      <c r="CX45" s="66">
        <v>0</v>
      </c>
      <c r="CY45" s="66">
        <v>0</v>
      </c>
      <c r="CZ45" s="66">
        <v>0</v>
      </c>
      <c r="DA45" s="66">
        <v>0</v>
      </c>
      <c r="DB45" s="66">
        <v>0</v>
      </c>
      <c r="DC45" s="66">
        <v>0</v>
      </c>
      <c r="DD45" s="66">
        <v>0</v>
      </c>
      <c r="DE45" s="67">
        <v>0</v>
      </c>
      <c r="DF45" s="32"/>
      <c r="DG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row>
    <row r="46" spans="1:170" s="34" customFormat="1" ht="19.95" customHeight="1" x14ac:dyDescent="0.2">
      <c r="A46" s="71" t="s">
        <v>351</v>
      </c>
      <c r="B46" s="69" t="s">
        <v>352</v>
      </c>
      <c r="C46" s="70">
        <v>2.0544352036345691E-5</v>
      </c>
      <c r="D46" s="66">
        <v>1.1757463497468033E-5</v>
      </c>
      <c r="E46" s="66">
        <v>1.2303475452260328E-5</v>
      </c>
      <c r="F46" s="66">
        <v>1.602125114133559E-5</v>
      </c>
      <c r="G46" s="66">
        <v>4.7633280464675657E-5</v>
      </c>
      <c r="H46" s="66">
        <v>0</v>
      </c>
      <c r="I46" s="66">
        <v>7.2641814011574683E-5</v>
      </c>
      <c r="J46" s="66">
        <v>1.7884811268479859E-4</v>
      </c>
      <c r="K46" s="66">
        <v>2.7243109984521332E-4</v>
      </c>
      <c r="L46" s="66">
        <v>2.1212421731139976E-5</v>
      </c>
      <c r="M46" s="66">
        <v>0</v>
      </c>
      <c r="N46" s="66">
        <v>1.8141146424814708E-5</v>
      </c>
      <c r="O46" s="66">
        <v>1.7118708019811932E-5</v>
      </c>
      <c r="P46" s="66">
        <v>1.7593601985069641E-4</v>
      </c>
      <c r="Q46" s="66">
        <v>1.9107139174366107E-3</v>
      </c>
      <c r="R46" s="66">
        <v>1.5285079685713533E-5</v>
      </c>
      <c r="S46" s="66">
        <v>5.7456701274646155E-5</v>
      </c>
      <c r="T46" s="66">
        <v>2.8167146998294069E-4</v>
      </c>
      <c r="U46" s="66">
        <v>1.5606774547340998E-5</v>
      </c>
      <c r="V46" s="66">
        <v>4.3513272350000545E-5</v>
      </c>
      <c r="W46" s="66">
        <v>7.5732666858167195E-6</v>
      </c>
      <c r="X46" s="66">
        <v>2.4470028124039069E-5</v>
      </c>
      <c r="Y46" s="66">
        <v>1.5850587960607192E-5</v>
      </c>
      <c r="Z46" s="66">
        <v>2.3446008195381492E-5</v>
      </c>
      <c r="AA46" s="66">
        <v>1.4579563796993645E-4</v>
      </c>
      <c r="AB46" s="66">
        <v>2.7514092827704692E-4</v>
      </c>
      <c r="AC46" s="66">
        <v>3.8725706541757801E-6</v>
      </c>
      <c r="AD46" s="66">
        <v>1.0598680718592462E-5</v>
      </c>
      <c r="AE46" s="66">
        <v>2.2151084175952836E-4</v>
      </c>
      <c r="AF46" s="66">
        <v>1.9836229251534685E-4</v>
      </c>
      <c r="AG46" s="66">
        <v>1.8714630061719969E-4</v>
      </c>
      <c r="AH46" s="66">
        <v>1.1838165234715532E-4</v>
      </c>
      <c r="AI46" s="66">
        <v>4.8711722264403208E-5</v>
      </c>
      <c r="AJ46" s="66">
        <v>2.0168686714655987E-4</v>
      </c>
      <c r="AK46" s="66">
        <v>4.3649773190221455E-4</v>
      </c>
      <c r="AL46" s="66">
        <v>1.4443957920571567E-5</v>
      </c>
      <c r="AM46" s="66">
        <v>1.0617340254847966E-4</v>
      </c>
      <c r="AN46" s="66">
        <v>6.8223018347913169E-5</v>
      </c>
      <c r="AO46" s="66">
        <v>3.3343411203697668E-5</v>
      </c>
      <c r="AP46" s="66">
        <v>4.391582870529431E-5</v>
      </c>
      <c r="AQ46" s="66">
        <v>1.0053175178794616</v>
      </c>
      <c r="AR46" s="66">
        <v>7.2441561950846566E-3</v>
      </c>
      <c r="AS46" s="66">
        <v>4.485811971595895E-3</v>
      </c>
      <c r="AT46" s="66">
        <v>4.2981562330532156E-3</v>
      </c>
      <c r="AU46" s="66">
        <v>2.158572752902997E-3</v>
      </c>
      <c r="AV46" s="66">
        <v>4.6430562780565565E-3</v>
      </c>
      <c r="AW46" s="66">
        <v>1.7349288033457265E-3</v>
      </c>
      <c r="AX46" s="66">
        <v>4.729368694199554E-3</v>
      </c>
      <c r="AY46" s="66">
        <v>7.1559905935058895E-3</v>
      </c>
      <c r="AZ46" s="66">
        <v>4.2571812673712272E-3</v>
      </c>
      <c r="BA46" s="66">
        <v>2.4853709959809004E-3</v>
      </c>
      <c r="BB46" s="66">
        <v>3.6893307976998079E-3</v>
      </c>
      <c r="BC46" s="66">
        <v>6.4759339897751617E-3</v>
      </c>
      <c r="BD46" s="66">
        <v>2.0306090014360879E-3</v>
      </c>
      <c r="BE46" s="66">
        <v>1.5018906701249474E-3</v>
      </c>
      <c r="BF46" s="66">
        <v>1.8556816009940172E-3</v>
      </c>
      <c r="BG46" s="66">
        <v>4.237456588167615E-3</v>
      </c>
      <c r="BH46" s="66">
        <v>2.0468030053423787E-3</v>
      </c>
      <c r="BI46" s="66">
        <v>1.9393921435639462E-3</v>
      </c>
      <c r="BJ46" s="66">
        <v>1.4485450580932905E-3</v>
      </c>
      <c r="BK46" s="66">
        <v>1.2510045030202525E-5</v>
      </c>
      <c r="BL46" s="66">
        <v>8.3864099764965633E-4</v>
      </c>
      <c r="BM46" s="66">
        <v>1.1616059163163522E-3</v>
      </c>
      <c r="BN46" s="66">
        <v>4.8570457291566781E-4</v>
      </c>
      <c r="BO46" s="66">
        <v>2.948114298122115E-3</v>
      </c>
      <c r="BP46" s="66">
        <v>5.362131203836194E-5</v>
      </c>
      <c r="BQ46" s="66">
        <v>3.5521298802277342E-5</v>
      </c>
      <c r="BR46" s="66">
        <v>9.4973266825518386E-5</v>
      </c>
      <c r="BS46" s="66">
        <v>2.6536459773491846E-5</v>
      </c>
      <c r="BT46" s="66">
        <v>1.9099333153794826E-5</v>
      </c>
      <c r="BU46" s="66">
        <v>1.0446189414629446E-5</v>
      </c>
      <c r="BV46" s="66">
        <v>1.1851534913198092E-5</v>
      </c>
      <c r="BW46" s="66">
        <v>1.6636615889278763E-5</v>
      </c>
      <c r="BX46" s="66">
        <v>1.2913679911522569E-5</v>
      </c>
      <c r="BY46" s="66">
        <v>6.4160824839312231E-5</v>
      </c>
      <c r="BZ46" s="66">
        <v>2.3285453996547707E-5</v>
      </c>
      <c r="CA46" s="66">
        <v>1.0709797149697314E-4</v>
      </c>
      <c r="CB46" s="66">
        <v>2.4001565650373959E-5</v>
      </c>
      <c r="CC46" s="66">
        <v>8.0328339168185705E-5</v>
      </c>
      <c r="CD46" s="66">
        <v>1.7451076223589038E-5</v>
      </c>
      <c r="CE46" s="66">
        <v>2.7813149541222568E-5</v>
      </c>
      <c r="CF46" s="66">
        <v>4.2167263180617197E-5</v>
      </c>
      <c r="CG46" s="66">
        <v>6.167483911168837E-6</v>
      </c>
      <c r="CH46" s="66">
        <v>1.5061312412251519E-5</v>
      </c>
      <c r="CI46" s="66">
        <v>3.8476064062497198E-5</v>
      </c>
      <c r="CJ46" s="66">
        <v>1.5054487068527582E-5</v>
      </c>
      <c r="CK46" s="66">
        <v>2.376721134889352E-5</v>
      </c>
      <c r="CL46" s="66">
        <v>5.5746598303104988E-5</v>
      </c>
      <c r="CM46" s="66">
        <v>4.5457841597146223E-5</v>
      </c>
      <c r="CN46" s="66">
        <v>1.6779314934904103E-5</v>
      </c>
      <c r="CO46" s="66">
        <v>4.1261963287855051E-5</v>
      </c>
      <c r="CP46" s="66">
        <v>1.9853738931295041E-4</v>
      </c>
      <c r="CQ46" s="66">
        <v>1.8094902349147056E-5</v>
      </c>
      <c r="CR46" s="66">
        <v>4.0738838794793384E-5</v>
      </c>
      <c r="CS46" s="66">
        <v>5.3087548004748149E-5</v>
      </c>
      <c r="CT46" s="66">
        <v>4.8852316983536376E-5</v>
      </c>
      <c r="CU46" s="66">
        <v>5.6527641780951573E-5</v>
      </c>
      <c r="CV46" s="66">
        <v>1.9701037263169116E-5</v>
      </c>
      <c r="CW46" s="66">
        <v>5.3497883612009533E-4</v>
      </c>
      <c r="CX46" s="66">
        <v>1.4580558384500761E-5</v>
      </c>
      <c r="CY46" s="66">
        <v>9.1413954582850754E-5</v>
      </c>
      <c r="CZ46" s="66">
        <v>6.2047793158832203E-5</v>
      </c>
      <c r="DA46" s="66">
        <v>9.363107195705159E-5</v>
      </c>
      <c r="DB46" s="66">
        <v>1.9014240371651736E-5</v>
      </c>
      <c r="DC46" s="66">
        <v>6.372820022046286E-5</v>
      </c>
      <c r="DD46" s="66">
        <v>1.6174816726354961E-4</v>
      </c>
      <c r="DE46" s="67">
        <v>2.5589507975217228E-4</v>
      </c>
      <c r="DF46" s="32"/>
      <c r="DG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row>
    <row r="47" spans="1:170" s="34" customFormat="1" ht="19.95" customHeight="1" x14ac:dyDescent="0.2">
      <c r="A47" s="71" t="s">
        <v>357</v>
      </c>
      <c r="B47" s="69" t="s">
        <v>779</v>
      </c>
      <c r="C47" s="70">
        <v>3.1227427173688089E-5</v>
      </c>
      <c r="D47" s="66">
        <v>1.7453785473653009E-5</v>
      </c>
      <c r="E47" s="66">
        <v>8.5446596516586037E-6</v>
      </c>
      <c r="F47" s="66">
        <v>1.5978801682999955E-5</v>
      </c>
      <c r="G47" s="66">
        <v>3.5971988016090666E-5</v>
      </c>
      <c r="H47" s="66">
        <v>0</v>
      </c>
      <c r="I47" s="66">
        <v>5.120706583722761E-5</v>
      </c>
      <c r="J47" s="66">
        <v>9.8914864762918915E-6</v>
      </c>
      <c r="K47" s="66">
        <v>9.3712420929086867E-6</v>
      </c>
      <c r="L47" s="66">
        <v>7.4635366499902612E-6</v>
      </c>
      <c r="M47" s="66">
        <v>0</v>
      </c>
      <c r="N47" s="66">
        <v>3.5028338935126171E-5</v>
      </c>
      <c r="O47" s="66">
        <v>2.0637403164284606E-5</v>
      </c>
      <c r="P47" s="66">
        <v>1.8952097085942283E-5</v>
      </c>
      <c r="Q47" s="66">
        <v>1.3668837592785809E-4</v>
      </c>
      <c r="R47" s="66">
        <v>4.318487411467816E-5</v>
      </c>
      <c r="S47" s="66">
        <v>2.57412764488615E-5</v>
      </c>
      <c r="T47" s="66">
        <v>1.6055867008031424E-5</v>
      </c>
      <c r="U47" s="66">
        <v>2.9913467597910112E-5</v>
      </c>
      <c r="V47" s="66">
        <v>4.5624867302748129E-5</v>
      </c>
      <c r="W47" s="66">
        <v>1.9212574311367958E-5</v>
      </c>
      <c r="X47" s="66">
        <v>4.4646953273841001E-5</v>
      </c>
      <c r="Y47" s="66">
        <v>4.4843142343157278E-5</v>
      </c>
      <c r="Z47" s="66">
        <v>7.1693355330398412E-5</v>
      </c>
      <c r="AA47" s="66">
        <v>1.5874372575427894E-5</v>
      </c>
      <c r="AB47" s="66">
        <v>2.9516145111486229E-5</v>
      </c>
      <c r="AC47" s="66">
        <v>2.8780071881238744E-6</v>
      </c>
      <c r="AD47" s="66">
        <v>1.8388183287535578E-5</v>
      </c>
      <c r="AE47" s="66">
        <v>3.0596574732905815E-5</v>
      </c>
      <c r="AF47" s="66">
        <v>2.0291806055426635E-5</v>
      </c>
      <c r="AG47" s="66">
        <v>1.1608234189885576E-5</v>
      </c>
      <c r="AH47" s="66">
        <v>3.3585732710734965E-5</v>
      </c>
      <c r="AI47" s="66">
        <v>4.8720944573050284E-5</v>
      </c>
      <c r="AJ47" s="66">
        <v>3.6652744345471647E-5</v>
      </c>
      <c r="AK47" s="66">
        <v>4.9802075282006474E-5</v>
      </c>
      <c r="AL47" s="66">
        <v>4.7131616610893611E-5</v>
      </c>
      <c r="AM47" s="66">
        <v>4.8106402669649228E-5</v>
      </c>
      <c r="AN47" s="66">
        <v>6.2370024592462927E-5</v>
      </c>
      <c r="AO47" s="66">
        <v>2.8404830472920143E-5</v>
      </c>
      <c r="AP47" s="66">
        <v>2.741914717857923E-5</v>
      </c>
      <c r="AQ47" s="66">
        <v>2.0639862691878847E-5</v>
      </c>
      <c r="AR47" s="66">
        <v>1.0014163834913556</v>
      </c>
      <c r="AS47" s="66">
        <v>1.0744918100207007E-4</v>
      </c>
      <c r="AT47" s="66">
        <v>3.7952052231131975E-5</v>
      </c>
      <c r="AU47" s="66">
        <v>2.4721876691408725E-5</v>
      </c>
      <c r="AV47" s="66">
        <v>1.6496641749663961E-5</v>
      </c>
      <c r="AW47" s="66">
        <v>1.4986435912259411E-5</v>
      </c>
      <c r="AX47" s="66">
        <v>3.6697308620245344E-5</v>
      </c>
      <c r="AY47" s="66">
        <v>1.8970699610854546E-5</v>
      </c>
      <c r="AZ47" s="66">
        <v>1.2722853190637461E-5</v>
      </c>
      <c r="BA47" s="66">
        <v>1.2122852363018923E-5</v>
      </c>
      <c r="BB47" s="66">
        <v>1.6606872440500286E-5</v>
      </c>
      <c r="BC47" s="66">
        <v>2.9280685488376508E-5</v>
      </c>
      <c r="BD47" s="66">
        <v>1.3190245327212715E-5</v>
      </c>
      <c r="BE47" s="66">
        <v>6.2269141183114873E-6</v>
      </c>
      <c r="BF47" s="66">
        <v>1.1452968012362581E-5</v>
      </c>
      <c r="BG47" s="66">
        <v>9.4789351644756387E-6</v>
      </c>
      <c r="BH47" s="66">
        <v>6.6342221786997184E-4</v>
      </c>
      <c r="BI47" s="66">
        <v>4.9004776671523868E-4</v>
      </c>
      <c r="BJ47" s="66">
        <v>5.0927914741607995E-4</v>
      </c>
      <c r="BK47" s="66">
        <v>1.2314207302780017E-5</v>
      </c>
      <c r="BL47" s="66">
        <v>5.193810883046936E-3</v>
      </c>
      <c r="BM47" s="66">
        <v>6.6534420634243091E-3</v>
      </c>
      <c r="BN47" s="66">
        <v>2.2199634154152627E-3</v>
      </c>
      <c r="BO47" s="66">
        <v>3.6543676211355674E-3</v>
      </c>
      <c r="BP47" s="66">
        <v>9.2641495911882613E-5</v>
      </c>
      <c r="BQ47" s="66">
        <v>1.6995323510164258E-4</v>
      </c>
      <c r="BR47" s="66">
        <v>2.2311294443038226E-4</v>
      </c>
      <c r="BS47" s="66">
        <v>3.342229486515146E-5</v>
      </c>
      <c r="BT47" s="66">
        <v>2.9945534042047853E-5</v>
      </c>
      <c r="BU47" s="66">
        <v>2.196187841151688E-5</v>
      </c>
      <c r="BV47" s="66">
        <v>3.4681037170371235E-5</v>
      </c>
      <c r="BW47" s="66">
        <v>8.2651186934169172E-5</v>
      </c>
      <c r="BX47" s="66">
        <v>6.8375439545803694E-5</v>
      </c>
      <c r="BY47" s="66">
        <v>1.1849966269923002E-4</v>
      </c>
      <c r="BZ47" s="66">
        <v>1.1707053936874823E-5</v>
      </c>
      <c r="CA47" s="66">
        <v>9.2410029772926235E-5</v>
      </c>
      <c r="CB47" s="66">
        <v>2.9088375381210636E-5</v>
      </c>
      <c r="CC47" s="66">
        <v>3.6363451958201093E-4</v>
      </c>
      <c r="CD47" s="66">
        <v>3.6034385675510992E-5</v>
      </c>
      <c r="CE47" s="66">
        <v>8.8479756867438045E-5</v>
      </c>
      <c r="CF47" s="66">
        <v>8.5285857779414184E-5</v>
      </c>
      <c r="CG47" s="66">
        <v>1.3614503359396349E-5</v>
      </c>
      <c r="CH47" s="66">
        <v>3.8829483301016514E-5</v>
      </c>
      <c r="CI47" s="66">
        <v>1.4221254644317539E-4</v>
      </c>
      <c r="CJ47" s="66">
        <v>9.5394739088898205E-6</v>
      </c>
      <c r="CK47" s="66">
        <v>7.5231918731111518E-5</v>
      </c>
      <c r="CL47" s="66">
        <v>3.1195168099048572E-5</v>
      </c>
      <c r="CM47" s="66">
        <v>3.8330926718498178E-5</v>
      </c>
      <c r="CN47" s="66">
        <v>5.1802848048934058E-5</v>
      </c>
      <c r="CO47" s="66">
        <v>3.2817348279352963E-5</v>
      </c>
      <c r="CP47" s="66">
        <v>1.8002208223919957E-5</v>
      </c>
      <c r="CQ47" s="66">
        <v>1.6837895561371133E-5</v>
      </c>
      <c r="CR47" s="66">
        <v>3.8353978023409455E-5</v>
      </c>
      <c r="CS47" s="66">
        <v>2.2279925457854933E-5</v>
      </c>
      <c r="CT47" s="66">
        <v>1.8329530768070872E-5</v>
      </c>
      <c r="CU47" s="66">
        <v>2.3657607470773466E-5</v>
      </c>
      <c r="CV47" s="66">
        <v>4.870944360918271E-5</v>
      </c>
      <c r="CW47" s="66">
        <v>2.1114654208888025E-5</v>
      </c>
      <c r="CX47" s="66">
        <v>1.1763327445520869E-5</v>
      </c>
      <c r="CY47" s="66">
        <v>3.1949300383983124E-5</v>
      </c>
      <c r="CZ47" s="66">
        <v>2.0955210075721469E-5</v>
      </c>
      <c r="DA47" s="66">
        <v>2.9002652292561841E-5</v>
      </c>
      <c r="DB47" s="66">
        <v>3.6571696034501756E-5</v>
      </c>
      <c r="DC47" s="66">
        <v>2.76490251667197E-5</v>
      </c>
      <c r="DD47" s="66">
        <v>1.465301431716722E-5</v>
      </c>
      <c r="DE47" s="67">
        <v>5.0254390747180235E-5</v>
      </c>
      <c r="DF47" s="32"/>
      <c r="DG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row>
    <row r="48" spans="1:170" s="34" customFormat="1" ht="19.95" customHeight="1" x14ac:dyDescent="0.2">
      <c r="A48" s="71" t="s">
        <v>361</v>
      </c>
      <c r="B48" s="69" t="s">
        <v>362</v>
      </c>
      <c r="C48" s="70">
        <v>6.8971153565137696E-4</v>
      </c>
      <c r="D48" s="66">
        <v>4.5182820222377758E-4</v>
      </c>
      <c r="E48" s="66">
        <v>1.4004847708181498E-4</v>
      </c>
      <c r="F48" s="66">
        <v>3.4872276228957932E-4</v>
      </c>
      <c r="G48" s="66">
        <v>7.1221682672281683E-4</v>
      </c>
      <c r="H48" s="66">
        <v>0</v>
      </c>
      <c r="I48" s="66">
        <v>6.5266456227699695E-3</v>
      </c>
      <c r="J48" s="66">
        <v>1.2461401231074038E-3</v>
      </c>
      <c r="K48" s="66">
        <v>1.7430211884362123E-2</v>
      </c>
      <c r="L48" s="66">
        <v>6.8455219972634023E-4</v>
      </c>
      <c r="M48" s="66">
        <v>0</v>
      </c>
      <c r="N48" s="66">
        <v>3.5444031630155762E-4</v>
      </c>
      <c r="O48" s="66">
        <v>1.2061735403684857E-3</v>
      </c>
      <c r="P48" s="66">
        <v>4.0854365253306935E-3</v>
      </c>
      <c r="Q48" s="66">
        <v>2.4086095854749006E-2</v>
      </c>
      <c r="R48" s="66">
        <v>5.1893142886661153E-4</v>
      </c>
      <c r="S48" s="66">
        <v>6.2817787609691805E-4</v>
      </c>
      <c r="T48" s="66">
        <v>3.6039817965715488E-4</v>
      </c>
      <c r="U48" s="66">
        <v>3.2846538733809254E-4</v>
      </c>
      <c r="V48" s="66">
        <v>4.4026343655869157E-3</v>
      </c>
      <c r="W48" s="66">
        <v>1.8997234485272713E-4</v>
      </c>
      <c r="X48" s="66">
        <v>1.1617347777367411E-3</v>
      </c>
      <c r="Y48" s="66">
        <v>6.9511732420408131E-4</v>
      </c>
      <c r="Z48" s="66">
        <v>7.0665039194099341E-4</v>
      </c>
      <c r="AA48" s="66">
        <v>4.5775521253931884E-3</v>
      </c>
      <c r="AB48" s="66">
        <v>4.6784264436679907E-3</v>
      </c>
      <c r="AC48" s="66">
        <v>1.7130204730368714E-4</v>
      </c>
      <c r="AD48" s="66">
        <v>5.1493458507932742E-4</v>
      </c>
      <c r="AE48" s="66">
        <v>8.6408022722152332E-4</v>
      </c>
      <c r="AF48" s="66">
        <v>1.0645413549215204E-2</v>
      </c>
      <c r="AG48" s="66">
        <v>4.9839069652468483E-3</v>
      </c>
      <c r="AH48" s="66">
        <v>2.7883949971763467E-3</v>
      </c>
      <c r="AI48" s="66">
        <v>2.4396055087299996E-3</v>
      </c>
      <c r="AJ48" s="66">
        <v>6.611019431362098E-3</v>
      </c>
      <c r="AK48" s="66">
        <v>3.0027494310615756E-3</v>
      </c>
      <c r="AL48" s="66">
        <v>2.7854578227818363E-4</v>
      </c>
      <c r="AM48" s="66">
        <v>3.1036378431141624E-4</v>
      </c>
      <c r="AN48" s="66">
        <v>5.2012665496110081E-3</v>
      </c>
      <c r="AO48" s="66">
        <v>2.4852927258519155E-4</v>
      </c>
      <c r="AP48" s="66">
        <v>1.5371113271959457E-4</v>
      </c>
      <c r="AQ48" s="66">
        <v>1.1783697983659867E-3</v>
      </c>
      <c r="AR48" s="66">
        <v>1.7080012113982149E-2</v>
      </c>
      <c r="AS48" s="66">
        <v>1.0270510246464655</v>
      </c>
      <c r="AT48" s="66">
        <v>1.3440960078726109E-2</v>
      </c>
      <c r="AU48" s="66">
        <v>1.1221606446300878E-2</v>
      </c>
      <c r="AV48" s="66">
        <v>1.0565306360102307E-2</v>
      </c>
      <c r="AW48" s="66">
        <v>4.3261635263153984E-3</v>
      </c>
      <c r="AX48" s="66">
        <v>1.2048366392224133E-2</v>
      </c>
      <c r="AY48" s="66">
        <v>1.056817513963355E-2</v>
      </c>
      <c r="AZ48" s="66">
        <v>9.0164205182344057E-3</v>
      </c>
      <c r="BA48" s="66">
        <v>7.1591396904507011E-3</v>
      </c>
      <c r="BB48" s="66">
        <v>7.1268964193746554E-3</v>
      </c>
      <c r="BC48" s="66">
        <v>9.6812973345084749E-3</v>
      </c>
      <c r="BD48" s="66">
        <v>1.044306312345079E-2</v>
      </c>
      <c r="BE48" s="66">
        <v>2.1776686151385167E-3</v>
      </c>
      <c r="BF48" s="66">
        <v>3.4211283319553159E-3</v>
      </c>
      <c r="BG48" s="66">
        <v>4.3217884929858258E-3</v>
      </c>
      <c r="BH48" s="66">
        <v>1.2613943107958558E-2</v>
      </c>
      <c r="BI48" s="66">
        <v>3.8508970013939516E-3</v>
      </c>
      <c r="BJ48" s="66">
        <v>7.4489047905072926E-3</v>
      </c>
      <c r="BK48" s="66">
        <v>2.9118240534512939E-4</v>
      </c>
      <c r="BL48" s="66">
        <v>6.6011579867358951E-3</v>
      </c>
      <c r="BM48" s="66">
        <v>2.5036563273562101E-2</v>
      </c>
      <c r="BN48" s="66">
        <v>2.8850085191109301E-3</v>
      </c>
      <c r="BO48" s="66">
        <v>2.581313075904233E-3</v>
      </c>
      <c r="BP48" s="66">
        <v>5.388811972366252E-4</v>
      </c>
      <c r="BQ48" s="66">
        <v>1.143413717109167E-3</v>
      </c>
      <c r="BR48" s="66">
        <v>1.2896144655248885E-3</v>
      </c>
      <c r="BS48" s="66">
        <v>3.3981372585065064E-4</v>
      </c>
      <c r="BT48" s="66">
        <v>1.0728792664698014E-3</v>
      </c>
      <c r="BU48" s="66">
        <v>1.7768820235921333E-4</v>
      </c>
      <c r="BV48" s="66">
        <v>1.9761173802117476E-4</v>
      </c>
      <c r="BW48" s="66">
        <v>4.0779132951807544E-4</v>
      </c>
      <c r="BX48" s="66">
        <v>3.8671580961812551E-4</v>
      </c>
      <c r="BY48" s="66">
        <v>7.0127989480917301E-4</v>
      </c>
      <c r="BZ48" s="66">
        <v>5.8549564733857923E-4</v>
      </c>
      <c r="CA48" s="66">
        <v>1.0760889371967338E-3</v>
      </c>
      <c r="CB48" s="66">
        <v>5.4059888549121712E-4</v>
      </c>
      <c r="CC48" s="66">
        <v>1.4524747636407835E-3</v>
      </c>
      <c r="CD48" s="66">
        <v>6.0464031751207722E-4</v>
      </c>
      <c r="CE48" s="66">
        <v>1.3018416177125059E-3</v>
      </c>
      <c r="CF48" s="66">
        <v>3.0518563558318834E-3</v>
      </c>
      <c r="CG48" s="66">
        <v>1.1103404792948651E-4</v>
      </c>
      <c r="CH48" s="66">
        <v>4.5857395876641569E-4</v>
      </c>
      <c r="CI48" s="66">
        <v>6.6227377807594971E-4</v>
      </c>
      <c r="CJ48" s="66">
        <v>1.992117941825675E-4</v>
      </c>
      <c r="CK48" s="66">
        <v>4.9981769263644196E-4</v>
      </c>
      <c r="CL48" s="66">
        <v>3.5200863764713551E-4</v>
      </c>
      <c r="CM48" s="66">
        <v>1.4520251065542589E-3</v>
      </c>
      <c r="CN48" s="66">
        <v>3.0838732770912272E-4</v>
      </c>
      <c r="CO48" s="66">
        <v>3.4270345324027753E-4</v>
      </c>
      <c r="CP48" s="66">
        <v>2.8640857944353676E-4</v>
      </c>
      <c r="CQ48" s="66">
        <v>2.1044384852806321E-4</v>
      </c>
      <c r="CR48" s="66">
        <v>5.2816740006164209E-4</v>
      </c>
      <c r="CS48" s="66">
        <v>3.6226356155743053E-4</v>
      </c>
      <c r="CT48" s="66">
        <v>1.1114317009809267E-3</v>
      </c>
      <c r="CU48" s="66">
        <v>5.9406340298468515E-4</v>
      </c>
      <c r="CV48" s="66">
        <v>2.7530998007674914E-4</v>
      </c>
      <c r="CW48" s="66">
        <v>2.3361960175835384E-3</v>
      </c>
      <c r="CX48" s="66">
        <v>1.8374015660097587E-4</v>
      </c>
      <c r="CY48" s="66">
        <v>8.2112459715310345E-4</v>
      </c>
      <c r="CZ48" s="66">
        <v>1.4665582333237594E-3</v>
      </c>
      <c r="DA48" s="66">
        <v>1.4856835379965609E-3</v>
      </c>
      <c r="DB48" s="66">
        <v>2.9346083727598335E-4</v>
      </c>
      <c r="DC48" s="66">
        <v>1.9253418153068584E-3</v>
      </c>
      <c r="DD48" s="66">
        <v>5.3530807671050326E-4</v>
      </c>
      <c r="DE48" s="67">
        <v>2.2899647440372435E-3</v>
      </c>
      <c r="DF48" s="32"/>
      <c r="DG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row>
    <row r="49" spans="1:170" s="34" customFormat="1" ht="19.95" customHeight="1" x14ac:dyDescent="0.2">
      <c r="A49" s="71" t="s">
        <v>366</v>
      </c>
      <c r="B49" s="69" t="s">
        <v>88</v>
      </c>
      <c r="C49" s="70">
        <v>1.2788662454323323E-4</v>
      </c>
      <c r="D49" s="66">
        <v>7.4187710602736728E-5</v>
      </c>
      <c r="E49" s="66">
        <v>5.5842290353929923E-5</v>
      </c>
      <c r="F49" s="66">
        <v>1.5226401489334496E-4</v>
      </c>
      <c r="G49" s="66">
        <v>1.4028285875067916E-4</v>
      </c>
      <c r="H49" s="66">
        <v>0</v>
      </c>
      <c r="I49" s="66">
        <v>1.1874814553896333E-3</v>
      </c>
      <c r="J49" s="66">
        <v>5.378704896532554E-5</v>
      </c>
      <c r="K49" s="66">
        <v>3.9742590273787111E-5</v>
      </c>
      <c r="L49" s="66">
        <v>3.4623329696906336E-5</v>
      </c>
      <c r="M49" s="66">
        <v>0</v>
      </c>
      <c r="N49" s="66">
        <v>9.0037157148735545E-5</v>
      </c>
      <c r="O49" s="66">
        <v>5.1102205255984375E-5</v>
      </c>
      <c r="P49" s="66">
        <v>1.1684694483581271E-4</v>
      </c>
      <c r="Q49" s="66">
        <v>8.4019257185815233E-4</v>
      </c>
      <c r="R49" s="66">
        <v>6.0296854969282234E-5</v>
      </c>
      <c r="S49" s="66">
        <v>3.4886364153509855E-5</v>
      </c>
      <c r="T49" s="66">
        <v>4.566639139362986E-5</v>
      </c>
      <c r="U49" s="66">
        <v>1.1244759861302367E-4</v>
      </c>
      <c r="V49" s="66">
        <v>1.5759471678388669E-4</v>
      </c>
      <c r="W49" s="66">
        <v>4.1021208368469918E-5</v>
      </c>
      <c r="X49" s="66">
        <v>1.5761003152414923E-4</v>
      </c>
      <c r="Y49" s="66">
        <v>6.7875668464547722E-5</v>
      </c>
      <c r="Z49" s="66">
        <v>8.3624339061892926E-5</v>
      </c>
      <c r="AA49" s="66">
        <v>6.4828683726079995E-5</v>
      </c>
      <c r="AB49" s="66">
        <v>6.8103002033170014E-5</v>
      </c>
      <c r="AC49" s="66">
        <v>1.5668176734410665E-5</v>
      </c>
      <c r="AD49" s="66">
        <v>5.9497013532553702E-5</v>
      </c>
      <c r="AE49" s="66">
        <v>1.4893792528345516E-4</v>
      </c>
      <c r="AF49" s="66">
        <v>9.5628316692634031E-5</v>
      </c>
      <c r="AG49" s="66">
        <v>4.3216985333796937E-5</v>
      </c>
      <c r="AH49" s="66">
        <v>1.3605550835691005E-3</v>
      </c>
      <c r="AI49" s="66">
        <v>1.8176904234279938E-4</v>
      </c>
      <c r="AJ49" s="66">
        <v>9.2472436404992728E-4</v>
      </c>
      <c r="AK49" s="66">
        <v>2.9777790216247433E-4</v>
      </c>
      <c r="AL49" s="66">
        <v>5.0141211580904781E-5</v>
      </c>
      <c r="AM49" s="66">
        <v>6.8205314082461904E-5</v>
      </c>
      <c r="AN49" s="66">
        <v>4.7717304626928821E-4</v>
      </c>
      <c r="AO49" s="66">
        <v>4.0837260976110496E-5</v>
      </c>
      <c r="AP49" s="66">
        <v>3.7295290100303745E-5</v>
      </c>
      <c r="AQ49" s="66">
        <v>5.8524186555194602E-5</v>
      </c>
      <c r="AR49" s="66">
        <v>2.8275323978789262E-4</v>
      </c>
      <c r="AS49" s="66">
        <v>2.5416585198244444E-4</v>
      </c>
      <c r="AT49" s="66">
        <v>1.02456005087233</v>
      </c>
      <c r="AU49" s="66">
        <v>6.1932000227550394E-3</v>
      </c>
      <c r="AV49" s="66">
        <v>1.9401906981311842E-3</v>
      </c>
      <c r="AW49" s="66">
        <v>3.8148323605199919E-4</v>
      </c>
      <c r="AX49" s="66">
        <v>4.5203757790064197E-4</v>
      </c>
      <c r="AY49" s="66">
        <v>2.1501619490652477E-3</v>
      </c>
      <c r="AZ49" s="66">
        <v>3.3038436450278661E-3</v>
      </c>
      <c r="BA49" s="66">
        <v>5.0066549871081924E-4</v>
      </c>
      <c r="BB49" s="66">
        <v>8.8144324157099182E-5</v>
      </c>
      <c r="BC49" s="66">
        <v>4.1048028789285079E-4</v>
      </c>
      <c r="BD49" s="66">
        <v>2.5767829053308263E-4</v>
      </c>
      <c r="BE49" s="66">
        <v>4.5693656477966912E-4</v>
      </c>
      <c r="BF49" s="66">
        <v>5.579118981294995E-4</v>
      </c>
      <c r="BG49" s="66">
        <v>1.9412990201311403E-3</v>
      </c>
      <c r="BH49" s="66">
        <v>5.7677585015718704E-3</v>
      </c>
      <c r="BI49" s="66">
        <v>2.0905116673246424E-3</v>
      </c>
      <c r="BJ49" s="66">
        <v>1.4990116849115473E-4</v>
      </c>
      <c r="BK49" s="66">
        <v>1.067056290766242E-4</v>
      </c>
      <c r="BL49" s="66">
        <v>1.4383166998930973E-3</v>
      </c>
      <c r="BM49" s="66">
        <v>2.2916176944400235E-4</v>
      </c>
      <c r="BN49" s="66">
        <v>6.2063491562948804E-4</v>
      </c>
      <c r="BO49" s="66">
        <v>1.165772151208524E-3</v>
      </c>
      <c r="BP49" s="66">
        <v>1.6146163384144635E-4</v>
      </c>
      <c r="BQ49" s="66">
        <v>4.3030567568956887E-5</v>
      </c>
      <c r="BR49" s="66">
        <v>1.9470796905431964E-3</v>
      </c>
      <c r="BS49" s="66">
        <v>1.9312815774516793E-4</v>
      </c>
      <c r="BT49" s="66">
        <v>6.730913187018822E-5</v>
      </c>
      <c r="BU49" s="66">
        <v>4.3651581309771911E-5</v>
      </c>
      <c r="BV49" s="66">
        <v>3.4477090031348894E-5</v>
      </c>
      <c r="BW49" s="66">
        <v>2.4053198899989234E-5</v>
      </c>
      <c r="BX49" s="66">
        <v>5.7925752859716495E-6</v>
      </c>
      <c r="BY49" s="66">
        <v>1.3373821836322082E-4</v>
      </c>
      <c r="BZ49" s="66">
        <v>2.3028417820016695E-4</v>
      </c>
      <c r="CA49" s="66">
        <v>1.2944492662595674E-3</v>
      </c>
      <c r="CB49" s="66">
        <v>3.926285505047448E-5</v>
      </c>
      <c r="CC49" s="66">
        <v>2.436216122351846E-4</v>
      </c>
      <c r="CD49" s="66">
        <v>1.0326646347312426E-4</v>
      </c>
      <c r="CE49" s="66">
        <v>9.5178921357847116E-5</v>
      </c>
      <c r="CF49" s="66">
        <v>1.1460895841021341E-4</v>
      </c>
      <c r="CG49" s="66">
        <v>3.7326380625923203E-5</v>
      </c>
      <c r="CH49" s="66">
        <v>6.1898603607061167E-5</v>
      </c>
      <c r="CI49" s="66">
        <v>9.9297111859899918E-5</v>
      </c>
      <c r="CJ49" s="66">
        <v>1.2708556666051594E-4</v>
      </c>
      <c r="CK49" s="66">
        <v>8.5670369540921976E-5</v>
      </c>
      <c r="CL49" s="66">
        <v>6.7668008577011148E-5</v>
      </c>
      <c r="CM49" s="66">
        <v>1.2802919772174438E-4</v>
      </c>
      <c r="CN49" s="66">
        <v>5.3751455668635088E-5</v>
      </c>
      <c r="CO49" s="66">
        <v>1.3723939912274E-4</v>
      </c>
      <c r="CP49" s="66">
        <v>4.0170689018963443E-5</v>
      </c>
      <c r="CQ49" s="66">
        <v>9.5849675756079671E-5</v>
      </c>
      <c r="CR49" s="66">
        <v>7.9162102932300824E-5</v>
      </c>
      <c r="CS49" s="66">
        <v>4.9129103284406781E-5</v>
      </c>
      <c r="CT49" s="66">
        <v>1.0290171829877423E-4</v>
      </c>
      <c r="CU49" s="66">
        <v>6.7655324003511395E-4</v>
      </c>
      <c r="CV49" s="66">
        <v>6.3102001490835524E-5</v>
      </c>
      <c r="CW49" s="66">
        <v>7.792130636530119E-3</v>
      </c>
      <c r="CX49" s="66">
        <v>6.9205818161936596E-5</v>
      </c>
      <c r="CY49" s="66">
        <v>1.0307215848775777E-4</v>
      </c>
      <c r="CZ49" s="66">
        <v>6.6328105913038125E-5</v>
      </c>
      <c r="DA49" s="66">
        <v>1.0422430096923553E-4</v>
      </c>
      <c r="DB49" s="66">
        <v>8.7614725087679804E-5</v>
      </c>
      <c r="DC49" s="66">
        <v>7.4298251030441536E-5</v>
      </c>
      <c r="DD49" s="66">
        <v>2.797915674701999E-5</v>
      </c>
      <c r="DE49" s="67">
        <v>8.9272216810519321E-5</v>
      </c>
      <c r="DF49" s="32"/>
      <c r="DG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row>
    <row r="50" spans="1:170" s="34" customFormat="1" ht="19.95" customHeight="1" x14ac:dyDescent="0.2">
      <c r="A50" s="71" t="s">
        <v>378</v>
      </c>
      <c r="B50" s="69" t="s">
        <v>89</v>
      </c>
      <c r="C50" s="70">
        <v>1.1564962252389165E-4</v>
      </c>
      <c r="D50" s="66">
        <v>6.5441974071423238E-5</v>
      </c>
      <c r="E50" s="66">
        <v>4.5977380906156494E-5</v>
      </c>
      <c r="F50" s="66">
        <v>1.5082869760836421E-4</v>
      </c>
      <c r="G50" s="66">
        <v>4.601464702412442E-5</v>
      </c>
      <c r="H50" s="66">
        <v>0</v>
      </c>
      <c r="I50" s="66">
        <v>5.083562811843454E-4</v>
      </c>
      <c r="J50" s="66">
        <v>4.505406691631743E-5</v>
      </c>
      <c r="K50" s="66">
        <v>3.0765955743910996E-5</v>
      </c>
      <c r="L50" s="66">
        <v>3.0047917065232129E-5</v>
      </c>
      <c r="M50" s="66">
        <v>0</v>
      </c>
      <c r="N50" s="66">
        <v>7.6887596721123981E-5</v>
      </c>
      <c r="O50" s="66">
        <v>4.3307222570451751E-5</v>
      </c>
      <c r="P50" s="66">
        <v>9.7120221127833321E-5</v>
      </c>
      <c r="Q50" s="66">
        <v>1.1585118268240218E-4</v>
      </c>
      <c r="R50" s="66">
        <v>4.9809494754034471E-5</v>
      </c>
      <c r="S50" s="66">
        <v>2.8735372344543732E-5</v>
      </c>
      <c r="T50" s="66">
        <v>4.0455985510622034E-5</v>
      </c>
      <c r="U50" s="66">
        <v>9.20640745571927E-5</v>
      </c>
      <c r="V50" s="66">
        <v>1.3583766505578039E-4</v>
      </c>
      <c r="W50" s="66">
        <v>3.5200885146971725E-5</v>
      </c>
      <c r="X50" s="66">
        <v>1.354858171719451E-4</v>
      </c>
      <c r="Y50" s="66">
        <v>5.4426771790110903E-5</v>
      </c>
      <c r="Z50" s="66">
        <v>6.5887549528737308E-5</v>
      </c>
      <c r="AA50" s="66">
        <v>5.1611832576924705E-5</v>
      </c>
      <c r="AB50" s="66">
        <v>4.456135903883984E-5</v>
      </c>
      <c r="AC50" s="66">
        <v>1.4655727832589179E-5</v>
      </c>
      <c r="AD50" s="66">
        <v>5.270243227716156E-5</v>
      </c>
      <c r="AE50" s="66">
        <v>3.9797673703859777E-4</v>
      </c>
      <c r="AF50" s="66">
        <v>8.5666350596723802E-5</v>
      </c>
      <c r="AG50" s="66">
        <v>3.8347977813025411E-5</v>
      </c>
      <c r="AH50" s="66">
        <v>9.7167664205924446E-5</v>
      </c>
      <c r="AI50" s="66">
        <v>1.7364258678436914E-4</v>
      </c>
      <c r="AJ50" s="66">
        <v>5.3820840465058732E-4</v>
      </c>
      <c r="AK50" s="66">
        <v>2.8518178495389693E-4</v>
      </c>
      <c r="AL50" s="66">
        <v>4.40608399006644E-5</v>
      </c>
      <c r="AM50" s="66">
        <v>5.7451190351303055E-5</v>
      </c>
      <c r="AN50" s="66">
        <v>2.9800168313922303E-4</v>
      </c>
      <c r="AO50" s="66">
        <v>7.8197211128471338E-5</v>
      </c>
      <c r="AP50" s="66">
        <v>3.0686736832201994E-5</v>
      </c>
      <c r="AQ50" s="66">
        <v>5.747526269031453E-5</v>
      </c>
      <c r="AR50" s="66">
        <v>7.80996026814876E-5</v>
      </c>
      <c r="AS50" s="66">
        <v>1.3787573263046284E-4</v>
      </c>
      <c r="AT50" s="66">
        <v>4.5121626181775194E-4</v>
      </c>
      <c r="AU50" s="66">
        <v>1.014189853702905</v>
      </c>
      <c r="AV50" s="66">
        <v>3.312390449885386E-4</v>
      </c>
      <c r="AW50" s="66">
        <v>4.9261722263879888E-4</v>
      </c>
      <c r="AX50" s="66">
        <v>2.6345420116853988E-4</v>
      </c>
      <c r="AY50" s="66">
        <v>5.0830847363605709E-4</v>
      </c>
      <c r="AZ50" s="66">
        <v>1.8171230826452623E-4</v>
      </c>
      <c r="BA50" s="66">
        <v>3.3234433026255232E-4</v>
      </c>
      <c r="BB50" s="66">
        <v>6.8836807671837007E-5</v>
      </c>
      <c r="BC50" s="66">
        <v>1.3654011282429785E-4</v>
      </c>
      <c r="BD50" s="66">
        <v>1.562647333989535E-4</v>
      </c>
      <c r="BE50" s="66">
        <v>8.3118789517653362E-5</v>
      </c>
      <c r="BF50" s="66">
        <v>9.3139838148387477E-5</v>
      </c>
      <c r="BG50" s="66">
        <v>1.5796706323664499E-4</v>
      </c>
      <c r="BH50" s="66">
        <v>5.5064311304712176E-4</v>
      </c>
      <c r="BI50" s="66">
        <v>1.8044244786235436E-4</v>
      </c>
      <c r="BJ50" s="66">
        <v>8.3528073674009388E-5</v>
      </c>
      <c r="BK50" s="66">
        <v>8.9809520645494105E-5</v>
      </c>
      <c r="BL50" s="66">
        <v>6.0372532842891552E-5</v>
      </c>
      <c r="BM50" s="66">
        <v>1.0321739316600585E-4</v>
      </c>
      <c r="BN50" s="66">
        <v>1.0830849591639418E-4</v>
      </c>
      <c r="BO50" s="66">
        <v>8.7000651301666991E-5</v>
      </c>
      <c r="BP50" s="66">
        <v>1.4586695027297275E-4</v>
      </c>
      <c r="BQ50" s="66">
        <v>3.5800505057814136E-5</v>
      </c>
      <c r="BR50" s="66">
        <v>2.0334135071507591E-4</v>
      </c>
      <c r="BS50" s="66">
        <v>1.5920219368705963E-4</v>
      </c>
      <c r="BT50" s="66">
        <v>5.4292517798559422E-5</v>
      </c>
      <c r="BU50" s="66">
        <v>3.5478521664016639E-5</v>
      </c>
      <c r="BV50" s="66">
        <v>2.649511118884422E-5</v>
      </c>
      <c r="BW50" s="66">
        <v>1.9139606003052631E-5</v>
      </c>
      <c r="BX50" s="66">
        <v>3.9294059913160647E-6</v>
      </c>
      <c r="BY50" s="66">
        <v>3.7976042621718814E-5</v>
      </c>
      <c r="BZ50" s="66">
        <v>2.098797996307884E-4</v>
      </c>
      <c r="CA50" s="66">
        <v>1.1751110896757431E-3</v>
      </c>
      <c r="CB50" s="66">
        <v>2.4250950910089067E-5</v>
      </c>
      <c r="CC50" s="66">
        <v>2.1735797130938514E-4</v>
      </c>
      <c r="CD50" s="66">
        <v>1.0049592609940633E-4</v>
      </c>
      <c r="CE50" s="66">
        <v>6.9684687067317908E-5</v>
      </c>
      <c r="CF50" s="66">
        <v>7.1579565367817612E-5</v>
      </c>
      <c r="CG50" s="66">
        <v>2.8803288948765395E-5</v>
      </c>
      <c r="CH50" s="66">
        <v>4.555822683017184E-5</v>
      </c>
      <c r="CI50" s="66">
        <v>8.1896801580941912E-5</v>
      </c>
      <c r="CJ50" s="66">
        <v>1.1343823148433374E-4</v>
      </c>
      <c r="CK50" s="66">
        <v>7.3396287396179839E-5</v>
      </c>
      <c r="CL50" s="66">
        <v>5.023753475559297E-5</v>
      </c>
      <c r="CM50" s="66">
        <v>6.4013875901297671E-5</v>
      </c>
      <c r="CN50" s="66">
        <v>3.2301137837520512E-5</v>
      </c>
      <c r="CO50" s="66">
        <v>1.1113838404692774E-4</v>
      </c>
      <c r="CP50" s="66">
        <v>2.6489867787095312E-5</v>
      </c>
      <c r="CQ50" s="66">
        <v>7.9035478806420041E-5</v>
      </c>
      <c r="CR50" s="66">
        <v>5.7370643696351126E-5</v>
      </c>
      <c r="CS50" s="66">
        <v>3.162784399110863E-5</v>
      </c>
      <c r="CT50" s="66">
        <v>8.6633255128034512E-5</v>
      </c>
      <c r="CU50" s="66">
        <v>6.3042862127968985E-4</v>
      </c>
      <c r="CV50" s="66">
        <v>5.3155038294123848E-5</v>
      </c>
      <c r="CW50" s="66">
        <v>7.1991718270281732E-3</v>
      </c>
      <c r="CX50" s="66">
        <v>4.0573284666342567E-5</v>
      </c>
      <c r="CY50" s="66">
        <v>7.1679128826929812E-5</v>
      </c>
      <c r="CZ50" s="66">
        <v>4.397419224466599E-5</v>
      </c>
      <c r="DA50" s="66">
        <v>6.8574889464477316E-5</v>
      </c>
      <c r="DB50" s="66">
        <v>7.0417216571606027E-5</v>
      </c>
      <c r="DC50" s="66">
        <v>5.3617238831476038E-5</v>
      </c>
      <c r="DD50" s="66">
        <v>1.9095803075680899E-5</v>
      </c>
      <c r="DE50" s="67">
        <v>6.3539697144575482E-5</v>
      </c>
      <c r="DF50" s="32"/>
      <c r="DG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row>
    <row r="51" spans="1:170" s="34" customFormat="1" ht="19.95" customHeight="1" x14ac:dyDescent="0.2">
      <c r="A51" s="71" t="s">
        <v>396</v>
      </c>
      <c r="B51" s="69" t="s">
        <v>90</v>
      </c>
      <c r="C51" s="70">
        <v>9.0543176961777714E-5</v>
      </c>
      <c r="D51" s="66">
        <v>6.5631358502841084E-5</v>
      </c>
      <c r="E51" s="66">
        <v>1.0565027723136492E-3</v>
      </c>
      <c r="F51" s="66">
        <v>7.1369012952440743E-5</v>
      </c>
      <c r="G51" s="66">
        <v>2.9838070035529549E-5</v>
      </c>
      <c r="H51" s="66">
        <v>0</v>
      </c>
      <c r="I51" s="66">
        <v>1.6521469020351495E-4</v>
      </c>
      <c r="J51" s="66">
        <v>3.0359552946355799E-5</v>
      </c>
      <c r="K51" s="66">
        <v>1.954713155245542E-5</v>
      </c>
      <c r="L51" s="66">
        <v>2.4197136668725723E-5</v>
      </c>
      <c r="M51" s="66">
        <v>0</v>
      </c>
      <c r="N51" s="66">
        <v>4.2126199815391409E-5</v>
      </c>
      <c r="O51" s="66">
        <v>3.1322654550875418E-5</v>
      </c>
      <c r="P51" s="66">
        <v>4.8850959884157681E-5</v>
      </c>
      <c r="Q51" s="66">
        <v>2.8042687797645037E-5</v>
      </c>
      <c r="R51" s="66">
        <v>3.4854053642349889E-5</v>
      </c>
      <c r="S51" s="66">
        <v>2.2542778158663945E-5</v>
      </c>
      <c r="T51" s="66">
        <v>2.7954417724738026E-5</v>
      </c>
      <c r="U51" s="66">
        <v>4.6755802899560587E-5</v>
      </c>
      <c r="V51" s="66">
        <v>6.577012373920061E-5</v>
      </c>
      <c r="W51" s="66">
        <v>1.6551171606417771E-5</v>
      </c>
      <c r="X51" s="66">
        <v>6.1270066742526532E-5</v>
      </c>
      <c r="Y51" s="66">
        <v>2.7677254413706502E-5</v>
      </c>
      <c r="Z51" s="66">
        <v>3.56958092754388E-5</v>
      </c>
      <c r="AA51" s="66">
        <v>2.8596750285140482E-5</v>
      </c>
      <c r="AB51" s="66">
        <v>2.7124706595429621E-5</v>
      </c>
      <c r="AC51" s="66">
        <v>6.8055375007428347E-6</v>
      </c>
      <c r="AD51" s="66">
        <v>2.5246653491024117E-5</v>
      </c>
      <c r="AE51" s="66">
        <v>3.0789949481618619E-5</v>
      </c>
      <c r="AF51" s="66">
        <v>4.2524370501085007E-5</v>
      </c>
      <c r="AG51" s="66">
        <v>2.9690387284505608E-5</v>
      </c>
      <c r="AH51" s="66">
        <v>4.1020133446064444E-5</v>
      </c>
      <c r="AI51" s="66">
        <v>6.5226694293583727E-5</v>
      </c>
      <c r="AJ51" s="66">
        <v>4.2366185919375558E-5</v>
      </c>
      <c r="AK51" s="66">
        <v>5.5909763671747729E-5</v>
      </c>
      <c r="AL51" s="66">
        <v>2.2247185726807999E-5</v>
      </c>
      <c r="AM51" s="66">
        <v>2.8164251681780072E-5</v>
      </c>
      <c r="AN51" s="66">
        <v>4.2522626263140851E-5</v>
      </c>
      <c r="AO51" s="66">
        <v>2.4961253979918846E-5</v>
      </c>
      <c r="AP51" s="66">
        <v>1.5586086841922796E-5</v>
      </c>
      <c r="AQ51" s="66">
        <v>2.6497910983227378E-5</v>
      </c>
      <c r="AR51" s="66">
        <v>4.1888277081175179E-5</v>
      </c>
      <c r="AS51" s="66">
        <v>3.4851628721189547E-5</v>
      </c>
      <c r="AT51" s="66">
        <v>3.0396499098736773E-4</v>
      </c>
      <c r="AU51" s="66">
        <v>8.3282608557006335E-4</v>
      </c>
      <c r="AV51" s="66">
        <v>1.010385080206222</v>
      </c>
      <c r="AW51" s="66">
        <v>3.7317708254292327E-5</v>
      </c>
      <c r="AX51" s="66">
        <v>3.480655334575369E-5</v>
      </c>
      <c r="AY51" s="66">
        <v>2.8172958575388229E-4</v>
      </c>
      <c r="AZ51" s="66">
        <v>2.1044176225210081E-5</v>
      </c>
      <c r="BA51" s="66">
        <v>1.2816067660880744E-4</v>
      </c>
      <c r="BB51" s="66">
        <v>2.5728279035885416E-5</v>
      </c>
      <c r="BC51" s="66">
        <v>4.1781233073023858E-5</v>
      </c>
      <c r="BD51" s="66">
        <v>2.541630167286185E-4</v>
      </c>
      <c r="BE51" s="66">
        <v>4.7763973591382288E-5</v>
      </c>
      <c r="BF51" s="66">
        <v>5.7883150664244604E-5</v>
      </c>
      <c r="BG51" s="66">
        <v>7.5588918150903636E-5</v>
      </c>
      <c r="BH51" s="66">
        <v>2.9609926218981042E-4</v>
      </c>
      <c r="BI51" s="66">
        <v>6.6473348886276462E-5</v>
      </c>
      <c r="BJ51" s="66">
        <v>1.0358676041841455E-4</v>
      </c>
      <c r="BK51" s="66">
        <v>5.2097914021748546E-5</v>
      </c>
      <c r="BL51" s="66">
        <v>8.2063729397919427E-5</v>
      </c>
      <c r="BM51" s="66">
        <v>4.7461167275383769E-5</v>
      </c>
      <c r="BN51" s="66">
        <v>6.3427905718379366E-5</v>
      </c>
      <c r="BO51" s="66">
        <v>5.0547382534163399E-5</v>
      </c>
      <c r="BP51" s="66">
        <v>6.5553281097209407E-5</v>
      </c>
      <c r="BQ51" s="66">
        <v>1.9158126752861118E-5</v>
      </c>
      <c r="BR51" s="66">
        <v>9.8413055966069948E-5</v>
      </c>
      <c r="BS51" s="66">
        <v>8.8435095064201753E-5</v>
      </c>
      <c r="BT51" s="66">
        <v>1.5255102754644875E-4</v>
      </c>
      <c r="BU51" s="66">
        <v>3.4389410100849573E-5</v>
      </c>
      <c r="BV51" s="66">
        <v>2.0983330590478141E-5</v>
      </c>
      <c r="BW51" s="66">
        <v>1.3629488009947385E-5</v>
      </c>
      <c r="BX51" s="66">
        <v>2.877094751268825E-6</v>
      </c>
      <c r="BY51" s="66">
        <v>2.4422873860109214E-5</v>
      </c>
      <c r="BZ51" s="66">
        <v>9.7503625447457014E-5</v>
      </c>
      <c r="CA51" s="66">
        <v>5.195646073836008E-4</v>
      </c>
      <c r="CB51" s="66">
        <v>1.7352790146545702E-5</v>
      </c>
      <c r="CC51" s="66">
        <v>9.7048836908757746E-5</v>
      </c>
      <c r="CD51" s="66">
        <v>7.2681711601154376E-5</v>
      </c>
      <c r="CE51" s="66">
        <v>6.6607823543397181E-5</v>
      </c>
      <c r="CF51" s="66">
        <v>4.5660453202774618E-5</v>
      </c>
      <c r="CG51" s="66">
        <v>3.2671977021635924E-5</v>
      </c>
      <c r="CH51" s="66">
        <v>4.0597214390293561E-5</v>
      </c>
      <c r="CI51" s="66">
        <v>7.7308328451192838E-5</v>
      </c>
      <c r="CJ51" s="66">
        <v>5.9874262114347306E-5</v>
      </c>
      <c r="CK51" s="66">
        <v>7.8191736897888003E-5</v>
      </c>
      <c r="CL51" s="66">
        <v>2.9315806839371735E-4</v>
      </c>
      <c r="CM51" s="66">
        <v>4.131441460239895E-4</v>
      </c>
      <c r="CN51" s="66">
        <v>2.3202642454303829E-5</v>
      </c>
      <c r="CO51" s="66">
        <v>7.654998737247366E-5</v>
      </c>
      <c r="CP51" s="66">
        <v>1.8195761380191749E-3</v>
      </c>
      <c r="CQ51" s="66">
        <v>8.1405140152614891E-4</v>
      </c>
      <c r="CR51" s="66">
        <v>4.7715704553810651E-4</v>
      </c>
      <c r="CS51" s="66">
        <v>3.2814952010364003E-4</v>
      </c>
      <c r="CT51" s="66">
        <v>6.6516079530605908E-5</v>
      </c>
      <c r="CU51" s="66">
        <v>4.9862002048218991E-4</v>
      </c>
      <c r="CV51" s="66">
        <v>5.4614085595485821E-5</v>
      </c>
      <c r="CW51" s="66">
        <v>3.0154137690202084E-3</v>
      </c>
      <c r="CX51" s="66">
        <v>6.7224228892158081E-5</v>
      </c>
      <c r="CY51" s="66">
        <v>5.2869716455205775E-5</v>
      </c>
      <c r="CZ51" s="66">
        <v>3.381597742508175E-5</v>
      </c>
      <c r="DA51" s="66">
        <v>4.9631300577321523E-5</v>
      </c>
      <c r="DB51" s="66">
        <v>5.2691435515336404E-4</v>
      </c>
      <c r="DC51" s="66">
        <v>9.4272439040736907E-5</v>
      </c>
      <c r="DD51" s="66">
        <v>3.2432676702889088E-3</v>
      </c>
      <c r="DE51" s="67">
        <v>1.2939963864623058E-4</v>
      </c>
      <c r="DF51" s="32"/>
      <c r="DG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row>
    <row r="52" spans="1:170" s="34" customFormat="1" ht="19.95" customHeight="1" x14ac:dyDescent="0.2">
      <c r="A52" s="71" t="s">
        <v>409</v>
      </c>
      <c r="B52" s="69" t="s">
        <v>408</v>
      </c>
      <c r="C52" s="70">
        <v>5.908560573694319E-5</v>
      </c>
      <c r="D52" s="66">
        <v>3.3783885368772483E-5</v>
      </c>
      <c r="E52" s="66">
        <v>3.879992165034169E-5</v>
      </c>
      <c r="F52" s="66">
        <v>6.9032716034221443E-5</v>
      </c>
      <c r="G52" s="66">
        <v>2.1992751551616898E-5</v>
      </c>
      <c r="H52" s="66">
        <v>0</v>
      </c>
      <c r="I52" s="66">
        <v>1.8437383439909129E-4</v>
      </c>
      <c r="J52" s="66">
        <v>2.3057783618632385E-5</v>
      </c>
      <c r="K52" s="66">
        <v>1.7145312459821782E-5</v>
      </c>
      <c r="L52" s="66">
        <v>1.545546308850633E-5</v>
      </c>
      <c r="M52" s="66">
        <v>0</v>
      </c>
      <c r="N52" s="66">
        <v>3.9175660650198579E-5</v>
      </c>
      <c r="O52" s="66">
        <v>2.360483706317706E-5</v>
      </c>
      <c r="P52" s="66">
        <v>4.7297017572701505E-5</v>
      </c>
      <c r="Q52" s="66">
        <v>2.3266798382896856E-5</v>
      </c>
      <c r="R52" s="66">
        <v>2.5560302582436804E-5</v>
      </c>
      <c r="S52" s="66">
        <v>1.4612427804834015E-5</v>
      </c>
      <c r="T52" s="66">
        <v>2.0852632729595199E-5</v>
      </c>
      <c r="U52" s="66">
        <v>4.6475785642566748E-5</v>
      </c>
      <c r="V52" s="66">
        <v>6.9132839354892829E-5</v>
      </c>
      <c r="W52" s="66">
        <v>1.765880780808806E-5</v>
      </c>
      <c r="X52" s="66">
        <v>6.8556649578745027E-5</v>
      </c>
      <c r="Y52" s="66">
        <v>2.7612667224866096E-5</v>
      </c>
      <c r="Z52" s="66">
        <v>3.3441587684097635E-5</v>
      </c>
      <c r="AA52" s="66">
        <v>2.6766244264267989E-5</v>
      </c>
      <c r="AB52" s="66">
        <v>2.2790739041490261E-5</v>
      </c>
      <c r="AC52" s="66">
        <v>6.7622063001355141E-6</v>
      </c>
      <c r="AD52" s="66">
        <v>2.5028834179630162E-5</v>
      </c>
      <c r="AE52" s="66">
        <v>2.8905684246385401E-5</v>
      </c>
      <c r="AF52" s="66">
        <v>4.3761463988726933E-5</v>
      </c>
      <c r="AG52" s="66">
        <v>2.0062576458025935E-5</v>
      </c>
      <c r="AH52" s="66">
        <v>3.5013593672986271E-5</v>
      </c>
      <c r="AI52" s="66">
        <v>6.747955629362741E-5</v>
      </c>
      <c r="AJ52" s="66">
        <v>3.9906120116075574E-5</v>
      </c>
      <c r="AK52" s="66">
        <v>5.3634072109486956E-5</v>
      </c>
      <c r="AL52" s="66">
        <v>2.22054607487776E-5</v>
      </c>
      <c r="AM52" s="66">
        <v>2.9108466692715573E-5</v>
      </c>
      <c r="AN52" s="66">
        <v>4.2953368449623676E-5</v>
      </c>
      <c r="AO52" s="66">
        <v>1.7943453414219277E-5</v>
      </c>
      <c r="AP52" s="66">
        <v>1.5572783577702685E-5</v>
      </c>
      <c r="AQ52" s="66">
        <v>2.379045666602768E-5</v>
      </c>
      <c r="AR52" s="66">
        <v>3.8803351503404428E-5</v>
      </c>
      <c r="AS52" s="66">
        <v>1.6383639432569866E-4</v>
      </c>
      <c r="AT52" s="66">
        <v>1.4852076873063483E-4</v>
      </c>
      <c r="AU52" s="66">
        <v>3.3929797186372764E-4</v>
      </c>
      <c r="AV52" s="66">
        <v>1.460241226163295E-2</v>
      </c>
      <c r="AW52" s="66">
        <v>1.0223827838031851</v>
      </c>
      <c r="AX52" s="66">
        <v>6.8058543735361734E-3</v>
      </c>
      <c r="AY52" s="66">
        <v>1.1695298490439859E-2</v>
      </c>
      <c r="AZ52" s="66">
        <v>3.0748697630539865E-2</v>
      </c>
      <c r="BA52" s="66">
        <v>4.1316224769764293E-2</v>
      </c>
      <c r="BB52" s="66">
        <v>1.3842239843622539E-2</v>
      </c>
      <c r="BC52" s="66">
        <v>2.8453566214542297E-2</v>
      </c>
      <c r="BD52" s="66">
        <v>4.6391920431962892E-2</v>
      </c>
      <c r="BE52" s="66">
        <v>5.2579703944143725E-4</v>
      </c>
      <c r="BF52" s="66">
        <v>4.455813059580058E-4</v>
      </c>
      <c r="BG52" s="66">
        <v>2.2005572276275944E-3</v>
      </c>
      <c r="BH52" s="66">
        <v>6.7554385353810314E-5</v>
      </c>
      <c r="BI52" s="66">
        <v>4.9064469402342135E-4</v>
      </c>
      <c r="BJ52" s="66">
        <v>8.4839058224361484E-4</v>
      </c>
      <c r="BK52" s="66">
        <v>4.6595632639657936E-5</v>
      </c>
      <c r="BL52" s="66">
        <v>4.1617697014523333E-5</v>
      </c>
      <c r="BM52" s="66">
        <v>5.4777979170528297E-5</v>
      </c>
      <c r="BN52" s="66">
        <v>5.4999789731853751E-5</v>
      </c>
      <c r="BO52" s="66">
        <v>6.123829185584716E-5</v>
      </c>
      <c r="BP52" s="66">
        <v>7.3930666337957703E-5</v>
      </c>
      <c r="BQ52" s="66">
        <v>1.6778128787444526E-5</v>
      </c>
      <c r="BR52" s="66">
        <v>8.9663599943428756E-5</v>
      </c>
      <c r="BS52" s="66">
        <v>8.1157713454718138E-5</v>
      </c>
      <c r="BT52" s="66">
        <v>3.0953457708831814E-5</v>
      </c>
      <c r="BU52" s="66">
        <v>1.9443477582773855E-5</v>
      </c>
      <c r="BV52" s="66">
        <v>1.5075920531864438E-5</v>
      </c>
      <c r="BW52" s="66">
        <v>1.0547733932411182E-5</v>
      </c>
      <c r="BX52" s="66">
        <v>2.111584443905279E-6</v>
      </c>
      <c r="BY52" s="66">
        <v>2.6757337626956139E-5</v>
      </c>
      <c r="BZ52" s="66">
        <v>1.0645258097862589E-4</v>
      </c>
      <c r="CA52" s="66">
        <v>5.9512705433634465E-4</v>
      </c>
      <c r="CB52" s="66">
        <v>8.9496001494958584E-6</v>
      </c>
      <c r="CC52" s="66">
        <v>1.105224221643383E-4</v>
      </c>
      <c r="CD52" s="66">
        <v>4.6298479631580108E-5</v>
      </c>
      <c r="CE52" s="66">
        <v>3.2117146283441067E-5</v>
      </c>
      <c r="CF52" s="66">
        <v>3.0127214374424613E-5</v>
      </c>
      <c r="CG52" s="66">
        <v>1.2999340345311733E-5</v>
      </c>
      <c r="CH52" s="66">
        <v>2.4786764553123461E-5</v>
      </c>
      <c r="CI52" s="66">
        <v>4.7641540091890001E-5</v>
      </c>
      <c r="CJ52" s="66">
        <v>6.0955787248010571E-5</v>
      </c>
      <c r="CK52" s="66">
        <v>3.9404361868391762E-5</v>
      </c>
      <c r="CL52" s="66">
        <v>3.7085016203891671E-5</v>
      </c>
      <c r="CM52" s="66">
        <v>4.6986696406194295E-5</v>
      </c>
      <c r="CN52" s="66">
        <v>1.7142359332332101E-5</v>
      </c>
      <c r="CO52" s="66">
        <v>7.0031748525709725E-5</v>
      </c>
      <c r="CP52" s="66">
        <v>3.9712187388951634E-5</v>
      </c>
      <c r="CQ52" s="66">
        <v>5.1697278997689355E-5</v>
      </c>
      <c r="CR52" s="66">
        <v>3.6679965870232772E-5</v>
      </c>
      <c r="CS52" s="66">
        <v>2.1196796917504864E-5</v>
      </c>
      <c r="CT52" s="66">
        <v>4.5718386760058148E-5</v>
      </c>
      <c r="CU52" s="66">
        <v>3.5485392376079331E-4</v>
      </c>
      <c r="CV52" s="66">
        <v>3.1029821145181613E-5</v>
      </c>
      <c r="CW52" s="66">
        <v>3.6341963421650664E-3</v>
      </c>
      <c r="CX52" s="66">
        <v>2.4489324196785464E-5</v>
      </c>
      <c r="CY52" s="66">
        <v>3.6748941441796253E-5</v>
      </c>
      <c r="CZ52" s="66">
        <v>2.3533764440786926E-5</v>
      </c>
      <c r="DA52" s="66">
        <v>3.5652330231933294E-5</v>
      </c>
      <c r="DB52" s="66">
        <v>4.4741964732370959E-5</v>
      </c>
      <c r="DC52" s="66">
        <v>2.6446167059074742E-5</v>
      </c>
      <c r="DD52" s="66">
        <v>8.8962363732763804E-5</v>
      </c>
      <c r="DE52" s="67">
        <v>3.656665191441619E-5</v>
      </c>
      <c r="DF52" s="32"/>
      <c r="DG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row>
    <row r="53" spans="1:170" s="34" customFormat="1" ht="19.95" customHeight="1" x14ac:dyDescent="0.2">
      <c r="A53" s="71" t="s">
        <v>412</v>
      </c>
      <c r="B53" s="69" t="s">
        <v>411</v>
      </c>
      <c r="C53" s="70">
        <v>8.0210966988320843E-5</v>
      </c>
      <c r="D53" s="66">
        <v>4.8594448815827015E-5</v>
      </c>
      <c r="E53" s="66">
        <v>4.7364964702019734E-5</v>
      </c>
      <c r="F53" s="66">
        <v>9.701239028869928E-5</v>
      </c>
      <c r="G53" s="66">
        <v>3.3961384717215186E-5</v>
      </c>
      <c r="H53" s="66">
        <v>0</v>
      </c>
      <c r="I53" s="66">
        <v>2.5037116765197443E-4</v>
      </c>
      <c r="J53" s="66">
        <v>3.5181593060077583E-5</v>
      </c>
      <c r="K53" s="66">
        <v>3.1842133136784852E-5</v>
      </c>
      <c r="L53" s="66">
        <v>2.2976685346026547E-5</v>
      </c>
      <c r="M53" s="66">
        <v>0</v>
      </c>
      <c r="N53" s="66">
        <v>5.5938106451405103E-5</v>
      </c>
      <c r="O53" s="66">
        <v>3.5854600391106751E-5</v>
      </c>
      <c r="P53" s="66">
        <v>6.8182839642858299E-5</v>
      </c>
      <c r="Q53" s="66">
        <v>4.4997893890843611E-5</v>
      </c>
      <c r="R53" s="66">
        <v>3.7127067151891753E-5</v>
      </c>
      <c r="S53" s="66">
        <v>2.5419626980207297E-5</v>
      </c>
      <c r="T53" s="66">
        <v>1.1041719722685838E-4</v>
      </c>
      <c r="U53" s="66">
        <v>6.6563396298345641E-5</v>
      </c>
      <c r="V53" s="66">
        <v>9.7208360481583299E-5</v>
      </c>
      <c r="W53" s="66">
        <v>2.4229248240972189E-5</v>
      </c>
      <c r="X53" s="66">
        <v>9.2738890350201002E-5</v>
      </c>
      <c r="Y53" s="66">
        <v>3.9000477998910201E-5</v>
      </c>
      <c r="Z53" s="66">
        <v>4.7549286557020661E-5</v>
      </c>
      <c r="AA53" s="66">
        <v>4.2894029533476135E-5</v>
      </c>
      <c r="AB53" s="66">
        <v>3.6558385529468645E-5</v>
      </c>
      <c r="AC53" s="66">
        <v>9.3433490321429283E-6</v>
      </c>
      <c r="AD53" s="66">
        <v>3.4162203355604311E-5</v>
      </c>
      <c r="AE53" s="66">
        <v>4.0075935711666128E-5</v>
      </c>
      <c r="AF53" s="66">
        <v>6.4661299943111929E-5</v>
      </c>
      <c r="AG53" s="66">
        <v>3.414209218889958E-5</v>
      </c>
      <c r="AH53" s="66">
        <v>5.4570656624266903E-5</v>
      </c>
      <c r="AI53" s="66">
        <v>9.3987974965902587E-5</v>
      </c>
      <c r="AJ53" s="66">
        <v>6.0870636184984587E-5</v>
      </c>
      <c r="AK53" s="66">
        <v>7.778150453696961E-5</v>
      </c>
      <c r="AL53" s="66">
        <v>3.1026640609909985E-5</v>
      </c>
      <c r="AM53" s="66">
        <v>3.9980524835886814E-5</v>
      </c>
      <c r="AN53" s="66">
        <v>6.0975668661778031E-5</v>
      </c>
      <c r="AO53" s="66">
        <v>2.7571370666774137E-5</v>
      </c>
      <c r="AP53" s="66">
        <v>2.166030549623285E-5</v>
      </c>
      <c r="AQ53" s="66">
        <v>6.0906571149093152E-5</v>
      </c>
      <c r="AR53" s="66">
        <v>5.9339493582997739E-5</v>
      </c>
      <c r="AS53" s="66">
        <v>6.0114222832017238E-4</v>
      </c>
      <c r="AT53" s="66">
        <v>2.439913203874222E-4</v>
      </c>
      <c r="AU53" s="66">
        <v>5.6923057648768094E-4</v>
      </c>
      <c r="AV53" s="66">
        <v>3.1518613119585919E-3</v>
      </c>
      <c r="AW53" s="66">
        <v>1.2066424598892457E-2</v>
      </c>
      <c r="AX53" s="66">
        <v>1.0157660833689131</v>
      </c>
      <c r="AY53" s="66">
        <v>3.6455040674330847E-3</v>
      </c>
      <c r="AZ53" s="66">
        <v>2.4923150088128568E-3</v>
      </c>
      <c r="BA53" s="66">
        <v>1.1568131038812872E-2</v>
      </c>
      <c r="BB53" s="66">
        <v>2.7166957415416253E-3</v>
      </c>
      <c r="BC53" s="66">
        <v>1.1165147976094813E-2</v>
      </c>
      <c r="BD53" s="66">
        <v>8.2357814105028133E-3</v>
      </c>
      <c r="BE53" s="66">
        <v>2.808216145259026E-4</v>
      </c>
      <c r="BF53" s="66">
        <v>2.4899680119594002E-4</v>
      </c>
      <c r="BG53" s="66">
        <v>9.565896242976922E-4</v>
      </c>
      <c r="BH53" s="66">
        <v>1.3880915200607376E-4</v>
      </c>
      <c r="BI53" s="66">
        <v>1.227707725195747E-4</v>
      </c>
      <c r="BJ53" s="66">
        <v>1.834002468920941E-4</v>
      </c>
      <c r="BK53" s="66">
        <v>6.3216427384382007E-5</v>
      </c>
      <c r="BL53" s="66">
        <v>1.0314569551961498E-4</v>
      </c>
      <c r="BM53" s="66">
        <v>9.2936478990325274E-5</v>
      </c>
      <c r="BN53" s="66">
        <v>7.8192525875404799E-5</v>
      </c>
      <c r="BO53" s="66">
        <v>6.9093687528092832E-5</v>
      </c>
      <c r="BP53" s="66">
        <v>9.9954664376562431E-5</v>
      </c>
      <c r="BQ53" s="66">
        <v>2.4828216045638807E-5</v>
      </c>
      <c r="BR53" s="66">
        <v>1.2820408009130981E-4</v>
      </c>
      <c r="BS53" s="66">
        <v>1.2022222259743768E-4</v>
      </c>
      <c r="BT53" s="66">
        <v>5.0646776797881745E-5</v>
      </c>
      <c r="BU53" s="66">
        <v>4.5404476081879947E-5</v>
      </c>
      <c r="BV53" s="66">
        <v>2.6119919503595184E-5</v>
      </c>
      <c r="BW53" s="66">
        <v>1.7771691463517161E-5</v>
      </c>
      <c r="BX53" s="66">
        <v>4.0951574004639079E-6</v>
      </c>
      <c r="BY53" s="66">
        <v>3.3361641648094637E-5</v>
      </c>
      <c r="BZ53" s="66">
        <v>1.4678889044224285E-4</v>
      </c>
      <c r="CA53" s="66">
        <v>7.8736500182437382E-4</v>
      </c>
      <c r="CB53" s="66">
        <v>1.8132258308073741E-5</v>
      </c>
      <c r="CC53" s="66">
        <v>1.5098691755344743E-4</v>
      </c>
      <c r="CD53" s="66">
        <v>8.0582558547012564E-5</v>
      </c>
      <c r="CE53" s="66">
        <v>5.1139531133693131E-5</v>
      </c>
      <c r="CF53" s="66">
        <v>4.937210477527716E-5</v>
      </c>
      <c r="CG53" s="66">
        <v>3.3235161070833628E-5</v>
      </c>
      <c r="CH53" s="66">
        <v>7.0974845967984997E-5</v>
      </c>
      <c r="CI53" s="66">
        <v>3.3531481121188192E-4</v>
      </c>
      <c r="CJ53" s="66">
        <v>1.8520209416788414E-4</v>
      </c>
      <c r="CK53" s="66">
        <v>1.4698317620031549E-4</v>
      </c>
      <c r="CL53" s="66">
        <v>6.2626865017648831E-4</v>
      </c>
      <c r="CM53" s="66">
        <v>2.372513176700813E-4</v>
      </c>
      <c r="CN53" s="66">
        <v>3.2372878440317063E-5</v>
      </c>
      <c r="CO53" s="66">
        <v>4.5663262606833108E-4</v>
      </c>
      <c r="CP53" s="66">
        <v>2.9441663326786817E-5</v>
      </c>
      <c r="CQ53" s="66">
        <v>6.6503121270596074E-5</v>
      </c>
      <c r="CR53" s="66">
        <v>6.4868607006825395E-5</v>
      </c>
      <c r="CS53" s="66">
        <v>4.2378595536532835E-5</v>
      </c>
      <c r="CT53" s="66">
        <v>8.7561744389944173E-5</v>
      </c>
      <c r="CU53" s="66">
        <v>4.2758863866542714E-4</v>
      </c>
      <c r="CV53" s="66">
        <v>1.5141032943266796E-4</v>
      </c>
      <c r="CW53" s="66">
        <v>4.7914404886418129E-3</v>
      </c>
      <c r="CX53" s="66">
        <v>4.1561937075196536E-5</v>
      </c>
      <c r="CY53" s="66">
        <v>5.9722532974704492E-5</v>
      </c>
      <c r="CZ53" s="66">
        <v>3.7607229052459604E-5</v>
      </c>
      <c r="DA53" s="66">
        <v>6.4844580692036751E-5</v>
      </c>
      <c r="DB53" s="66">
        <v>6.2146807040778062E-5</v>
      </c>
      <c r="DC53" s="66">
        <v>5.4106805359934808E-5</v>
      </c>
      <c r="DD53" s="66">
        <v>3.2974903790286181E-3</v>
      </c>
      <c r="DE53" s="67">
        <v>9.6342899945880804E-5</v>
      </c>
      <c r="DF53" s="32"/>
      <c r="DG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row>
    <row r="54" spans="1:170" s="34" customFormat="1" ht="19.95" customHeight="1" x14ac:dyDescent="0.2">
      <c r="A54" s="71" t="s">
        <v>415</v>
      </c>
      <c r="B54" s="69" t="s">
        <v>414</v>
      </c>
      <c r="C54" s="70">
        <v>2.9221024741929927E-5</v>
      </c>
      <c r="D54" s="66">
        <v>1.7980069146890674E-5</v>
      </c>
      <c r="E54" s="66">
        <v>1.2055387852723602E-5</v>
      </c>
      <c r="F54" s="66">
        <v>3.3305682711361098E-5</v>
      </c>
      <c r="G54" s="66">
        <v>1.1118611365226337E-4</v>
      </c>
      <c r="H54" s="66">
        <v>0</v>
      </c>
      <c r="I54" s="66">
        <v>9.3156040428883657E-5</v>
      </c>
      <c r="J54" s="66">
        <v>1.1253993712203049E-5</v>
      </c>
      <c r="K54" s="66">
        <v>7.5414278178534822E-6</v>
      </c>
      <c r="L54" s="66">
        <v>7.6080540511788954E-6</v>
      </c>
      <c r="M54" s="66">
        <v>0</v>
      </c>
      <c r="N54" s="66">
        <v>2.0003973091368292E-5</v>
      </c>
      <c r="O54" s="66">
        <v>1.1215927230147562E-5</v>
      </c>
      <c r="P54" s="66">
        <v>2.5461729152799919E-5</v>
      </c>
      <c r="Q54" s="66">
        <v>2.7549188960062126E-5</v>
      </c>
      <c r="R54" s="66">
        <v>1.3811890343665898E-5</v>
      </c>
      <c r="S54" s="66">
        <v>7.8708341398137898E-6</v>
      </c>
      <c r="T54" s="66">
        <v>1.0159387708549409E-5</v>
      </c>
      <c r="U54" s="66">
        <v>2.3350669497526003E-5</v>
      </c>
      <c r="V54" s="66">
        <v>3.4597730375725633E-5</v>
      </c>
      <c r="W54" s="66">
        <v>9.2146581733592553E-6</v>
      </c>
      <c r="X54" s="66">
        <v>3.4551029572424101E-5</v>
      </c>
      <c r="Y54" s="66">
        <v>1.4981184586431997E-5</v>
      </c>
      <c r="Z54" s="66">
        <v>1.8853968856359212E-5</v>
      </c>
      <c r="AA54" s="66">
        <v>1.2915796877933224E-5</v>
      </c>
      <c r="AB54" s="66">
        <v>1.1772369383727773E-5</v>
      </c>
      <c r="AC54" s="66">
        <v>3.3404419589000684E-6</v>
      </c>
      <c r="AD54" s="66">
        <v>1.2608704243492353E-5</v>
      </c>
      <c r="AE54" s="66">
        <v>1.5811242481192296E-5</v>
      </c>
      <c r="AF54" s="66">
        <v>2.1140015449840352E-5</v>
      </c>
      <c r="AG54" s="66">
        <v>9.3552385405197897E-6</v>
      </c>
      <c r="AH54" s="66">
        <v>1.9622254929525091E-5</v>
      </c>
      <c r="AI54" s="66">
        <v>3.4329345195817937E-5</v>
      </c>
      <c r="AJ54" s="66">
        <v>2.1649536924859786E-5</v>
      </c>
      <c r="AK54" s="66">
        <v>2.7612494855676072E-5</v>
      </c>
      <c r="AL54" s="66">
        <v>1.2512655634551664E-5</v>
      </c>
      <c r="AM54" s="66">
        <v>1.5791199439413679E-5</v>
      </c>
      <c r="AN54" s="66">
        <v>2.3291032190582893E-5</v>
      </c>
      <c r="AO54" s="66">
        <v>9.6317856088162409E-6</v>
      </c>
      <c r="AP54" s="66">
        <v>8.5404490525658901E-6</v>
      </c>
      <c r="AQ54" s="66">
        <v>1.3340102297728874E-5</v>
      </c>
      <c r="AR54" s="66">
        <v>1.1689098147321398E-4</v>
      </c>
      <c r="AS54" s="66">
        <v>3.4630112435196142E-5</v>
      </c>
      <c r="AT54" s="66">
        <v>1.5637038863817556E-3</v>
      </c>
      <c r="AU54" s="66">
        <v>1.1583593062074232E-3</v>
      </c>
      <c r="AV54" s="66">
        <v>6.5593768181258338E-4</v>
      </c>
      <c r="AW54" s="66">
        <v>1.8352608149064724E-5</v>
      </c>
      <c r="AX54" s="66">
        <v>8.4045158300053376E-5</v>
      </c>
      <c r="AY54" s="66">
        <v>1.0062635189496216</v>
      </c>
      <c r="AZ54" s="66">
        <v>1.1893894182305144E-3</v>
      </c>
      <c r="BA54" s="66">
        <v>7.8216323983523121E-4</v>
      </c>
      <c r="BB54" s="66">
        <v>4.034114185369629E-4</v>
      </c>
      <c r="BC54" s="66">
        <v>6.9670098092252796E-4</v>
      </c>
      <c r="BD54" s="66">
        <v>7.8162918466984381E-4</v>
      </c>
      <c r="BE54" s="66">
        <v>2.2406663696206987E-3</v>
      </c>
      <c r="BF54" s="66">
        <v>1.0675173963789963E-3</v>
      </c>
      <c r="BG54" s="66">
        <v>3.1796881292123274E-3</v>
      </c>
      <c r="BH54" s="66">
        <v>1.3013868248743737E-3</v>
      </c>
      <c r="BI54" s="66">
        <v>5.7246776130604371E-4</v>
      </c>
      <c r="BJ54" s="66">
        <v>2.4736391144097206E-5</v>
      </c>
      <c r="BK54" s="66">
        <v>2.2094734110651045E-5</v>
      </c>
      <c r="BL54" s="66">
        <v>1.7403059028557605E-4</v>
      </c>
      <c r="BM54" s="66">
        <v>3.0138317524016115E-4</v>
      </c>
      <c r="BN54" s="66">
        <v>1.0485738406488649E-4</v>
      </c>
      <c r="BO54" s="66">
        <v>3.1725302369908564E-4</v>
      </c>
      <c r="BP54" s="66">
        <v>3.9097189516998227E-5</v>
      </c>
      <c r="BQ54" s="66">
        <v>1.488969033131029E-5</v>
      </c>
      <c r="BR54" s="66">
        <v>5.4296538810679975E-5</v>
      </c>
      <c r="BS54" s="66">
        <v>3.9973563561811101E-5</v>
      </c>
      <c r="BT54" s="66">
        <v>1.438663967469208E-5</v>
      </c>
      <c r="BU54" s="66">
        <v>9.5648034698517019E-6</v>
      </c>
      <c r="BV54" s="66">
        <v>7.9040142132774895E-6</v>
      </c>
      <c r="BW54" s="66">
        <v>7.8078536394616959E-6</v>
      </c>
      <c r="BX54" s="66">
        <v>3.7732595708257021E-6</v>
      </c>
      <c r="BY54" s="66">
        <v>2.838896875871158E-5</v>
      </c>
      <c r="BZ54" s="66">
        <v>5.0838151486382862E-5</v>
      </c>
      <c r="CA54" s="66">
        <v>2.8822192077534997E-4</v>
      </c>
      <c r="CB54" s="66">
        <v>8.525076586191899E-6</v>
      </c>
      <c r="CC54" s="66">
        <v>6.7725205909298611E-5</v>
      </c>
      <c r="CD54" s="66">
        <v>2.2729020685300344E-5</v>
      </c>
      <c r="CE54" s="66">
        <v>1.9669368189352908E-5</v>
      </c>
      <c r="CF54" s="66">
        <v>1.7807342604495932E-5</v>
      </c>
      <c r="CG54" s="66">
        <v>6.5566437172431257E-6</v>
      </c>
      <c r="CH54" s="66">
        <v>1.2581609522266146E-5</v>
      </c>
      <c r="CI54" s="66">
        <v>2.5813458088026816E-5</v>
      </c>
      <c r="CJ54" s="66">
        <v>2.7781415687255109E-5</v>
      </c>
      <c r="CK54" s="66">
        <v>2.028410456880119E-5</v>
      </c>
      <c r="CL54" s="66">
        <v>1.3627266459928161E-5</v>
      </c>
      <c r="CM54" s="66">
        <v>1.8552037103405968E-5</v>
      </c>
      <c r="CN54" s="66">
        <v>1.0030608070116805E-5</v>
      </c>
      <c r="CO54" s="66">
        <v>2.82268497736712E-5</v>
      </c>
      <c r="CP54" s="66">
        <v>8.1619526020486398E-6</v>
      </c>
      <c r="CQ54" s="66">
        <v>2.0283084279322777E-5</v>
      </c>
      <c r="CR54" s="66">
        <v>1.5716915828920486E-5</v>
      </c>
      <c r="CS54" s="66">
        <v>8.7066216249697243E-6</v>
      </c>
      <c r="CT54" s="66">
        <v>2.1703735824311911E-5</v>
      </c>
      <c r="CU54" s="66">
        <v>1.5165719821690223E-4</v>
      </c>
      <c r="CV54" s="66">
        <v>1.4908978243954205E-5</v>
      </c>
      <c r="CW54" s="66">
        <v>1.741583407375287E-3</v>
      </c>
      <c r="CX54" s="66">
        <v>1.0160476789695322E-5</v>
      </c>
      <c r="CY54" s="66">
        <v>1.8458478543432594E-5</v>
      </c>
      <c r="CZ54" s="66">
        <v>1.1471338835157475E-5</v>
      </c>
      <c r="DA54" s="66">
        <v>1.7726484935177652E-5</v>
      </c>
      <c r="DB54" s="66">
        <v>1.8665511706394168E-5</v>
      </c>
      <c r="DC54" s="66">
        <v>1.431164410789221E-5</v>
      </c>
      <c r="DD54" s="66">
        <v>6.6014701792551405E-6</v>
      </c>
      <c r="DE54" s="67">
        <v>2.2167198516841688E-5</v>
      </c>
      <c r="DF54" s="32"/>
      <c r="DG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row>
    <row r="55" spans="1:170" s="34" customFormat="1" ht="19.95" customHeight="1" x14ac:dyDescent="0.2">
      <c r="A55" s="71" t="s">
        <v>418</v>
      </c>
      <c r="B55" s="69" t="s">
        <v>417</v>
      </c>
      <c r="C55" s="70">
        <v>2.0864179221143495E-6</v>
      </c>
      <c r="D55" s="66">
        <v>1.222654452501725E-6</v>
      </c>
      <c r="E55" s="66">
        <v>8.4891356120644448E-7</v>
      </c>
      <c r="F55" s="66">
        <v>2.4635154014278809E-6</v>
      </c>
      <c r="G55" s="66">
        <v>7.534981620903336E-7</v>
      </c>
      <c r="H55" s="66">
        <v>0</v>
      </c>
      <c r="I55" s="66">
        <v>6.5142546978187504E-6</v>
      </c>
      <c r="J55" s="66">
        <v>8.3478866844812375E-7</v>
      </c>
      <c r="K55" s="66">
        <v>5.417538972496674E-7</v>
      </c>
      <c r="L55" s="66">
        <v>5.9229820603158838E-7</v>
      </c>
      <c r="M55" s="66">
        <v>0</v>
      </c>
      <c r="N55" s="66">
        <v>1.3967185296146976E-6</v>
      </c>
      <c r="O55" s="66">
        <v>8.0098576764203146E-7</v>
      </c>
      <c r="P55" s="66">
        <v>1.6785541002663845E-6</v>
      </c>
      <c r="Q55" s="66">
        <v>6.8876440822511069E-7</v>
      </c>
      <c r="R55" s="66">
        <v>9.3135174107749425E-7</v>
      </c>
      <c r="S55" s="66">
        <v>5.4026168044695329E-7</v>
      </c>
      <c r="T55" s="66">
        <v>7.3750902730589828E-7</v>
      </c>
      <c r="U55" s="66">
        <v>1.6857220442647293E-6</v>
      </c>
      <c r="V55" s="66">
        <v>2.4459262263380985E-6</v>
      </c>
      <c r="W55" s="66">
        <v>6.3425582000751492E-7</v>
      </c>
      <c r="X55" s="66">
        <v>2.4391234597590586E-6</v>
      </c>
      <c r="Y55" s="66">
        <v>9.8918077965399058E-7</v>
      </c>
      <c r="Z55" s="66">
        <v>1.2069039506057143E-6</v>
      </c>
      <c r="AA55" s="66">
        <v>9.3506146900612706E-7</v>
      </c>
      <c r="AB55" s="66">
        <v>8.0766077170937698E-7</v>
      </c>
      <c r="AC55" s="66">
        <v>2.4161003902383163E-7</v>
      </c>
      <c r="AD55" s="66">
        <v>9.1110048837336283E-7</v>
      </c>
      <c r="AE55" s="66">
        <v>1.0514026064886081E-6</v>
      </c>
      <c r="AF55" s="66">
        <v>1.5273458413170708E-6</v>
      </c>
      <c r="AG55" s="66">
        <v>6.8191030918856775E-7</v>
      </c>
      <c r="AH55" s="66">
        <v>1.2413618952454941E-6</v>
      </c>
      <c r="AI55" s="66">
        <v>2.4362605061052163E-6</v>
      </c>
      <c r="AJ55" s="66">
        <v>1.3910452336017733E-6</v>
      </c>
      <c r="AK55" s="66">
        <v>1.9018858885130902E-6</v>
      </c>
      <c r="AL55" s="66">
        <v>8.1283306604943905E-7</v>
      </c>
      <c r="AM55" s="66">
        <v>1.0464461646954598E-6</v>
      </c>
      <c r="AN55" s="66">
        <v>1.5342863439364625E-6</v>
      </c>
      <c r="AO55" s="66">
        <v>6.6108658791042506E-7</v>
      </c>
      <c r="AP55" s="66">
        <v>5.8067765708168961E-7</v>
      </c>
      <c r="AQ55" s="66">
        <v>8.5269139239450444E-7</v>
      </c>
      <c r="AR55" s="66">
        <v>1.2556299891423821E-6</v>
      </c>
      <c r="AS55" s="66">
        <v>1.1155608519628498E-6</v>
      </c>
      <c r="AT55" s="66">
        <v>8.0340855565228114E-7</v>
      </c>
      <c r="AU55" s="66">
        <v>8.4096760515065814E-7</v>
      </c>
      <c r="AV55" s="66">
        <v>9.2725467419746584E-7</v>
      </c>
      <c r="AW55" s="66">
        <v>1.1886151113479019E-6</v>
      </c>
      <c r="AX55" s="66">
        <v>1.0590212462239262E-6</v>
      </c>
      <c r="AY55" s="66">
        <v>8.449711335198155E-7</v>
      </c>
      <c r="AZ55" s="66">
        <v>1.0012190221146831</v>
      </c>
      <c r="BA55" s="66">
        <v>8.5104834185875165E-7</v>
      </c>
      <c r="BB55" s="66">
        <v>7.0267040813716976E-7</v>
      </c>
      <c r="BC55" s="66">
        <v>5.5898934259930265E-7</v>
      </c>
      <c r="BD55" s="66">
        <v>7.3721525021604661E-7</v>
      </c>
      <c r="BE55" s="66">
        <v>5.1151823334989434E-7</v>
      </c>
      <c r="BF55" s="66">
        <v>5.7977526061619051E-7</v>
      </c>
      <c r="BG55" s="66">
        <v>6.9116837597033998E-7</v>
      </c>
      <c r="BH55" s="66">
        <v>4.8238316129467399E-6</v>
      </c>
      <c r="BI55" s="66">
        <v>2.7791092884968748E-5</v>
      </c>
      <c r="BJ55" s="66">
        <v>1.3389451373054464E-6</v>
      </c>
      <c r="BK55" s="66">
        <v>2.0357366887154277E-6</v>
      </c>
      <c r="BL55" s="66">
        <v>6.0113135089855892E-5</v>
      </c>
      <c r="BM55" s="66">
        <v>1.6237054836284503E-6</v>
      </c>
      <c r="BN55" s="66">
        <v>1.5967269158937168E-6</v>
      </c>
      <c r="BO55" s="66">
        <v>1.5786956969922943E-6</v>
      </c>
      <c r="BP55" s="66">
        <v>2.636505577846268E-6</v>
      </c>
      <c r="BQ55" s="66">
        <v>6.1425677282793838E-7</v>
      </c>
      <c r="BR55" s="66">
        <v>3.1765626813231539E-6</v>
      </c>
      <c r="BS55" s="66">
        <v>2.9131657282374679E-6</v>
      </c>
      <c r="BT55" s="66">
        <v>1.0058574089463455E-6</v>
      </c>
      <c r="BU55" s="66">
        <v>6.8862158917281328E-7</v>
      </c>
      <c r="BV55" s="66">
        <v>5.1067732455749755E-7</v>
      </c>
      <c r="BW55" s="66">
        <v>3.5925625166480467E-7</v>
      </c>
      <c r="BX55" s="66">
        <v>7.1141101209351019E-8</v>
      </c>
      <c r="BY55" s="66">
        <v>1.1387355452494352E-6</v>
      </c>
      <c r="BZ55" s="66">
        <v>5.6829569565386111E-6</v>
      </c>
      <c r="CA55" s="66">
        <v>2.1083232573760412E-5</v>
      </c>
      <c r="CB55" s="66">
        <v>3.2720528836171513E-7</v>
      </c>
      <c r="CC55" s="66">
        <v>3.900244459488195E-6</v>
      </c>
      <c r="CD55" s="66">
        <v>1.5999076149920204E-6</v>
      </c>
      <c r="CE55" s="66">
        <v>1.1288200873568503E-6</v>
      </c>
      <c r="CF55" s="66">
        <v>1.0644368519735507E-6</v>
      </c>
      <c r="CG55" s="66">
        <v>5.4444446197470586E-7</v>
      </c>
      <c r="CH55" s="66">
        <v>8.850126994593681E-7</v>
      </c>
      <c r="CI55" s="66">
        <v>2.1134025265714588E-6</v>
      </c>
      <c r="CJ55" s="66">
        <v>2.1069064442151961E-6</v>
      </c>
      <c r="CK55" s="66">
        <v>1.4847275437577066E-6</v>
      </c>
      <c r="CL55" s="66">
        <v>1.4401455855389083E-5</v>
      </c>
      <c r="CM55" s="66">
        <v>7.0049654548416823E-6</v>
      </c>
      <c r="CN55" s="66">
        <v>6.0779334148843352E-7</v>
      </c>
      <c r="CO55" s="66">
        <v>2.0675471805781374E-6</v>
      </c>
      <c r="CP55" s="66">
        <v>4.9426837249866313E-7</v>
      </c>
      <c r="CQ55" s="66">
        <v>1.4577026881597299E-6</v>
      </c>
      <c r="CR55" s="66">
        <v>1.1025591821958914E-6</v>
      </c>
      <c r="CS55" s="66">
        <v>5.9516636255106311E-7</v>
      </c>
      <c r="CT55" s="66">
        <v>1.6830411307919575E-6</v>
      </c>
      <c r="CU55" s="66">
        <v>1.2608368802719324E-5</v>
      </c>
      <c r="CV55" s="66">
        <v>1.7389263769440796E-6</v>
      </c>
      <c r="CW55" s="66">
        <v>1.2881880360068816E-4</v>
      </c>
      <c r="CX55" s="66">
        <v>9.9261317910217365E-7</v>
      </c>
      <c r="CY55" s="66">
        <v>1.3098854086292565E-6</v>
      </c>
      <c r="CZ55" s="66">
        <v>8.174400782155159E-7</v>
      </c>
      <c r="DA55" s="66">
        <v>1.2648073619404519E-6</v>
      </c>
      <c r="DB55" s="66">
        <v>4.4071220818773953E-6</v>
      </c>
      <c r="DC55" s="66">
        <v>1.0709403259696929E-6</v>
      </c>
      <c r="DD55" s="66">
        <v>3.4043210584375498E-7</v>
      </c>
      <c r="DE55" s="67">
        <v>2.6532892874435889E-6</v>
      </c>
      <c r="DF55" s="32"/>
      <c r="DG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row>
    <row r="56" spans="1:170" s="34" customFormat="1" ht="19.95" customHeight="1" x14ac:dyDescent="0.2">
      <c r="A56" s="71" t="s">
        <v>421</v>
      </c>
      <c r="B56" s="69" t="s">
        <v>422</v>
      </c>
      <c r="C56" s="70">
        <v>1.2758472642285795E-6</v>
      </c>
      <c r="D56" s="66">
        <v>7.1856887239591468E-7</v>
      </c>
      <c r="E56" s="66">
        <v>6.4597593503076878E-7</v>
      </c>
      <c r="F56" s="66">
        <v>1.4680408667569755E-6</v>
      </c>
      <c r="G56" s="66">
        <v>2.2091548051291842E-6</v>
      </c>
      <c r="H56" s="66">
        <v>0</v>
      </c>
      <c r="I56" s="66">
        <v>3.9722148299839831E-6</v>
      </c>
      <c r="J56" s="66">
        <v>5.3414528608363386E-7</v>
      </c>
      <c r="K56" s="66">
        <v>3.5071771528094852E-7</v>
      </c>
      <c r="L56" s="66">
        <v>4.2725023630405224E-7</v>
      </c>
      <c r="M56" s="66">
        <v>0</v>
      </c>
      <c r="N56" s="66">
        <v>8.6185291937717261E-7</v>
      </c>
      <c r="O56" s="66">
        <v>5.3081510498407262E-7</v>
      </c>
      <c r="P56" s="66">
        <v>1.0275148629286063E-6</v>
      </c>
      <c r="Q56" s="66">
        <v>4.7557376168602056E-7</v>
      </c>
      <c r="R56" s="66">
        <v>5.7033928212686854E-7</v>
      </c>
      <c r="S56" s="66">
        <v>3.4243302446556498E-7</v>
      </c>
      <c r="T56" s="66">
        <v>4.8235933316546482E-7</v>
      </c>
      <c r="U56" s="66">
        <v>1.013205433054499E-6</v>
      </c>
      <c r="V56" s="66">
        <v>1.5138979097704687E-6</v>
      </c>
      <c r="W56" s="66">
        <v>3.8413263175911553E-7</v>
      </c>
      <c r="X56" s="66">
        <v>1.4802654144654333E-6</v>
      </c>
      <c r="Y56" s="66">
        <v>6.1284513980472104E-7</v>
      </c>
      <c r="Z56" s="66">
        <v>7.6576025681262464E-7</v>
      </c>
      <c r="AA56" s="66">
        <v>5.9409947475031021E-7</v>
      </c>
      <c r="AB56" s="66">
        <v>5.1448596087164095E-7</v>
      </c>
      <c r="AC56" s="66">
        <v>1.4894005641633903E-7</v>
      </c>
      <c r="AD56" s="66">
        <v>5.4696966866761665E-7</v>
      </c>
      <c r="AE56" s="66">
        <v>6.825690857095069E-7</v>
      </c>
      <c r="AF56" s="66">
        <v>9.5413901362189843E-7</v>
      </c>
      <c r="AG56" s="66">
        <v>4.5093407610412183E-7</v>
      </c>
      <c r="AH56" s="66">
        <v>8.5344489467671142E-7</v>
      </c>
      <c r="AI56" s="66">
        <v>1.533894140634874E-6</v>
      </c>
      <c r="AJ56" s="66">
        <v>9.1317725868512099E-7</v>
      </c>
      <c r="AK56" s="66">
        <v>1.2413765275662091E-6</v>
      </c>
      <c r="AL56" s="66">
        <v>5.0769268698964912E-7</v>
      </c>
      <c r="AM56" s="66">
        <v>6.4815105566886794E-7</v>
      </c>
      <c r="AN56" s="66">
        <v>1.0059231100014122E-6</v>
      </c>
      <c r="AO56" s="66">
        <v>4.2903770467242702E-7</v>
      </c>
      <c r="AP56" s="66">
        <v>3.5664892438948795E-7</v>
      </c>
      <c r="AQ56" s="66">
        <v>5.3238115654001317E-7</v>
      </c>
      <c r="AR56" s="66">
        <v>8.0201275640610953E-7</v>
      </c>
      <c r="AS56" s="66">
        <v>7.2172544074294336E-7</v>
      </c>
      <c r="AT56" s="66">
        <v>3.0836857202564648E-5</v>
      </c>
      <c r="AU56" s="66">
        <v>8.1320578640908044E-5</v>
      </c>
      <c r="AV56" s="66">
        <v>9.9380079156885108E-5</v>
      </c>
      <c r="AW56" s="66">
        <v>1.0417673538375902E-6</v>
      </c>
      <c r="AX56" s="66">
        <v>7.1159563108228187E-7</v>
      </c>
      <c r="AY56" s="66">
        <v>1.2825783039724186E-4</v>
      </c>
      <c r="AZ56" s="66">
        <v>6.0376488254901968E-7</v>
      </c>
      <c r="BA56" s="66">
        <v>1.0008000595347917</v>
      </c>
      <c r="BB56" s="66">
        <v>4.9828748010287667E-7</v>
      </c>
      <c r="BC56" s="66">
        <v>1.5294596897480332E-5</v>
      </c>
      <c r="BD56" s="66">
        <v>4.9532481345117296E-6</v>
      </c>
      <c r="BE56" s="66">
        <v>1.1193734040856318E-6</v>
      </c>
      <c r="BF56" s="66">
        <v>5.5910677659675894E-7</v>
      </c>
      <c r="BG56" s="66">
        <v>9.679340873334366E-7</v>
      </c>
      <c r="BH56" s="66">
        <v>1.0184348263608944E-4</v>
      </c>
      <c r="BI56" s="66">
        <v>7.3960157784799114E-6</v>
      </c>
      <c r="BJ56" s="66">
        <v>7.7714645626848975E-7</v>
      </c>
      <c r="BK56" s="66">
        <v>1.0202338534203764E-6</v>
      </c>
      <c r="BL56" s="66">
        <v>4.1160882042095393E-6</v>
      </c>
      <c r="BM56" s="66">
        <v>2.1118736679459981E-6</v>
      </c>
      <c r="BN56" s="66">
        <v>7.493690343056222E-6</v>
      </c>
      <c r="BO56" s="66">
        <v>1.4441423846581648E-5</v>
      </c>
      <c r="BP56" s="66">
        <v>1.6296664931880165E-6</v>
      </c>
      <c r="BQ56" s="66">
        <v>4.2224694884440011E-7</v>
      </c>
      <c r="BR56" s="66">
        <v>2.1687713497709508E-6</v>
      </c>
      <c r="BS56" s="66">
        <v>1.8496314260879501E-6</v>
      </c>
      <c r="BT56" s="66">
        <v>7.3568077039790539E-7</v>
      </c>
      <c r="BU56" s="66">
        <v>5.3396985846670565E-7</v>
      </c>
      <c r="BV56" s="66">
        <v>4.5431882842148539E-7</v>
      </c>
      <c r="BW56" s="66">
        <v>2.9810973703810104E-7</v>
      </c>
      <c r="BX56" s="66">
        <v>6.344118218939804E-8</v>
      </c>
      <c r="BY56" s="66">
        <v>1.0245085720661984E-6</v>
      </c>
      <c r="BZ56" s="66">
        <v>2.3056054342677277E-6</v>
      </c>
      <c r="CA56" s="66">
        <v>1.258606177580336E-5</v>
      </c>
      <c r="CB56" s="66">
        <v>5.7844908812381432E-7</v>
      </c>
      <c r="CC56" s="66">
        <v>2.424326309105029E-6</v>
      </c>
      <c r="CD56" s="66">
        <v>1.0281404729640575E-6</v>
      </c>
      <c r="CE56" s="66">
        <v>8.6436306925275527E-7</v>
      </c>
      <c r="CF56" s="66">
        <v>8.5758287627488917E-7</v>
      </c>
      <c r="CG56" s="66">
        <v>2.9165115279502284E-7</v>
      </c>
      <c r="CH56" s="66">
        <v>6.7337917384472524E-7</v>
      </c>
      <c r="CI56" s="66">
        <v>1.0992898856400086E-6</v>
      </c>
      <c r="CJ56" s="66">
        <v>1.6823375344200447E-6</v>
      </c>
      <c r="CK56" s="66">
        <v>1.0454603629620418E-6</v>
      </c>
      <c r="CL56" s="66">
        <v>6.6913655338202542E-7</v>
      </c>
      <c r="CM56" s="66">
        <v>2.1324626290584302E-5</v>
      </c>
      <c r="CN56" s="66">
        <v>4.5528267575397748E-7</v>
      </c>
      <c r="CO56" s="66">
        <v>1.367852916861122E-6</v>
      </c>
      <c r="CP56" s="66">
        <v>1.9953603609572813E-6</v>
      </c>
      <c r="CQ56" s="66">
        <v>1.0605838581537487E-6</v>
      </c>
      <c r="CR56" s="66">
        <v>8.1713000478265344E-7</v>
      </c>
      <c r="CS56" s="66">
        <v>4.3102478650034321E-7</v>
      </c>
      <c r="CT56" s="66">
        <v>1.0707739202609359E-6</v>
      </c>
      <c r="CU56" s="66">
        <v>6.7853873587056322E-6</v>
      </c>
      <c r="CV56" s="66">
        <v>7.2870146108030403E-7</v>
      </c>
      <c r="CW56" s="66">
        <v>7.6854152553202472E-5</v>
      </c>
      <c r="CX56" s="66">
        <v>2.5626608998936199E-6</v>
      </c>
      <c r="CY56" s="66">
        <v>8.2436483079367199E-7</v>
      </c>
      <c r="CZ56" s="66">
        <v>5.2414728962989669E-7</v>
      </c>
      <c r="DA56" s="66">
        <v>8.1841455185733565E-7</v>
      </c>
      <c r="DB56" s="66">
        <v>8.5311540279036232E-7</v>
      </c>
      <c r="DC56" s="66">
        <v>5.8236202104487634E-7</v>
      </c>
      <c r="DD56" s="66">
        <v>5.1733102024344752E-7</v>
      </c>
      <c r="DE56" s="67">
        <v>5.832895727308973E-6</v>
      </c>
      <c r="DF56" s="32"/>
      <c r="DG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row>
    <row r="57" spans="1:170" s="34" customFormat="1" ht="19.95" customHeight="1" x14ac:dyDescent="0.2">
      <c r="A57" s="71" t="s">
        <v>427</v>
      </c>
      <c r="B57" s="69" t="s">
        <v>426</v>
      </c>
      <c r="C57" s="70">
        <v>3.6252539167616113E-6</v>
      </c>
      <c r="D57" s="66">
        <v>3.5850457525951829E-6</v>
      </c>
      <c r="E57" s="66">
        <v>1.6021147792852947E-6</v>
      </c>
      <c r="F57" s="66">
        <v>3.2394992168524618E-6</v>
      </c>
      <c r="G57" s="66">
        <v>2.8708721059040852E-5</v>
      </c>
      <c r="H57" s="66">
        <v>0</v>
      </c>
      <c r="I57" s="66">
        <v>1.0204026195104589E-5</v>
      </c>
      <c r="J57" s="66">
        <v>1.5483929750551892E-6</v>
      </c>
      <c r="K57" s="66">
        <v>1.2171888984193335E-6</v>
      </c>
      <c r="L57" s="66">
        <v>1.5194464645060084E-6</v>
      </c>
      <c r="M57" s="66">
        <v>0</v>
      </c>
      <c r="N57" s="66">
        <v>2.3871351544095737E-6</v>
      </c>
      <c r="O57" s="66">
        <v>1.6656155916869248E-6</v>
      </c>
      <c r="P57" s="66">
        <v>2.5483236491610637E-6</v>
      </c>
      <c r="Q57" s="66">
        <v>1.5473462243827758E-5</v>
      </c>
      <c r="R57" s="66">
        <v>2.123962354192799E-6</v>
      </c>
      <c r="S57" s="66">
        <v>1.3061929016568851E-6</v>
      </c>
      <c r="T57" s="66">
        <v>1.8320298218428758E-6</v>
      </c>
      <c r="U57" s="66">
        <v>2.5471472037512957E-6</v>
      </c>
      <c r="V57" s="66">
        <v>3.8367983204083521E-6</v>
      </c>
      <c r="W57" s="66">
        <v>1.0426575559703392E-6</v>
      </c>
      <c r="X57" s="66">
        <v>3.5519170562353514E-6</v>
      </c>
      <c r="Y57" s="66">
        <v>1.8767678384808333E-6</v>
      </c>
      <c r="Z57" s="66">
        <v>2.6469037499252001E-6</v>
      </c>
      <c r="AA57" s="66">
        <v>1.7342108459068668E-6</v>
      </c>
      <c r="AB57" s="66">
        <v>1.7524338168616538E-6</v>
      </c>
      <c r="AC57" s="66">
        <v>3.6610369418616988E-7</v>
      </c>
      <c r="AD57" s="66">
        <v>1.4466570832599774E-6</v>
      </c>
      <c r="AE57" s="66">
        <v>2.3302848029071423E-6</v>
      </c>
      <c r="AF57" s="66">
        <v>2.4026203496039164E-6</v>
      </c>
      <c r="AG57" s="66">
        <v>1.4367839871031481E-6</v>
      </c>
      <c r="AH57" s="66">
        <v>2.3078129595111525E-6</v>
      </c>
      <c r="AI57" s="66">
        <v>3.8760077888824945E-6</v>
      </c>
      <c r="AJ57" s="66">
        <v>2.4345472360763985E-6</v>
      </c>
      <c r="AK57" s="66">
        <v>5.3381308106785466E-6</v>
      </c>
      <c r="AL57" s="66">
        <v>1.7173298380557838E-6</v>
      </c>
      <c r="AM57" s="66">
        <v>2.0255686178942666E-6</v>
      </c>
      <c r="AN57" s="66">
        <v>3.0371098820143087E-6</v>
      </c>
      <c r="AO57" s="66">
        <v>1.5290513827557685E-6</v>
      </c>
      <c r="AP57" s="66">
        <v>1.1374462423194427E-6</v>
      </c>
      <c r="AQ57" s="66">
        <v>4.2267512218007823E-6</v>
      </c>
      <c r="AR57" s="66">
        <v>2.5317478697956487E-6</v>
      </c>
      <c r="AS57" s="66">
        <v>9.645298114220633E-6</v>
      </c>
      <c r="AT57" s="66">
        <v>2.8958489370096491E-5</v>
      </c>
      <c r="AU57" s="66">
        <v>3.2029593016445555E-5</v>
      </c>
      <c r="AV57" s="66">
        <v>1.2815669427355662E-4</v>
      </c>
      <c r="AW57" s="66">
        <v>6.4706947825160792E-4</v>
      </c>
      <c r="AX57" s="66">
        <v>1.8022744274128039E-4</v>
      </c>
      <c r="AY57" s="66">
        <v>2.9388929851694291E-4</v>
      </c>
      <c r="AZ57" s="66">
        <v>2.5201184564981868E-4</v>
      </c>
      <c r="BA57" s="66">
        <v>1.0859299337598024E-4</v>
      </c>
      <c r="BB57" s="66">
        <v>1.00188507864493</v>
      </c>
      <c r="BC57" s="66">
        <v>2.9005399596300155E-4</v>
      </c>
      <c r="BD57" s="66">
        <v>7.782139179589629E-5</v>
      </c>
      <c r="BE57" s="66">
        <v>3.6671561725617119E-4</v>
      </c>
      <c r="BF57" s="66">
        <v>1.7665296010915029E-4</v>
      </c>
      <c r="BG57" s="66">
        <v>7.1919052099646456E-5</v>
      </c>
      <c r="BH57" s="66">
        <v>3.2978398995000296E-5</v>
      </c>
      <c r="BI57" s="66">
        <v>9.0485888530710771E-5</v>
      </c>
      <c r="BJ57" s="66">
        <v>3.6360797336203109E-5</v>
      </c>
      <c r="BK57" s="66">
        <v>2.6196570205387943E-6</v>
      </c>
      <c r="BL57" s="66">
        <v>9.8248437533968798E-5</v>
      </c>
      <c r="BM57" s="66">
        <v>8.2647666291527997E-5</v>
      </c>
      <c r="BN57" s="66">
        <v>2.9296034471070562E-5</v>
      </c>
      <c r="BO57" s="66">
        <v>3.8352170506321235E-5</v>
      </c>
      <c r="BP57" s="66">
        <v>4.4517321502476674E-6</v>
      </c>
      <c r="BQ57" s="66">
        <v>2.9927675218299413E-6</v>
      </c>
      <c r="BR57" s="66">
        <v>1.1040855618016194E-5</v>
      </c>
      <c r="BS57" s="66">
        <v>4.4514862661623462E-6</v>
      </c>
      <c r="BT57" s="66">
        <v>6.5060198705041611E-6</v>
      </c>
      <c r="BU57" s="66">
        <v>1.5258203817919027E-6</v>
      </c>
      <c r="BV57" s="66">
        <v>2.4206430566973348E-6</v>
      </c>
      <c r="BW57" s="66">
        <v>1.9817225735895799E-6</v>
      </c>
      <c r="BX57" s="66">
        <v>9.5050527897965367E-7</v>
      </c>
      <c r="BY57" s="66">
        <v>1.1521288489055068E-5</v>
      </c>
      <c r="BZ57" s="66">
        <v>6.2747945643257238E-6</v>
      </c>
      <c r="CA57" s="66">
        <v>2.8994870434585297E-5</v>
      </c>
      <c r="CB57" s="66">
        <v>2.5742939521359722E-6</v>
      </c>
      <c r="CC57" s="66">
        <v>9.1771947032189969E-6</v>
      </c>
      <c r="CD57" s="66">
        <v>4.7480766744251701E-6</v>
      </c>
      <c r="CE57" s="66">
        <v>3.4371719168595721E-6</v>
      </c>
      <c r="CF57" s="66">
        <v>6.306452522576782E-6</v>
      </c>
      <c r="CG57" s="66">
        <v>9.4656333316538725E-7</v>
      </c>
      <c r="CH57" s="66">
        <v>1.9783614030807776E-6</v>
      </c>
      <c r="CI57" s="66">
        <v>1.8439770159467156E-5</v>
      </c>
      <c r="CJ57" s="66">
        <v>3.7277230329029088E-6</v>
      </c>
      <c r="CK57" s="66">
        <v>5.7786041223361107E-6</v>
      </c>
      <c r="CL57" s="66">
        <v>2.1596451705473886E-5</v>
      </c>
      <c r="CM57" s="66">
        <v>9.5173238595276411E-6</v>
      </c>
      <c r="CN57" s="66">
        <v>1.3861551572493545E-5</v>
      </c>
      <c r="CO57" s="66">
        <v>6.8588718452331288E-6</v>
      </c>
      <c r="CP57" s="66">
        <v>2.1789462092591212E-6</v>
      </c>
      <c r="CQ57" s="66">
        <v>6.5629354279727159E-6</v>
      </c>
      <c r="CR57" s="66">
        <v>2.5380097089311469E-6</v>
      </c>
      <c r="CS57" s="66">
        <v>1.4472853568738266E-6</v>
      </c>
      <c r="CT57" s="66">
        <v>2.7486335118880441E-6</v>
      </c>
      <c r="CU57" s="66">
        <v>1.4098034898435881E-5</v>
      </c>
      <c r="CV57" s="66">
        <v>7.3435935036087127E-6</v>
      </c>
      <c r="CW57" s="66">
        <v>1.4851693826566935E-4</v>
      </c>
      <c r="CX57" s="66">
        <v>3.5758777063968135E-6</v>
      </c>
      <c r="CY57" s="66">
        <v>4.7182764619263765E-6</v>
      </c>
      <c r="CZ57" s="66">
        <v>2.7928948341689366E-6</v>
      </c>
      <c r="DA57" s="66">
        <v>3.008589816657529E-6</v>
      </c>
      <c r="DB57" s="66">
        <v>1.5067118897641517E-5</v>
      </c>
      <c r="DC57" s="66">
        <v>3.4165136969049907E-6</v>
      </c>
      <c r="DD57" s="66">
        <v>2.6787803084582353E-6</v>
      </c>
      <c r="DE57" s="67">
        <v>2.714641316061678E-5</v>
      </c>
      <c r="DF57" s="32"/>
      <c r="DG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row>
    <row r="58" spans="1:170" s="34" customFormat="1" ht="19.95" customHeight="1" x14ac:dyDescent="0.2">
      <c r="A58" s="71" t="s">
        <v>430</v>
      </c>
      <c r="B58" s="69" t="s">
        <v>431</v>
      </c>
      <c r="C58" s="70">
        <v>8.6011146821661169E-6</v>
      </c>
      <c r="D58" s="66">
        <v>6.4061246503857674E-6</v>
      </c>
      <c r="E58" s="66">
        <v>1.9093829763737194E-5</v>
      </c>
      <c r="F58" s="66">
        <v>1.7519163748781576E-5</v>
      </c>
      <c r="G58" s="66">
        <v>3.0177779431941677E-5</v>
      </c>
      <c r="H58" s="66">
        <v>0</v>
      </c>
      <c r="I58" s="66">
        <v>2.0554945076649917E-5</v>
      </c>
      <c r="J58" s="66">
        <v>9.2986765796759986E-6</v>
      </c>
      <c r="K58" s="66">
        <v>9.28433937721273E-6</v>
      </c>
      <c r="L58" s="66">
        <v>7.2965400969225139E-6</v>
      </c>
      <c r="M58" s="66">
        <v>0</v>
      </c>
      <c r="N58" s="66">
        <v>9.1810385234256662E-6</v>
      </c>
      <c r="O58" s="66">
        <v>8.7158348501991159E-6</v>
      </c>
      <c r="P58" s="66">
        <v>9.9016431182796345E-6</v>
      </c>
      <c r="Q58" s="66">
        <v>8.9829809782835456E-6</v>
      </c>
      <c r="R58" s="66">
        <v>8.9536900315904526E-6</v>
      </c>
      <c r="S58" s="66">
        <v>6.5675663542437296E-6</v>
      </c>
      <c r="T58" s="66">
        <v>7.2511327637576797E-6</v>
      </c>
      <c r="U58" s="66">
        <v>8.1305214476611616E-6</v>
      </c>
      <c r="V58" s="66">
        <v>1.0693930950962324E-5</v>
      </c>
      <c r="W58" s="66">
        <v>2.8574753972276094E-6</v>
      </c>
      <c r="X58" s="66">
        <v>8.4549055515523151E-6</v>
      </c>
      <c r="Y58" s="66">
        <v>5.5770978732011734E-6</v>
      </c>
      <c r="Z58" s="66">
        <v>7.6381222841304623E-6</v>
      </c>
      <c r="AA58" s="66">
        <v>2.4107107943900256E-5</v>
      </c>
      <c r="AB58" s="66">
        <v>7.5678126667329933E-6</v>
      </c>
      <c r="AC58" s="66">
        <v>1.627567763787197E-6</v>
      </c>
      <c r="AD58" s="66">
        <v>5.5365076327630767E-6</v>
      </c>
      <c r="AE58" s="66">
        <v>7.0876366043441071E-6</v>
      </c>
      <c r="AF58" s="66">
        <v>7.7023342665886484E-6</v>
      </c>
      <c r="AG58" s="66">
        <v>1.4573338635154725E-5</v>
      </c>
      <c r="AH58" s="66">
        <v>1.0200746773652338E-5</v>
      </c>
      <c r="AI58" s="66">
        <v>1.27104928190399E-5</v>
      </c>
      <c r="AJ58" s="66">
        <v>8.492311299018536E-6</v>
      </c>
      <c r="AK58" s="66">
        <v>1.676248548217977E-5</v>
      </c>
      <c r="AL58" s="66">
        <v>4.8279141292099692E-6</v>
      </c>
      <c r="AM58" s="66">
        <v>5.3598548001668126E-6</v>
      </c>
      <c r="AN58" s="66">
        <v>9.0138115617853595E-6</v>
      </c>
      <c r="AO58" s="66">
        <v>6.4764075261447545E-6</v>
      </c>
      <c r="AP58" s="66">
        <v>3.9657235818823753E-6</v>
      </c>
      <c r="AQ58" s="66">
        <v>6.1796970214364307E-6</v>
      </c>
      <c r="AR58" s="66">
        <v>2.5022985330973685E-5</v>
      </c>
      <c r="AS58" s="66">
        <v>9.0911691352837135E-6</v>
      </c>
      <c r="AT58" s="66">
        <v>4.020652484238845E-5</v>
      </c>
      <c r="AU58" s="66">
        <v>2.2218213231503123E-5</v>
      </c>
      <c r="AV58" s="66">
        <v>1.5799194675606967E-5</v>
      </c>
      <c r="AW58" s="66">
        <v>2.4877639453697508E-5</v>
      </c>
      <c r="AX58" s="66">
        <v>1.2464955521532611E-5</v>
      </c>
      <c r="AY58" s="66">
        <v>1.4770096289095813E-5</v>
      </c>
      <c r="AZ58" s="66">
        <v>6.1995987577718795E-6</v>
      </c>
      <c r="BA58" s="66">
        <v>1.7261008093499113E-5</v>
      </c>
      <c r="BB58" s="66">
        <v>1.1428503990528339E-5</v>
      </c>
      <c r="BC58" s="66">
        <v>1.001202731693541</v>
      </c>
      <c r="BD58" s="66">
        <v>2.4366291483433615E-5</v>
      </c>
      <c r="BE58" s="66">
        <v>2.6002778684508119E-3</v>
      </c>
      <c r="BF58" s="66">
        <v>1.3914488235196318E-3</v>
      </c>
      <c r="BG58" s="66">
        <v>8.5113950034843505E-6</v>
      </c>
      <c r="BH58" s="66">
        <v>9.6206123838819683E-4</v>
      </c>
      <c r="BI58" s="66">
        <v>2.4309040952254034E-4</v>
      </c>
      <c r="BJ58" s="66">
        <v>1.684298411345795E-5</v>
      </c>
      <c r="BK58" s="66">
        <v>2.5574683264364571E-5</v>
      </c>
      <c r="BL58" s="66">
        <v>2.1163059746684041E-4</v>
      </c>
      <c r="BM58" s="66">
        <v>8.3868791364912013E-5</v>
      </c>
      <c r="BN58" s="66">
        <v>3.1473870793735545E-4</v>
      </c>
      <c r="BO58" s="66">
        <v>4.5157308942327779E-4</v>
      </c>
      <c r="BP58" s="66">
        <v>1.2783410731778046E-5</v>
      </c>
      <c r="BQ58" s="66">
        <v>9.2192330735535527E-6</v>
      </c>
      <c r="BR58" s="66">
        <v>2.2396512674502725E-5</v>
      </c>
      <c r="BS58" s="66">
        <v>1.5045368755151479E-5</v>
      </c>
      <c r="BT58" s="66">
        <v>5.4656981977770433E-5</v>
      </c>
      <c r="BU58" s="66">
        <v>3.2661220945103445E-5</v>
      </c>
      <c r="BV58" s="66">
        <v>5.1986568705742804E-5</v>
      </c>
      <c r="BW58" s="66">
        <v>2.6155150669239956E-5</v>
      </c>
      <c r="BX58" s="66">
        <v>3.0464609761799452E-6</v>
      </c>
      <c r="BY58" s="66">
        <v>2.6993484888475164E-5</v>
      </c>
      <c r="BZ58" s="66">
        <v>4.2134334791996548E-5</v>
      </c>
      <c r="CA58" s="66">
        <v>4.6860999031769815E-5</v>
      </c>
      <c r="CB58" s="66">
        <v>1.9153437791424787E-5</v>
      </c>
      <c r="CC58" s="66">
        <v>2.5099582619064574E-5</v>
      </c>
      <c r="CD58" s="66">
        <v>4.3651798794548118E-5</v>
      </c>
      <c r="CE58" s="66">
        <v>2.1105717058699007E-5</v>
      </c>
      <c r="CF58" s="66">
        <v>2.307304219115711E-5</v>
      </c>
      <c r="CG58" s="66">
        <v>4.9108223731094962E-6</v>
      </c>
      <c r="CH58" s="66">
        <v>1.4751822154643747E-5</v>
      </c>
      <c r="CI58" s="66">
        <v>5.1484205951275657E-5</v>
      </c>
      <c r="CJ58" s="66">
        <v>7.9069955647230252E-5</v>
      </c>
      <c r="CK58" s="66">
        <v>3.2228349795716715E-5</v>
      </c>
      <c r="CL58" s="66">
        <v>7.6520244950156247E-5</v>
      </c>
      <c r="CM58" s="66">
        <v>2.346795561832311E-4</v>
      </c>
      <c r="CN58" s="66">
        <v>1.0953051889557094E-5</v>
      </c>
      <c r="CO58" s="66">
        <v>5.6387372740562869E-5</v>
      </c>
      <c r="CP58" s="66">
        <v>1.1879179577102494E-5</v>
      </c>
      <c r="CQ58" s="66">
        <v>1.1095347422090227E-5</v>
      </c>
      <c r="CR58" s="66">
        <v>2.225358036967817E-5</v>
      </c>
      <c r="CS58" s="66">
        <v>6.2397433250355907E-6</v>
      </c>
      <c r="CT58" s="66">
        <v>2.6957472026836566E-5</v>
      </c>
      <c r="CU58" s="66">
        <v>4.3914660227367908E-5</v>
      </c>
      <c r="CV58" s="66">
        <v>7.1302743712630369E-5</v>
      </c>
      <c r="CW58" s="66">
        <v>2.2658982343882732E-4</v>
      </c>
      <c r="CX58" s="66">
        <v>1.1389605871677276E-4</v>
      </c>
      <c r="CY58" s="66">
        <v>1.1887938812061573E-5</v>
      </c>
      <c r="CZ58" s="66">
        <v>3.4290001664495654E-5</v>
      </c>
      <c r="DA58" s="66">
        <v>1.122463665695493E-5</v>
      </c>
      <c r="DB58" s="66">
        <v>5.5031590940230569E-5</v>
      </c>
      <c r="DC58" s="66">
        <v>1.0860036603098849E-5</v>
      </c>
      <c r="DD58" s="66">
        <v>9.2615312228983879E-6</v>
      </c>
      <c r="DE58" s="67">
        <v>6.6142132757602903E-5</v>
      </c>
      <c r="DF58" s="32"/>
      <c r="DG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row>
    <row r="59" spans="1:170" s="34" customFormat="1" ht="19.95" customHeight="1" x14ac:dyDescent="0.2">
      <c r="A59" s="71" t="s">
        <v>436</v>
      </c>
      <c r="B59" s="69" t="s">
        <v>435</v>
      </c>
      <c r="C59" s="70">
        <v>1.0937308824871973E-5</v>
      </c>
      <c r="D59" s="66">
        <v>7.3911055181389949E-6</v>
      </c>
      <c r="E59" s="66">
        <v>7.9654070099858688E-6</v>
      </c>
      <c r="F59" s="66">
        <v>1.1636150671102231E-5</v>
      </c>
      <c r="G59" s="66">
        <v>4.2191555254535316E-6</v>
      </c>
      <c r="H59" s="66">
        <v>0</v>
      </c>
      <c r="I59" s="66">
        <v>3.9458744712702937E-5</v>
      </c>
      <c r="J59" s="66">
        <v>4.9348074832937763E-6</v>
      </c>
      <c r="K59" s="66">
        <v>3.7849359958240663E-6</v>
      </c>
      <c r="L59" s="66">
        <v>3.2497699442803484E-6</v>
      </c>
      <c r="M59" s="66">
        <v>0</v>
      </c>
      <c r="N59" s="66">
        <v>7.7439452327232072E-6</v>
      </c>
      <c r="O59" s="66">
        <v>4.8891818994821094E-6</v>
      </c>
      <c r="P59" s="66">
        <v>1.025542082253743E-5</v>
      </c>
      <c r="Q59" s="66">
        <v>5.1039933266752838E-6</v>
      </c>
      <c r="R59" s="66">
        <v>5.2511940676229982E-6</v>
      </c>
      <c r="S59" s="66">
        <v>3.6186552772090753E-6</v>
      </c>
      <c r="T59" s="66">
        <v>6.9484758215503579E-6</v>
      </c>
      <c r="U59" s="66">
        <v>8.2353504566291877E-6</v>
      </c>
      <c r="V59" s="66">
        <v>1.3415245017064358E-5</v>
      </c>
      <c r="W59" s="66">
        <v>3.1602651419152493E-6</v>
      </c>
      <c r="X59" s="66">
        <v>1.0477604692302901E-5</v>
      </c>
      <c r="Y59" s="66">
        <v>4.7668126859464534E-6</v>
      </c>
      <c r="Z59" s="66">
        <v>6.2233778990318806E-6</v>
      </c>
      <c r="AA59" s="66">
        <v>4.9306026592958155E-6</v>
      </c>
      <c r="AB59" s="66">
        <v>4.6889607080464976E-6</v>
      </c>
      <c r="AC59" s="66">
        <v>1.0584828226359772E-6</v>
      </c>
      <c r="AD59" s="66">
        <v>6.6520427660141018E-6</v>
      </c>
      <c r="AE59" s="66">
        <v>5.9492481380037783E-6</v>
      </c>
      <c r="AF59" s="66">
        <v>8.8894811604723026E-6</v>
      </c>
      <c r="AG59" s="66">
        <v>4.2774343761341108E-6</v>
      </c>
      <c r="AH59" s="66">
        <v>6.9537255457042654E-6</v>
      </c>
      <c r="AI59" s="66">
        <v>1.3235015484110968E-5</v>
      </c>
      <c r="AJ59" s="66">
        <v>7.0287263867358988E-6</v>
      </c>
      <c r="AK59" s="66">
        <v>1.128886224376222E-5</v>
      </c>
      <c r="AL59" s="66">
        <v>4.6286737949580238E-6</v>
      </c>
      <c r="AM59" s="66">
        <v>5.6169924717583986E-6</v>
      </c>
      <c r="AN59" s="66">
        <v>8.628357641860335E-6</v>
      </c>
      <c r="AO59" s="66">
        <v>4.6656199744546743E-6</v>
      </c>
      <c r="AP59" s="66">
        <v>3.6300664631450025E-6</v>
      </c>
      <c r="AQ59" s="66">
        <v>5.2546285495422253E-6</v>
      </c>
      <c r="AR59" s="66">
        <v>6.6916074049848983E-6</v>
      </c>
      <c r="AS59" s="66">
        <v>6.7283136228167347E-6</v>
      </c>
      <c r="AT59" s="66">
        <v>5.9098748156957255E-6</v>
      </c>
      <c r="AU59" s="66">
        <v>2.8340372940695544E-5</v>
      </c>
      <c r="AV59" s="66">
        <v>5.5487238384371734E-6</v>
      </c>
      <c r="AW59" s="66">
        <v>9.2433422894075174E-6</v>
      </c>
      <c r="AX59" s="66">
        <v>6.9339999647433403E-6</v>
      </c>
      <c r="AY59" s="66">
        <v>9.32630602002266E-6</v>
      </c>
      <c r="AZ59" s="66">
        <v>3.8077400751177183E-6</v>
      </c>
      <c r="BA59" s="66">
        <v>5.2985656614386786E-6</v>
      </c>
      <c r="BB59" s="66">
        <v>7.9547454772715409E-6</v>
      </c>
      <c r="BC59" s="66">
        <v>3.0588357514402393E-5</v>
      </c>
      <c r="BD59" s="66">
        <v>1.0135922990719257</v>
      </c>
      <c r="BE59" s="66">
        <v>3.6589712265353605E-6</v>
      </c>
      <c r="BF59" s="66">
        <v>3.7645009866748291E-6</v>
      </c>
      <c r="BG59" s="66">
        <v>4.3522606127437192E-6</v>
      </c>
      <c r="BH59" s="66">
        <v>6.4116500690048027E-6</v>
      </c>
      <c r="BI59" s="66">
        <v>8.0860137038130377E-6</v>
      </c>
      <c r="BJ59" s="66">
        <v>9.4953448457507214E-6</v>
      </c>
      <c r="BK59" s="66">
        <v>2.6503658568213181E-5</v>
      </c>
      <c r="BL59" s="66">
        <v>1.2157801405516463E-5</v>
      </c>
      <c r="BM59" s="66">
        <v>1.1645424449057887E-5</v>
      </c>
      <c r="BN59" s="66">
        <v>2.0298047087793816E-5</v>
      </c>
      <c r="BO59" s="66">
        <v>3.0087228452690096E-5</v>
      </c>
      <c r="BP59" s="66">
        <v>1.2141099352311701E-5</v>
      </c>
      <c r="BQ59" s="66">
        <v>5.7336599677526345E-6</v>
      </c>
      <c r="BR59" s="66">
        <v>1.4398668147971945E-5</v>
      </c>
      <c r="BS59" s="66">
        <v>1.4997111656865319E-5</v>
      </c>
      <c r="BT59" s="66">
        <v>9.4623358233328433E-6</v>
      </c>
      <c r="BU59" s="66">
        <v>7.3245636233553185E-6</v>
      </c>
      <c r="BV59" s="66">
        <v>3.5086930343856248E-6</v>
      </c>
      <c r="BW59" s="66">
        <v>2.8074562071858351E-6</v>
      </c>
      <c r="BX59" s="66">
        <v>6.12089501376578E-7</v>
      </c>
      <c r="BY59" s="66">
        <v>4.144158683080232E-6</v>
      </c>
      <c r="BZ59" s="66">
        <v>1.7895477048325465E-5</v>
      </c>
      <c r="CA59" s="66">
        <v>1.285720009438592E-4</v>
      </c>
      <c r="CB59" s="66">
        <v>2.9302293262753156E-6</v>
      </c>
      <c r="CC59" s="66">
        <v>1.8120949011306794E-5</v>
      </c>
      <c r="CD59" s="66">
        <v>1.16790380263684E-5</v>
      </c>
      <c r="CE59" s="66">
        <v>7.2753144589021928E-6</v>
      </c>
      <c r="CF59" s="66">
        <v>7.3962640288811694E-6</v>
      </c>
      <c r="CG59" s="66">
        <v>4.0723831904924357E-6</v>
      </c>
      <c r="CH59" s="66">
        <v>2.5396449532717679E-5</v>
      </c>
      <c r="CI59" s="66">
        <v>5.1780273765794264E-5</v>
      </c>
      <c r="CJ59" s="66">
        <v>1.3029411271130885E-5</v>
      </c>
      <c r="CK59" s="66">
        <v>3.458181863583112E-5</v>
      </c>
      <c r="CL59" s="66">
        <v>8.8949470550860546E-6</v>
      </c>
      <c r="CM59" s="66">
        <v>9.0207018195024665E-6</v>
      </c>
      <c r="CN59" s="66">
        <v>3.6959511222868653E-6</v>
      </c>
      <c r="CO59" s="66">
        <v>1.0433552014506588E-5</v>
      </c>
      <c r="CP59" s="66">
        <v>4.859822397329735E-6</v>
      </c>
      <c r="CQ59" s="66">
        <v>1.1651104456309082E-5</v>
      </c>
      <c r="CR59" s="66">
        <v>9.7920423511315641E-6</v>
      </c>
      <c r="CS59" s="66">
        <v>1.0461723873317408E-5</v>
      </c>
      <c r="CT59" s="66">
        <v>1.0057634988773033E-5</v>
      </c>
      <c r="CU59" s="66">
        <v>8.4122584008784165E-4</v>
      </c>
      <c r="CV59" s="66">
        <v>1.9358985280535338E-5</v>
      </c>
      <c r="CW59" s="66">
        <v>4.9458599416482812E-4</v>
      </c>
      <c r="CX59" s="66">
        <v>7.5997359368169821E-6</v>
      </c>
      <c r="CY59" s="66">
        <v>1.054146879131243E-5</v>
      </c>
      <c r="CZ59" s="66">
        <v>4.9592396020042065E-6</v>
      </c>
      <c r="DA59" s="66">
        <v>7.5131222057874197E-6</v>
      </c>
      <c r="DB59" s="66">
        <v>8.5085522284858607E-6</v>
      </c>
      <c r="DC59" s="66">
        <v>6.3023111685166237E-6</v>
      </c>
      <c r="DD59" s="66">
        <v>2.2051978076256662E-6</v>
      </c>
      <c r="DE59" s="67">
        <v>9.2946320564001444E-6</v>
      </c>
      <c r="DF59" s="32"/>
      <c r="DG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row>
    <row r="60" spans="1:170" s="34" customFormat="1" ht="19.95" customHeight="1" x14ac:dyDescent="0.2">
      <c r="A60" s="71" t="s">
        <v>439</v>
      </c>
      <c r="B60" s="69" t="s">
        <v>437</v>
      </c>
      <c r="C60" s="70">
        <v>0</v>
      </c>
      <c r="D60" s="66">
        <v>0</v>
      </c>
      <c r="E60" s="66">
        <v>0</v>
      </c>
      <c r="F60" s="66">
        <v>0</v>
      </c>
      <c r="G60" s="66">
        <v>0</v>
      </c>
      <c r="H60" s="66">
        <v>0</v>
      </c>
      <c r="I60" s="66">
        <v>0</v>
      </c>
      <c r="J60" s="66">
        <v>0</v>
      </c>
      <c r="K60" s="66">
        <v>0</v>
      </c>
      <c r="L60" s="66">
        <v>0</v>
      </c>
      <c r="M60" s="66">
        <v>0</v>
      </c>
      <c r="N60" s="66">
        <v>0</v>
      </c>
      <c r="O60" s="66">
        <v>0</v>
      </c>
      <c r="P60" s="66">
        <v>0</v>
      </c>
      <c r="Q60" s="66">
        <v>0</v>
      </c>
      <c r="R60" s="66">
        <v>0</v>
      </c>
      <c r="S60" s="66">
        <v>0</v>
      </c>
      <c r="T60" s="66">
        <v>0</v>
      </c>
      <c r="U60" s="66">
        <v>0</v>
      </c>
      <c r="V60" s="66">
        <v>0</v>
      </c>
      <c r="W60" s="66">
        <v>0</v>
      </c>
      <c r="X60" s="66">
        <v>0</v>
      </c>
      <c r="Y60" s="66">
        <v>0</v>
      </c>
      <c r="Z60" s="66">
        <v>0</v>
      </c>
      <c r="AA60" s="66">
        <v>0</v>
      </c>
      <c r="AB60" s="66">
        <v>0</v>
      </c>
      <c r="AC60" s="66">
        <v>0</v>
      </c>
      <c r="AD60" s="66">
        <v>0</v>
      </c>
      <c r="AE60" s="66">
        <v>0</v>
      </c>
      <c r="AF60" s="66">
        <v>0</v>
      </c>
      <c r="AG60" s="66">
        <v>0</v>
      </c>
      <c r="AH60" s="66">
        <v>0</v>
      </c>
      <c r="AI60" s="66">
        <v>0</v>
      </c>
      <c r="AJ60" s="66">
        <v>0</v>
      </c>
      <c r="AK60" s="66">
        <v>0</v>
      </c>
      <c r="AL60" s="66">
        <v>0</v>
      </c>
      <c r="AM60" s="66">
        <v>0</v>
      </c>
      <c r="AN60" s="66">
        <v>0</v>
      </c>
      <c r="AO60" s="66">
        <v>0</v>
      </c>
      <c r="AP60" s="66">
        <v>0</v>
      </c>
      <c r="AQ60" s="66">
        <v>0</v>
      </c>
      <c r="AR60" s="66">
        <v>0</v>
      </c>
      <c r="AS60" s="66">
        <v>0</v>
      </c>
      <c r="AT60" s="66">
        <v>0</v>
      </c>
      <c r="AU60" s="66">
        <v>0</v>
      </c>
      <c r="AV60" s="66">
        <v>0</v>
      </c>
      <c r="AW60" s="66">
        <v>0</v>
      </c>
      <c r="AX60" s="66">
        <v>0</v>
      </c>
      <c r="AY60" s="66">
        <v>0</v>
      </c>
      <c r="AZ60" s="66">
        <v>0</v>
      </c>
      <c r="BA60" s="66">
        <v>0</v>
      </c>
      <c r="BB60" s="66">
        <v>0</v>
      </c>
      <c r="BC60" s="66">
        <v>0</v>
      </c>
      <c r="BD60" s="66">
        <v>0</v>
      </c>
      <c r="BE60" s="66">
        <v>1</v>
      </c>
      <c r="BF60" s="66">
        <v>0</v>
      </c>
      <c r="BG60" s="66">
        <v>0</v>
      </c>
      <c r="BH60" s="66">
        <v>0</v>
      </c>
      <c r="BI60" s="66">
        <v>0</v>
      </c>
      <c r="BJ60" s="66">
        <v>0</v>
      </c>
      <c r="BK60" s="66">
        <v>0</v>
      </c>
      <c r="BL60" s="66">
        <v>0</v>
      </c>
      <c r="BM60" s="66">
        <v>0</v>
      </c>
      <c r="BN60" s="66">
        <v>0</v>
      </c>
      <c r="BO60" s="66">
        <v>0</v>
      </c>
      <c r="BP60" s="66">
        <v>0</v>
      </c>
      <c r="BQ60" s="66">
        <v>0</v>
      </c>
      <c r="BR60" s="66">
        <v>0</v>
      </c>
      <c r="BS60" s="66">
        <v>0</v>
      </c>
      <c r="BT60" s="66">
        <v>0</v>
      </c>
      <c r="BU60" s="66">
        <v>0</v>
      </c>
      <c r="BV60" s="66">
        <v>0</v>
      </c>
      <c r="BW60" s="66">
        <v>0</v>
      </c>
      <c r="BX60" s="66">
        <v>0</v>
      </c>
      <c r="BY60" s="66">
        <v>0</v>
      </c>
      <c r="BZ60" s="66">
        <v>0</v>
      </c>
      <c r="CA60" s="66">
        <v>0</v>
      </c>
      <c r="CB60" s="66">
        <v>0</v>
      </c>
      <c r="CC60" s="66">
        <v>0</v>
      </c>
      <c r="CD60" s="66">
        <v>0</v>
      </c>
      <c r="CE60" s="66">
        <v>0</v>
      </c>
      <c r="CF60" s="66">
        <v>0</v>
      </c>
      <c r="CG60" s="66">
        <v>0</v>
      </c>
      <c r="CH60" s="66">
        <v>0</v>
      </c>
      <c r="CI60" s="66">
        <v>0</v>
      </c>
      <c r="CJ60" s="66">
        <v>0</v>
      </c>
      <c r="CK60" s="66">
        <v>0</v>
      </c>
      <c r="CL60" s="66">
        <v>0</v>
      </c>
      <c r="CM60" s="66">
        <v>0</v>
      </c>
      <c r="CN60" s="66">
        <v>0</v>
      </c>
      <c r="CO60" s="66">
        <v>0</v>
      </c>
      <c r="CP60" s="66">
        <v>0</v>
      </c>
      <c r="CQ60" s="66">
        <v>0</v>
      </c>
      <c r="CR60" s="66">
        <v>0</v>
      </c>
      <c r="CS60" s="66">
        <v>0</v>
      </c>
      <c r="CT60" s="66">
        <v>0</v>
      </c>
      <c r="CU60" s="66">
        <v>0</v>
      </c>
      <c r="CV60" s="66">
        <v>0</v>
      </c>
      <c r="CW60" s="66">
        <v>0</v>
      </c>
      <c r="CX60" s="66">
        <v>0</v>
      </c>
      <c r="CY60" s="66">
        <v>0</v>
      </c>
      <c r="CZ60" s="66">
        <v>0</v>
      </c>
      <c r="DA60" s="66">
        <v>0</v>
      </c>
      <c r="DB60" s="66">
        <v>0</v>
      </c>
      <c r="DC60" s="66">
        <v>0</v>
      </c>
      <c r="DD60" s="66">
        <v>0</v>
      </c>
      <c r="DE60" s="67">
        <v>0</v>
      </c>
      <c r="DF60" s="32"/>
      <c r="DG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row>
    <row r="61" spans="1:170" s="34" customFormat="1" ht="19.95" customHeight="1" x14ac:dyDescent="0.2">
      <c r="A61" s="71" t="s">
        <v>442</v>
      </c>
      <c r="B61" s="69" t="s">
        <v>443</v>
      </c>
      <c r="C61" s="70">
        <v>3.9245778993401815E-5</v>
      </c>
      <c r="D61" s="66">
        <v>2.2072249021740909E-5</v>
      </c>
      <c r="E61" s="66">
        <v>1.5491771971127947E-5</v>
      </c>
      <c r="F61" s="66">
        <v>4.5922940388459443E-5</v>
      </c>
      <c r="G61" s="66">
        <v>1.2756225371972628E-5</v>
      </c>
      <c r="H61" s="66">
        <v>0</v>
      </c>
      <c r="I61" s="66">
        <v>1.2254944271717283E-4</v>
      </c>
      <c r="J61" s="66">
        <v>1.5240034605551971E-5</v>
      </c>
      <c r="K61" s="66">
        <v>9.8389312024222631E-6</v>
      </c>
      <c r="L61" s="66">
        <v>1.1008124998291129E-5</v>
      </c>
      <c r="M61" s="66">
        <v>0</v>
      </c>
      <c r="N61" s="66">
        <v>2.601670490998104E-5</v>
      </c>
      <c r="O61" s="66">
        <v>1.4604933455028296E-5</v>
      </c>
      <c r="P61" s="66">
        <v>3.1170022553702857E-5</v>
      </c>
      <c r="Q61" s="66">
        <v>1.2341048370622528E-5</v>
      </c>
      <c r="R61" s="66">
        <v>1.6806065682848691E-5</v>
      </c>
      <c r="S61" s="66">
        <v>9.5664900973603064E-6</v>
      </c>
      <c r="T61" s="66">
        <v>1.3312609701465156E-5</v>
      </c>
      <c r="U61" s="66">
        <v>3.0915844174245411E-5</v>
      </c>
      <c r="V61" s="66">
        <v>4.5783819376226006E-5</v>
      </c>
      <c r="W61" s="66">
        <v>1.1759928434766998E-5</v>
      </c>
      <c r="X61" s="66">
        <v>4.5731053601014076E-5</v>
      </c>
      <c r="Y61" s="66">
        <v>1.8338223939078011E-5</v>
      </c>
      <c r="Z61" s="66">
        <v>2.2416196530128045E-5</v>
      </c>
      <c r="AA61" s="66">
        <v>1.7074682998390493E-5</v>
      </c>
      <c r="AB61" s="66">
        <v>1.4637763446577592E-5</v>
      </c>
      <c r="AC61" s="66">
        <v>4.4960676271185063E-6</v>
      </c>
      <c r="AD61" s="66">
        <v>1.660785743979934E-5</v>
      </c>
      <c r="AE61" s="66">
        <v>1.904680857599695E-5</v>
      </c>
      <c r="AF61" s="66">
        <v>2.840351393936693E-5</v>
      </c>
      <c r="AG61" s="66">
        <v>1.2451178186610781E-5</v>
      </c>
      <c r="AH61" s="66">
        <v>2.294660252985669E-5</v>
      </c>
      <c r="AI61" s="66">
        <v>4.5174319584618878E-5</v>
      </c>
      <c r="AJ61" s="66">
        <v>2.5540154056385344E-5</v>
      </c>
      <c r="AK61" s="66">
        <v>3.5464077556350669E-5</v>
      </c>
      <c r="AL61" s="66">
        <v>1.4951564375964685E-5</v>
      </c>
      <c r="AM61" s="66">
        <v>1.9437566257559032E-5</v>
      </c>
      <c r="AN61" s="66">
        <v>2.8440470452872936E-5</v>
      </c>
      <c r="AO61" s="66">
        <v>1.2022114649077225E-5</v>
      </c>
      <c r="AP61" s="66">
        <v>1.0468553976890301E-5</v>
      </c>
      <c r="AQ61" s="66">
        <v>1.5619684608443073E-5</v>
      </c>
      <c r="AR61" s="66">
        <v>2.3254852828786013E-5</v>
      </c>
      <c r="AS61" s="66">
        <v>2.0672131752591873E-5</v>
      </c>
      <c r="AT61" s="66">
        <v>1.4880857614065137E-5</v>
      </c>
      <c r="AU61" s="66">
        <v>1.5565393460862477E-5</v>
      </c>
      <c r="AV61" s="66">
        <v>1.7118471431100386E-5</v>
      </c>
      <c r="AW61" s="66">
        <v>2.1909922010429566E-5</v>
      </c>
      <c r="AX61" s="66">
        <v>1.9448177318238791E-5</v>
      </c>
      <c r="AY61" s="66">
        <v>1.5375837474510799E-5</v>
      </c>
      <c r="AZ61" s="66">
        <v>9.5021740896054903E-6</v>
      </c>
      <c r="BA61" s="66">
        <v>1.5690673634416417E-5</v>
      </c>
      <c r="BB61" s="66">
        <v>1.2222080599851084E-5</v>
      </c>
      <c r="BC61" s="66">
        <v>1.0100861756824967E-5</v>
      </c>
      <c r="BD61" s="66">
        <v>1.3367847865942995E-5</v>
      </c>
      <c r="BE61" s="66">
        <v>9.2464766724976187E-6</v>
      </c>
      <c r="BF61" s="66">
        <v>1.0345541807232155</v>
      </c>
      <c r="BG61" s="66">
        <v>1.2707853668484542E-5</v>
      </c>
      <c r="BH61" s="66">
        <v>9.654547623647434E-6</v>
      </c>
      <c r="BI61" s="66">
        <v>1.039341342653574E-5</v>
      </c>
      <c r="BJ61" s="66">
        <v>2.2885902537695874E-5</v>
      </c>
      <c r="BK61" s="66">
        <v>3.022836118052983E-5</v>
      </c>
      <c r="BL61" s="66">
        <v>1.9460397739868788E-5</v>
      </c>
      <c r="BM61" s="66">
        <v>3.0378254083909307E-5</v>
      </c>
      <c r="BN61" s="66">
        <v>2.8871273739057014E-5</v>
      </c>
      <c r="BO61" s="66">
        <v>2.8574454114520565E-5</v>
      </c>
      <c r="BP61" s="66">
        <v>4.9412922412708451E-5</v>
      </c>
      <c r="BQ61" s="66">
        <v>1.0855797733921916E-5</v>
      </c>
      <c r="BR61" s="66">
        <v>5.9538228464370162E-5</v>
      </c>
      <c r="BS61" s="66">
        <v>5.4651858170944384E-5</v>
      </c>
      <c r="BT61" s="66">
        <v>1.8421925435433366E-5</v>
      </c>
      <c r="BU61" s="66">
        <v>1.2144465781315391E-5</v>
      </c>
      <c r="BV61" s="66">
        <v>9.387811360370642E-6</v>
      </c>
      <c r="BW61" s="66">
        <v>6.4897032245865141E-6</v>
      </c>
      <c r="BX61" s="66">
        <v>1.2897141883855661E-6</v>
      </c>
      <c r="BY61" s="66">
        <v>1.1271856687403641E-5</v>
      </c>
      <c r="BZ61" s="66">
        <v>7.1008032629668222E-5</v>
      </c>
      <c r="CA61" s="66">
        <v>3.9728201505564217E-4</v>
      </c>
      <c r="CB61" s="66">
        <v>6.1161781979066679E-6</v>
      </c>
      <c r="CC61" s="66">
        <v>7.3412812795531354E-5</v>
      </c>
      <c r="CD61" s="66">
        <v>2.9618833856458776E-5</v>
      </c>
      <c r="CE61" s="66">
        <v>2.0651052709741742E-5</v>
      </c>
      <c r="CF61" s="66">
        <v>1.9589143697273259E-5</v>
      </c>
      <c r="CG61" s="66">
        <v>8.3102971710355041E-6</v>
      </c>
      <c r="CH61" s="66">
        <v>1.5289430757823453E-5</v>
      </c>
      <c r="CI61" s="66">
        <v>2.7965096785451866E-5</v>
      </c>
      <c r="CJ61" s="66">
        <v>3.8304153868657593E-5</v>
      </c>
      <c r="CK61" s="66">
        <v>2.3997833510444571E-5</v>
      </c>
      <c r="CL61" s="66">
        <v>1.6924277376385514E-5</v>
      </c>
      <c r="CM61" s="66">
        <v>2.675338602684599E-4</v>
      </c>
      <c r="CN61" s="66">
        <v>1.1339407217808052E-5</v>
      </c>
      <c r="CO61" s="66">
        <v>3.7765158942248335E-5</v>
      </c>
      <c r="CP61" s="66">
        <v>8.8167221076937408E-6</v>
      </c>
      <c r="CQ61" s="66">
        <v>2.7304902229209899E-5</v>
      </c>
      <c r="CR61" s="66">
        <v>1.9953024084972027E-5</v>
      </c>
      <c r="CS61" s="66">
        <v>1.0731202662624297E-5</v>
      </c>
      <c r="CT61" s="66">
        <v>2.9377828549828939E-5</v>
      </c>
      <c r="CU61" s="66">
        <v>2.1064238890668507E-4</v>
      </c>
      <c r="CV61" s="66">
        <v>1.7997912873734426E-5</v>
      </c>
      <c r="CW61" s="66">
        <v>2.4387838294262858E-3</v>
      </c>
      <c r="CX61" s="66">
        <v>1.339760741186831E-5</v>
      </c>
      <c r="CY61" s="66">
        <v>2.3945010656394213E-5</v>
      </c>
      <c r="CZ61" s="66">
        <v>1.4783018058746602E-5</v>
      </c>
      <c r="DA61" s="66">
        <v>2.3326711457919714E-5</v>
      </c>
      <c r="DB61" s="66">
        <v>2.348622064407687E-5</v>
      </c>
      <c r="DC61" s="66">
        <v>1.6250249124197253E-5</v>
      </c>
      <c r="DD61" s="66">
        <v>5.4947227893387891E-6</v>
      </c>
      <c r="DE61" s="67">
        <v>8.1934284146007347E-5</v>
      </c>
      <c r="DF61" s="32"/>
      <c r="DG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c r="FN61" s="33"/>
    </row>
    <row r="62" spans="1:170" s="34" customFormat="1" ht="19.95" customHeight="1" x14ac:dyDescent="0.2">
      <c r="A62" s="71" t="s">
        <v>448</v>
      </c>
      <c r="B62" s="69" t="s">
        <v>447</v>
      </c>
      <c r="C62" s="70">
        <v>7.6667304641850288E-4</v>
      </c>
      <c r="D62" s="66">
        <v>4.3270900837294923E-4</v>
      </c>
      <c r="E62" s="66">
        <v>3.028424035136711E-4</v>
      </c>
      <c r="F62" s="66">
        <v>8.9942233507908685E-4</v>
      </c>
      <c r="G62" s="66">
        <v>2.4223017134266718E-4</v>
      </c>
      <c r="H62" s="66">
        <v>0</v>
      </c>
      <c r="I62" s="66">
        <v>2.4088746254224153E-3</v>
      </c>
      <c r="J62" s="66">
        <v>2.9447646030940643E-4</v>
      </c>
      <c r="K62" s="66">
        <v>1.8819827507107162E-4</v>
      </c>
      <c r="L62" s="66">
        <v>1.9688653817645578E-4</v>
      </c>
      <c r="M62" s="66">
        <v>0</v>
      </c>
      <c r="N62" s="66">
        <v>5.0865770667732509E-4</v>
      </c>
      <c r="O62" s="66">
        <v>2.8362938008641257E-4</v>
      </c>
      <c r="P62" s="66">
        <v>6.0615136477127414E-4</v>
      </c>
      <c r="Q62" s="66">
        <v>2.4035184967249708E-4</v>
      </c>
      <c r="R62" s="66">
        <v>3.2841044640629215E-4</v>
      </c>
      <c r="S62" s="66">
        <v>1.8534248605411711E-4</v>
      </c>
      <c r="T62" s="66">
        <v>2.5959483273514466E-4</v>
      </c>
      <c r="U62" s="66">
        <v>6.0607038001891738E-4</v>
      </c>
      <c r="V62" s="66">
        <v>8.9557207458602212E-4</v>
      </c>
      <c r="W62" s="66">
        <v>2.3065574244191493E-4</v>
      </c>
      <c r="X62" s="66">
        <v>8.9730018306431714E-4</v>
      </c>
      <c r="Y62" s="66">
        <v>3.58889346909875E-4</v>
      </c>
      <c r="Z62" s="66">
        <v>4.3363361376587932E-4</v>
      </c>
      <c r="AA62" s="66">
        <v>3.3325933594283586E-4</v>
      </c>
      <c r="AB62" s="66">
        <v>2.8606379465507582E-4</v>
      </c>
      <c r="AC62" s="66">
        <v>8.79508061596221E-5</v>
      </c>
      <c r="AD62" s="66">
        <v>3.2399970635303075E-4</v>
      </c>
      <c r="AE62" s="66">
        <v>3.7251343663663168E-4</v>
      </c>
      <c r="AF62" s="66">
        <v>5.523051100273555E-4</v>
      </c>
      <c r="AG62" s="66">
        <v>2.4063060434099598E-4</v>
      </c>
      <c r="AH62" s="66">
        <v>4.4369568747291879E-4</v>
      </c>
      <c r="AI62" s="66">
        <v>8.7725986513014409E-4</v>
      </c>
      <c r="AJ62" s="66">
        <v>5.0005893048741255E-4</v>
      </c>
      <c r="AK62" s="66">
        <v>6.852236259207807E-4</v>
      </c>
      <c r="AL62" s="66">
        <v>2.8847532046898707E-4</v>
      </c>
      <c r="AM62" s="66">
        <v>3.7758666314219471E-4</v>
      </c>
      <c r="AN62" s="66">
        <v>5.4513410440230274E-4</v>
      </c>
      <c r="AO62" s="66">
        <v>2.29349306439069E-4</v>
      </c>
      <c r="AP62" s="66">
        <v>2.0197647047631289E-4</v>
      </c>
      <c r="AQ62" s="66">
        <v>3.0292721137600457E-4</v>
      </c>
      <c r="AR62" s="66">
        <v>4.54088509617245E-4</v>
      </c>
      <c r="AS62" s="66">
        <v>4.0112725339955642E-4</v>
      </c>
      <c r="AT62" s="66">
        <v>2.8523322124227859E-4</v>
      </c>
      <c r="AU62" s="66">
        <v>4.6084116042061541E-4</v>
      </c>
      <c r="AV62" s="66">
        <v>3.3420487132030535E-4</v>
      </c>
      <c r="AW62" s="66">
        <v>4.2960403733534374E-4</v>
      </c>
      <c r="AX62" s="66">
        <v>3.8114239192862123E-4</v>
      </c>
      <c r="AY62" s="66">
        <v>2.998630772008909E-4</v>
      </c>
      <c r="AZ62" s="66">
        <v>1.8593798375657965E-4</v>
      </c>
      <c r="BA62" s="66">
        <v>3.0753658560559599E-4</v>
      </c>
      <c r="BB62" s="66">
        <v>2.3423618482763418E-4</v>
      </c>
      <c r="BC62" s="66">
        <v>1.9811466506585357E-4</v>
      </c>
      <c r="BD62" s="66">
        <v>2.612372241374304E-4</v>
      </c>
      <c r="BE62" s="66">
        <v>0.21697175676539426</v>
      </c>
      <c r="BF62" s="66">
        <v>0.20002887550338586</v>
      </c>
      <c r="BG62" s="66">
        <v>1.1440388828453447</v>
      </c>
      <c r="BH62" s="66">
        <v>1.7350268609589952E-4</v>
      </c>
      <c r="BI62" s="66">
        <v>1.4779856362471706E-2</v>
      </c>
      <c r="BJ62" s="66">
        <v>4.4825757471653703E-4</v>
      </c>
      <c r="BK62" s="66">
        <v>5.8914170426390886E-4</v>
      </c>
      <c r="BL62" s="66">
        <v>3.6650034815659694E-4</v>
      </c>
      <c r="BM62" s="66">
        <v>5.7843531659378231E-4</v>
      </c>
      <c r="BN62" s="66">
        <v>5.6143681817303465E-4</v>
      </c>
      <c r="BO62" s="66">
        <v>5.5193753786251891E-4</v>
      </c>
      <c r="BP62" s="66">
        <v>9.6670725046407691E-4</v>
      </c>
      <c r="BQ62" s="66">
        <v>2.1084626795555192E-4</v>
      </c>
      <c r="BR62" s="66">
        <v>1.1588667582068254E-3</v>
      </c>
      <c r="BS62" s="66">
        <v>1.0569038001940934E-3</v>
      </c>
      <c r="BT62" s="66">
        <v>3.5623124024896925E-4</v>
      </c>
      <c r="BU62" s="66">
        <v>2.3510687988820012E-4</v>
      </c>
      <c r="BV62" s="66">
        <v>1.7473980460708439E-4</v>
      </c>
      <c r="BW62" s="66">
        <v>1.2529459185151121E-4</v>
      </c>
      <c r="BX62" s="66">
        <v>2.4847446701777054E-5</v>
      </c>
      <c r="BY62" s="66">
        <v>4.9860999392923461E-4</v>
      </c>
      <c r="BZ62" s="66">
        <v>1.3816417951818614E-3</v>
      </c>
      <c r="CA62" s="66">
        <v>7.8419195865416357E-3</v>
      </c>
      <c r="CB62" s="66">
        <v>1.0477497790201896E-4</v>
      </c>
      <c r="CC62" s="66">
        <v>1.4400082604584669E-3</v>
      </c>
      <c r="CD62" s="66">
        <v>5.7999254327232067E-4</v>
      </c>
      <c r="CE62" s="66">
        <v>4.0124005021099961E-4</v>
      </c>
      <c r="CF62" s="66">
        <v>3.7456846776481027E-4</v>
      </c>
      <c r="CG62" s="66">
        <v>1.6177892537101135E-4</v>
      </c>
      <c r="CH62" s="66">
        <v>2.9701055854697148E-4</v>
      </c>
      <c r="CI62" s="66">
        <v>5.4031187167430459E-4</v>
      </c>
      <c r="CJ62" s="66">
        <v>7.51026739582369E-4</v>
      </c>
      <c r="CK62" s="66">
        <v>4.6740038989304908E-4</v>
      </c>
      <c r="CL62" s="66">
        <v>3.3002320999677776E-4</v>
      </c>
      <c r="CM62" s="66">
        <v>4.7779148504148737E-4</v>
      </c>
      <c r="CN62" s="66">
        <v>2.12106825926309E-4</v>
      </c>
      <c r="CO62" s="66">
        <v>7.3397142835243646E-4</v>
      </c>
      <c r="CP62" s="66">
        <v>1.7082803519818373E-4</v>
      </c>
      <c r="CQ62" s="66">
        <v>5.2239698636736978E-4</v>
      </c>
      <c r="CR62" s="66">
        <v>3.769315299881887E-4</v>
      </c>
      <c r="CS62" s="66">
        <v>2.0664879252805179E-4</v>
      </c>
      <c r="CT62" s="66">
        <v>5.7297716700390334E-4</v>
      </c>
      <c r="CU62" s="66">
        <v>4.1291920620894224E-3</v>
      </c>
      <c r="CV62" s="66">
        <v>3.5065428580805007E-4</v>
      </c>
      <c r="CW62" s="66">
        <v>4.7876130242230953E-2</v>
      </c>
      <c r="CX62" s="66">
        <v>2.6119855818211818E-4</v>
      </c>
      <c r="CY62" s="66">
        <v>4.6759942026914188E-4</v>
      </c>
      <c r="CZ62" s="66">
        <v>2.8755147809678274E-4</v>
      </c>
      <c r="DA62" s="66">
        <v>4.5092292687499784E-4</v>
      </c>
      <c r="DB62" s="66">
        <v>4.6039517908756314E-4</v>
      </c>
      <c r="DC62" s="66">
        <v>3.1527288097665725E-4</v>
      </c>
      <c r="DD62" s="66">
        <v>1.0624703349323405E-4</v>
      </c>
      <c r="DE62" s="67">
        <v>4.32310998368124E-4</v>
      </c>
      <c r="DF62" s="32"/>
      <c r="DG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row>
    <row r="63" spans="1:170" s="34" customFormat="1" ht="19.95" customHeight="1" x14ac:dyDescent="0.2">
      <c r="A63" s="71" t="s">
        <v>451</v>
      </c>
      <c r="B63" s="69" t="s">
        <v>450</v>
      </c>
      <c r="C63" s="70">
        <v>3.3669641353476648E-6</v>
      </c>
      <c r="D63" s="66">
        <v>3.8854915119386096E-6</v>
      </c>
      <c r="E63" s="66">
        <v>1.1019275501221339E-6</v>
      </c>
      <c r="F63" s="66">
        <v>2.0759415306874019E-6</v>
      </c>
      <c r="G63" s="66">
        <v>1.785449918167676E-2</v>
      </c>
      <c r="H63" s="66">
        <v>0</v>
      </c>
      <c r="I63" s="66">
        <v>4.4386819970228874E-5</v>
      </c>
      <c r="J63" s="66">
        <v>1.1460607721504498E-5</v>
      </c>
      <c r="K63" s="66">
        <v>1.8658032196942459E-6</v>
      </c>
      <c r="L63" s="66">
        <v>6.1898937348124022E-6</v>
      </c>
      <c r="M63" s="66">
        <v>0</v>
      </c>
      <c r="N63" s="66">
        <v>1.639300001910002E-6</v>
      </c>
      <c r="O63" s="66">
        <v>1.2376892972383062E-6</v>
      </c>
      <c r="P63" s="66">
        <v>3.1110106354637705E-6</v>
      </c>
      <c r="Q63" s="66">
        <v>2.0957950657171431E-6</v>
      </c>
      <c r="R63" s="66">
        <v>3.1800484349801113E-6</v>
      </c>
      <c r="S63" s="66">
        <v>1.5496261633399854E-6</v>
      </c>
      <c r="T63" s="66">
        <v>1.6348593959502293E-6</v>
      </c>
      <c r="U63" s="66">
        <v>4.8442950724050514E-6</v>
      </c>
      <c r="V63" s="66">
        <v>4.1043419629420127E-6</v>
      </c>
      <c r="W63" s="66">
        <v>2.4845230117130152E-6</v>
      </c>
      <c r="X63" s="66">
        <v>2.3771335182186835E-6</v>
      </c>
      <c r="Y63" s="66">
        <v>2.2762468674088804E-6</v>
      </c>
      <c r="Z63" s="66">
        <v>3.349224403946E-6</v>
      </c>
      <c r="AA63" s="66">
        <v>1.460566973478184E-6</v>
      </c>
      <c r="AB63" s="66">
        <v>2.0544249024026889E-6</v>
      </c>
      <c r="AC63" s="66">
        <v>3.0871322531778935E-6</v>
      </c>
      <c r="AD63" s="66">
        <v>1.2013434217077694E-5</v>
      </c>
      <c r="AE63" s="66">
        <v>1.4282898265061489E-6</v>
      </c>
      <c r="AF63" s="66">
        <v>1.594610228067734E-6</v>
      </c>
      <c r="AG63" s="66">
        <v>1.7190013967361861E-6</v>
      </c>
      <c r="AH63" s="66">
        <v>5.2048416888188091E-6</v>
      </c>
      <c r="AI63" s="66">
        <v>7.9773883797643536E-6</v>
      </c>
      <c r="AJ63" s="66">
        <v>3.6890316478829343E-6</v>
      </c>
      <c r="AK63" s="66">
        <v>3.9772864176116232E-6</v>
      </c>
      <c r="AL63" s="66">
        <v>6.6553288062679616E-6</v>
      </c>
      <c r="AM63" s="66">
        <v>5.1259118096281015E-6</v>
      </c>
      <c r="AN63" s="66">
        <v>6.5338181053239884E-6</v>
      </c>
      <c r="AO63" s="66">
        <v>4.8742648169814244E-6</v>
      </c>
      <c r="AP63" s="66">
        <v>1.0558949370602688E-5</v>
      </c>
      <c r="AQ63" s="66">
        <v>2.8512357771952944E-6</v>
      </c>
      <c r="AR63" s="66">
        <v>2.7840754095002901E-6</v>
      </c>
      <c r="AS63" s="66">
        <v>2.6310512627498775E-6</v>
      </c>
      <c r="AT63" s="66">
        <v>2.1392832805308117E-6</v>
      </c>
      <c r="AU63" s="66">
        <v>1.6114887227756055E-6</v>
      </c>
      <c r="AV63" s="66">
        <v>1.2722442912625765E-6</v>
      </c>
      <c r="AW63" s="66">
        <v>1.0309890153547414E-6</v>
      </c>
      <c r="AX63" s="66">
        <v>1.4602519248303683E-6</v>
      </c>
      <c r="AY63" s="66">
        <v>1.7250829179148142E-6</v>
      </c>
      <c r="AZ63" s="66">
        <v>1.0830222955998515E-6</v>
      </c>
      <c r="BA63" s="66">
        <v>8.7678212426932066E-7</v>
      </c>
      <c r="BB63" s="66">
        <v>1.7677877849997813E-6</v>
      </c>
      <c r="BC63" s="66">
        <v>8.4894280133837555E-7</v>
      </c>
      <c r="BD63" s="66">
        <v>1.318176826443266E-6</v>
      </c>
      <c r="BE63" s="66">
        <v>1.9294153132000824E-6</v>
      </c>
      <c r="BF63" s="66">
        <v>2.2562784770108675E-6</v>
      </c>
      <c r="BG63" s="66">
        <v>1.5564736281366413E-6</v>
      </c>
      <c r="BH63" s="66">
        <v>1.0372912593623924</v>
      </c>
      <c r="BI63" s="66">
        <v>1.9110337658101734E-6</v>
      </c>
      <c r="BJ63" s="66">
        <v>8.2652192354151322E-6</v>
      </c>
      <c r="BK63" s="66">
        <v>5.5185925892458753E-5</v>
      </c>
      <c r="BL63" s="66">
        <v>2.8560293843991826E-6</v>
      </c>
      <c r="BM63" s="66">
        <v>3.0277082008983122E-6</v>
      </c>
      <c r="BN63" s="66">
        <v>3.0989324129140603E-6</v>
      </c>
      <c r="BO63" s="66">
        <v>3.1755490021383751E-6</v>
      </c>
      <c r="BP63" s="66">
        <v>4.5935749089456568E-6</v>
      </c>
      <c r="BQ63" s="66">
        <v>3.6119552361522162E-6</v>
      </c>
      <c r="BR63" s="66">
        <v>1.7178103273644505E-6</v>
      </c>
      <c r="BS63" s="66">
        <v>3.0510144648719519E-6</v>
      </c>
      <c r="BT63" s="66">
        <v>2.9856508855939205E-6</v>
      </c>
      <c r="BU63" s="66">
        <v>1.062375988936225E-6</v>
      </c>
      <c r="BV63" s="66">
        <v>1.1549140146493265E-6</v>
      </c>
      <c r="BW63" s="66">
        <v>4.3199137560701436E-7</v>
      </c>
      <c r="BX63" s="66">
        <v>1.3133013567284474E-7</v>
      </c>
      <c r="BY63" s="66">
        <v>1.2355133231554711E-5</v>
      </c>
      <c r="BZ63" s="66">
        <v>1.0683076379397835E-5</v>
      </c>
      <c r="CA63" s="66">
        <v>3.5553004057722877E-5</v>
      </c>
      <c r="CB63" s="66">
        <v>3.2045038946183903E-3</v>
      </c>
      <c r="CC63" s="66">
        <v>5.4245421455394497E-7</v>
      </c>
      <c r="CD63" s="66">
        <v>1.0801824363341875E-5</v>
      </c>
      <c r="CE63" s="66">
        <v>3.3552812408635709E-6</v>
      </c>
      <c r="CF63" s="66">
        <v>3.4240136153156731E-4</v>
      </c>
      <c r="CG63" s="66">
        <v>1.8161268150718365E-6</v>
      </c>
      <c r="CH63" s="66">
        <v>1.0854510798760863E-6</v>
      </c>
      <c r="CI63" s="66">
        <v>1.5650767342809911E-6</v>
      </c>
      <c r="CJ63" s="66">
        <v>1.1335318802608828E-6</v>
      </c>
      <c r="CK63" s="66">
        <v>1.1814502868131422E-6</v>
      </c>
      <c r="CL63" s="66">
        <v>1.8491584641399857E-6</v>
      </c>
      <c r="CM63" s="66">
        <v>3.3453393240889389E-4</v>
      </c>
      <c r="CN63" s="66">
        <v>3.7394200104507964E-5</v>
      </c>
      <c r="CO63" s="66">
        <v>9.3997751346673688E-6</v>
      </c>
      <c r="CP63" s="66">
        <v>8.8519804347008487E-7</v>
      </c>
      <c r="CQ63" s="66">
        <v>1.6202625429129103E-6</v>
      </c>
      <c r="CR63" s="66">
        <v>2.5593259703036009E-6</v>
      </c>
      <c r="CS63" s="66">
        <v>2.1015372022212617E-6</v>
      </c>
      <c r="CT63" s="66">
        <v>1.4512688557603643E-6</v>
      </c>
      <c r="CU63" s="66">
        <v>4.2597424879773326E-6</v>
      </c>
      <c r="CV63" s="66">
        <v>1.1469340083690799E-6</v>
      </c>
      <c r="CW63" s="66">
        <v>1.1530966583066606E-6</v>
      </c>
      <c r="CX63" s="66">
        <v>1.0019215612365124E-6</v>
      </c>
      <c r="CY63" s="66">
        <v>2.1531233730141352E-5</v>
      </c>
      <c r="CZ63" s="66">
        <v>6.7860169360304021E-6</v>
      </c>
      <c r="DA63" s="66">
        <v>1.5268166225326144E-6</v>
      </c>
      <c r="DB63" s="66">
        <v>8.59572095985267E-6</v>
      </c>
      <c r="DC63" s="66">
        <v>2.0969724415601347E-6</v>
      </c>
      <c r="DD63" s="66">
        <v>2.2499677595722043E-6</v>
      </c>
      <c r="DE63" s="67">
        <v>8.8756474094980222E-5</v>
      </c>
      <c r="DF63" s="32"/>
      <c r="DG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row>
    <row r="64" spans="1:170" s="34" customFormat="1" ht="19.95" customHeight="1" x14ac:dyDescent="0.2">
      <c r="A64" s="71" t="s">
        <v>454</v>
      </c>
      <c r="B64" s="69" t="s">
        <v>455</v>
      </c>
      <c r="C64" s="70">
        <v>7.6418082696312972E-5</v>
      </c>
      <c r="D64" s="66">
        <v>4.4203869796236158E-5</v>
      </c>
      <c r="E64" s="66">
        <v>4.4033864074442995E-5</v>
      </c>
      <c r="F64" s="66">
        <v>9.5085238890045686E-5</v>
      </c>
      <c r="G64" s="66">
        <v>4.3404445886663298E-5</v>
      </c>
      <c r="H64" s="66">
        <v>0</v>
      </c>
      <c r="I64" s="66">
        <v>2.4624809062716714E-4</v>
      </c>
      <c r="J64" s="66">
        <v>4.2951179831536594E-5</v>
      </c>
      <c r="K64" s="66">
        <v>2.7078082342601759E-5</v>
      </c>
      <c r="L64" s="66">
        <v>3.6515333138162522E-5</v>
      </c>
      <c r="M64" s="66">
        <v>0</v>
      </c>
      <c r="N64" s="66">
        <v>7.2359859556717757E-5</v>
      </c>
      <c r="O64" s="66">
        <v>5.5951146939808662E-5</v>
      </c>
      <c r="P64" s="66">
        <v>7.1362779845864357E-5</v>
      </c>
      <c r="Q64" s="66">
        <v>4.5526589996111073E-5</v>
      </c>
      <c r="R64" s="66">
        <v>7.2208033010103694E-5</v>
      </c>
      <c r="S64" s="66">
        <v>4.6666833516437522E-5</v>
      </c>
      <c r="T64" s="66">
        <v>5.7044184744742844E-5</v>
      </c>
      <c r="U64" s="66">
        <v>7.3919341538140036E-5</v>
      </c>
      <c r="V64" s="66">
        <v>9.7438454003014434E-5</v>
      </c>
      <c r="W64" s="66">
        <v>3.3770259302595038E-5</v>
      </c>
      <c r="X64" s="66">
        <v>9.841179284147157E-5</v>
      </c>
      <c r="Y64" s="66">
        <v>5.6188723511015562E-5</v>
      </c>
      <c r="Z64" s="66">
        <v>5.9429771210673335E-5</v>
      </c>
      <c r="AA64" s="66">
        <v>8.0926205082403388E-5</v>
      </c>
      <c r="AB64" s="66">
        <v>5.3669287109618846E-5</v>
      </c>
      <c r="AC64" s="66">
        <v>1.1277704653051408E-5</v>
      </c>
      <c r="AD64" s="66">
        <v>4.1441691020864619E-5</v>
      </c>
      <c r="AE64" s="66">
        <v>6.9877399820769912E-5</v>
      </c>
      <c r="AF64" s="66">
        <v>6.9164793205473408E-5</v>
      </c>
      <c r="AG64" s="66">
        <v>4.6971732435379323E-5</v>
      </c>
      <c r="AH64" s="66">
        <v>7.6196478585824955E-5</v>
      </c>
      <c r="AI64" s="66">
        <v>1.0195552423183764E-4</v>
      </c>
      <c r="AJ64" s="66">
        <v>8.5535708196221637E-5</v>
      </c>
      <c r="AK64" s="66">
        <v>1.1986072963218388E-4</v>
      </c>
      <c r="AL64" s="66">
        <v>3.7448659898867576E-5</v>
      </c>
      <c r="AM64" s="66">
        <v>4.7984968282277749E-5</v>
      </c>
      <c r="AN64" s="66">
        <v>7.0402848916269997E-5</v>
      </c>
      <c r="AO64" s="66">
        <v>3.3090792993602793E-5</v>
      </c>
      <c r="AP64" s="66">
        <v>2.7418000186689417E-5</v>
      </c>
      <c r="AQ64" s="66">
        <v>4.1825727507183165E-5</v>
      </c>
      <c r="AR64" s="66">
        <v>9.115354776527979E-5</v>
      </c>
      <c r="AS64" s="66">
        <v>5.7261359242790652E-5</v>
      </c>
      <c r="AT64" s="66">
        <v>5.3637482788351033E-5</v>
      </c>
      <c r="AU64" s="66">
        <v>5.4934648965896897E-5</v>
      </c>
      <c r="AV64" s="66">
        <v>6.9839373782686098E-5</v>
      </c>
      <c r="AW64" s="66">
        <v>6.9295800997493722E-5</v>
      </c>
      <c r="AX64" s="66">
        <v>8.4350879713955359E-5</v>
      </c>
      <c r="AY64" s="66">
        <v>5.1703591934643143E-5</v>
      </c>
      <c r="AZ64" s="66">
        <v>3.8863624061629715E-5</v>
      </c>
      <c r="BA64" s="66">
        <v>7.0741581071618806E-5</v>
      </c>
      <c r="BB64" s="66">
        <v>3.7852138127852224E-5</v>
      </c>
      <c r="BC64" s="66">
        <v>1.3734951685144875E-4</v>
      </c>
      <c r="BD64" s="66">
        <v>6.5701369594347274E-5</v>
      </c>
      <c r="BE64" s="66">
        <v>2.578573635857868E-5</v>
      </c>
      <c r="BF64" s="66">
        <v>2.5650751560596136E-5</v>
      </c>
      <c r="BG64" s="66">
        <v>3.1663981814412585E-5</v>
      </c>
      <c r="BH64" s="66">
        <v>5.3001520473488225E-5</v>
      </c>
      <c r="BI64" s="66">
        <v>1.1239358265714539</v>
      </c>
      <c r="BJ64" s="66">
        <v>6.6529545376399179E-5</v>
      </c>
      <c r="BK64" s="66">
        <v>7.8312525241742073E-5</v>
      </c>
      <c r="BL64" s="66">
        <v>5.9849353020743398E-5</v>
      </c>
      <c r="BM64" s="66">
        <v>8.174000166897499E-5</v>
      </c>
      <c r="BN64" s="66">
        <v>7.4779122175348787E-5</v>
      </c>
      <c r="BO64" s="66">
        <v>6.8401034267805862E-5</v>
      </c>
      <c r="BP64" s="66">
        <v>9.8394887654416042E-5</v>
      </c>
      <c r="BQ64" s="66">
        <v>2.9743923739401475E-5</v>
      </c>
      <c r="BR64" s="66">
        <v>1.3420264184308195E-4</v>
      </c>
      <c r="BS64" s="66">
        <v>2.3794856323381902E-4</v>
      </c>
      <c r="BT64" s="66">
        <v>8.8512823083824386E-5</v>
      </c>
      <c r="BU64" s="66">
        <v>1.5371611959595201E-4</v>
      </c>
      <c r="BV64" s="66">
        <v>4.0127498501428922E-5</v>
      </c>
      <c r="BW64" s="66">
        <v>2.2092988022087926E-5</v>
      </c>
      <c r="BX64" s="66">
        <v>9.4652011651702031E-6</v>
      </c>
      <c r="BY64" s="66">
        <v>2.2024606135662459E-2</v>
      </c>
      <c r="BZ64" s="66">
        <v>1.4388665705062788E-4</v>
      </c>
      <c r="CA64" s="66">
        <v>7.0108232334402539E-4</v>
      </c>
      <c r="CB64" s="66">
        <v>3.9207467295018367E-5</v>
      </c>
      <c r="CC64" s="66">
        <v>2.2348059312065843E-4</v>
      </c>
      <c r="CD64" s="66">
        <v>1.2409029202220388E-4</v>
      </c>
      <c r="CE64" s="66">
        <v>6.2651326917057898E-5</v>
      </c>
      <c r="CF64" s="66">
        <v>1.2536846181192905E-4</v>
      </c>
      <c r="CG64" s="66">
        <v>4.106771338375349E-5</v>
      </c>
      <c r="CH64" s="66">
        <v>6.1531900783775185E-5</v>
      </c>
      <c r="CI64" s="66">
        <v>1.1140773787470434E-4</v>
      </c>
      <c r="CJ64" s="66">
        <v>8.0317685806567768E-5</v>
      </c>
      <c r="CK64" s="66">
        <v>9.4910698056460303E-5</v>
      </c>
      <c r="CL64" s="66">
        <v>6.038625524277503E-5</v>
      </c>
      <c r="CM64" s="66">
        <v>1.6289650521855387E-3</v>
      </c>
      <c r="CN64" s="66">
        <v>7.9108822455717465E-5</v>
      </c>
      <c r="CO64" s="66">
        <v>1.394537268250798E-4</v>
      </c>
      <c r="CP64" s="66">
        <v>3.890645825642102E-5</v>
      </c>
      <c r="CQ64" s="66">
        <v>9.0193620655638437E-5</v>
      </c>
      <c r="CR64" s="66">
        <v>6.2447123906084523E-5</v>
      </c>
      <c r="CS64" s="66">
        <v>3.2085622046942983E-5</v>
      </c>
      <c r="CT64" s="66">
        <v>1.1413652502216696E-4</v>
      </c>
      <c r="CU64" s="66">
        <v>3.7775758677562667E-4</v>
      </c>
      <c r="CV64" s="66">
        <v>5.9256609922883876E-5</v>
      </c>
      <c r="CW64" s="66">
        <v>4.1708089143135795E-3</v>
      </c>
      <c r="CX64" s="66">
        <v>4.8938980488189017E-5</v>
      </c>
      <c r="CY64" s="66">
        <v>7.4573435429581462E-5</v>
      </c>
      <c r="CZ64" s="66">
        <v>5.9904896266091306E-5</v>
      </c>
      <c r="DA64" s="66">
        <v>7.0566016787670526E-5</v>
      </c>
      <c r="DB64" s="66">
        <v>7.326442947076911E-5</v>
      </c>
      <c r="DC64" s="66">
        <v>1.8186325961319996E-4</v>
      </c>
      <c r="DD64" s="66">
        <v>2.7706065219628392E-5</v>
      </c>
      <c r="DE64" s="67">
        <v>5.9531943437552933E-4</v>
      </c>
      <c r="DF64" s="32"/>
      <c r="DG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row>
    <row r="65" spans="1:170" s="34" customFormat="1" ht="19.95" customHeight="1" x14ac:dyDescent="0.2">
      <c r="A65" s="71" t="s">
        <v>461</v>
      </c>
      <c r="B65" s="69" t="s">
        <v>95</v>
      </c>
      <c r="C65" s="70">
        <v>3.1450100366565209E-5</v>
      </c>
      <c r="D65" s="66">
        <v>3.8163670881518735E-5</v>
      </c>
      <c r="E65" s="66">
        <v>7.8570030513326961E-5</v>
      </c>
      <c r="F65" s="66">
        <v>6.5817334251746693E-5</v>
      </c>
      <c r="G65" s="66">
        <v>9.7945174954851039E-4</v>
      </c>
      <c r="H65" s="66">
        <v>0</v>
      </c>
      <c r="I65" s="66">
        <v>1.8431613418125548E-4</v>
      </c>
      <c r="J65" s="66">
        <v>6.5052659003542071E-5</v>
      </c>
      <c r="K65" s="66">
        <v>2.0701627771209767E-4</v>
      </c>
      <c r="L65" s="66">
        <v>2.2354634671919715E-5</v>
      </c>
      <c r="M65" s="66">
        <v>0</v>
      </c>
      <c r="N65" s="66">
        <v>9.2950509563860233E-5</v>
      </c>
      <c r="O65" s="66">
        <v>1.7435093003500949E-3</v>
      </c>
      <c r="P65" s="66">
        <v>2.6052834194241058E-4</v>
      </c>
      <c r="Q65" s="66">
        <v>1.0598360224466743E-3</v>
      </c>
      <c r="R65" s="66">
        <v>6.5666051791322293E-5</v>
      </c>
      <c r="S65" s="66">
        <v>4.2975172731891529E-5</v>
      </c>
      <c r="T65" s="66">
        <v>4.4190116612861019E-5</v>
      </c>
      <c r="U65" s="66">
        <v>3.9787255952229297E-5</v>
      </c>
      <c r="V65" s="66">
        <v>4.6287682226149968E-5</v>
      </c>
      <c r="W65" s="66">
        <v>1.0500333422252325E-5</v>
      </c>
      <c r="X65" s="66">
        <v>4.8127232632926989E-5</v>
      </c>
      <c r="Y65" s="66">
        <v>2.5921418129885748E-5</v>
      </c>
      <c r="Z65" s="66">
        <v>3.664669274891028E-5</v>
      </c>
      <c r="AA65" s="66">
        <v>4.7976377146677295E-5</v>
      </c>
      <c r="AB65" s="66">
        <v>6.3582193195202622E-5</v>
      </c>
      <c r="AC65" s="66">
        <v>3.4178746620881521E-6</v>
      </c>
      <c r="AD65" s="66">
        <v>2.6374366052296698E-5</v>
      </c>
      <c r="AE65" s="66">
        <v>4.7266261709141464E-5</v>
      </c>
      <c r="AF65" s="66">
        <v>5.1907844197295568E-5</v>
      </c>
      <c r="AG65" s="66">
        <v>5.8714798290957653E-4</v>
      </c>
      <c r="AH65" s="66">
        <v>3.1055906242515485E-4</v>
      </c>
      <c r="AI65" s="66">
        <v>6.4366037709142097E-5</v>
      </c>
      <c r="AJ65" s="66">
        <v>5.1523327905875888E-4</v>
      </c>
      <c r="AK65" s="66">
        <v>4.2107171910557827E-4</v>
      </c>
      <c r="AL65" s="66">
        <v>1.9391962525637371E-5</v>
      </c>
      <c r="AM65" s="66">
        <v>1.8339486742716452E-4</v>
      </c>
      <c r="AN65" s="66">
        <v>4.1104802982467247E-4</v>
      </c>
      <c r="AO65" s="66">
        <v>7.258144672172034E-5</v>
      </c>
      <c r="AP65" s="66">
        <v>1.2690847923246904E-5</v>
      </c>
      <c r="AQ65" s="66">
        <v>7.2290639505390538E-5</v>
      </c>
      <c r="AR65" s="66">
        <v>4.8321049204700143E-5</v>
      </c>
      <c r="AS65" s="66">
        <v>4.7821231493644636E-5</v>
      </c>
      <c r="AT65" s="66">
        <v>4.4823929460986977E-5</v>
      </c>
      <c r="AU65" s="66">
        <v>1.2232815206395108E-4</v>
      </c>
      <c r="AV65" s="66">
        <v>2.5887424515521484E-4</v>
      </c>
      <c r="AW65" s="66">
        <v>6.5870543749329625E-5</v>
      </c>
      <c r="AX65" s="66">
        <v>2.7444712381577175E-4</v>
      </c>
      <c r="AY65" s="66">
        <v>1.4971139906188002E-4</v>
      </c>
      <c r="AZ65" s="66">
        <v>4.9908634429293941E-5</v>
      </c>
      <c r="BA65" s="66">
        <v>3.709677647706995E-4</v>
      </c>
      <c r="BB65" s="66">
        <v>1.1311472418481547E-4</v>
      </c>
      <c r="BC65" s="66">
        <v>2.1252307521463798E-4</v>
      </c>
      <c r="BD65" s="66">
        <v>1.4563513524373683E-4</v>
      </c>
      <c r="BE65" s="66">
        <v>8.6482288277742189E-5</v>
      </c>
      <c r="BF65" s="66">
        <v>9.5870913485636419E-5</v>
      </c>
      <c r="BG65" s="66">
        <v>8.008737527454429E-5</v>
      </c>
      <c r="BH65" s="66">
        <v>1.0020376551434221E-4</v>
      </c>
      <c r="BI65" s="66">
        <v>7.767597076668693E-5</v>
      </c>
      <c r="BJ65" s="66">
        <v>1.0034823898400209</v>
      </c>
      <c r="BK65" s="66">
        <v>5.4842415963009433E-5</v>
      </c>
      <c r="BL65" s="66">
        <v>1.9851028295125574E-4</v>
      </c>
      <c r="BM65" s="66">
        <v>5.7597470882870476E-4</v>
      </c>
      <c r="BN65" s="66">
        <v>4.8013963097782948E-4</v>
      </c>
      <c r="BO65" s="66">
        <v>4.2176500351524376E-4</v>
      </c>
      <c r="BP65" s="66">
        <v>3.3134124295418472E-5</v>
      </c>
      <c r="BQ65" s="66">
        <v>3.8335803946600411E-5</v>
      </c>
      <c r="BR65" s="66">
        <v>1.6101045662216893E-4</v>
      </c>
      <c r="BS65" s="66">
        <v>1.7326210420331539E-4</v>
      </c>
      <c r="BT65" s="66">
        <v>1.1056631478948281E-4</v>
      </c>
      <c r="BU65" s="66">
        <v>1.3082302969683133E-4</v>
      </c>
      <c r="BV65" s="66">
        <v>6.1507269465984593E-5</v>
      </c>
      <c r="BW65" s="66">
        <v>4.1531311437535516E-5</v>
      </c>
      <c r="BX65" s="66">
        <v>1.347474458256526E-5</v>
      </c>
      <c r="BY65" s="66">
        <v>6.4815458683696787E-5</v>
      </c>
      <c r="BZ65" s="66">
        <v>8.0232182131082677E-5</v>
      </c>
      <c r="CA65" s="66">
        <v>1.1432537735198161E-4</v>
      </c>
      <c r="CB65" s="66">
        <v>5.3093985352389839E-5</v>
      </c>
      <c r="CC65" s="66">
        <v>6.8373065512100713E-5</v>
      </c>
      <c r="CD65" s="66">
        <v>1.2064039255672906E-4</v>
      </c>
      <c r="CE65" s="66">
        <v>8.8977528551940224E-5</v>
      </c>
      <c r="CF65" s="66">
        <v>9.4221578674721318E-5</v>
      </c>
      <c r="CG65" s="66">
        <v>7.8835338519682243E-5</v>
      </c>
      <c r="CH65" s="66">
        <v>2.5216431464391512E-4</v>
      </c>
      <c r="CI65" s="66">
        <v>3.6064344417099361E-4</v>
      </c>
      <c r="CJ65" s="66">
        <v>7.9806594865744181E-4</v>
      </c>
      <c r="CK65" s="66">
        <v>2.7380333610457189E-4</v>
      </c>
      <c r="CL65" s="66">
        <v>1.346539081112906E-3</v>
      </c>
      <c r="CM65" s="66">
        <v>1.630162704667577E-4</v>
      </c>
      <c r="CN65" s="66">
        <v>3.6518513028319457E-4</v>
      </c>
      <c r="CO65" s="66">
        <v>1.2412229829879108E-3</v>
      </c>
      <c r="CP65" s="66">
        <v>7.0686596240518486E-5</v>
      </c>
      <c r="CQ65" s="66">
        <v>1.3916649134150142E-4</v>
      </c>
      <c r="CR65" s="66">
        <v>5.5890238542762353E-4</v>
      </c>
      <c r="CS65" s="66">
        <v>3.2502181530510754E-4</v>
      </c>
      <c r="CT65" s="66">
        <v>7.8388650706196557E-4</v>
      </c>
      <c r="CU65" s="66">
        <v>7.9172549045031194E-4</v>
      </c>
      <c r="CV65" s="66">
        <v>4.5463094251455531E-4</v>
      </c>
      <c r="CW65" s="66">
        <v>1.565704912144249E-4</v>
      </c>
      <c r="CX65" s="66">
        <v>3.557636881641171E-4</v>
      </c>
      <c r="CY65" s="66">
        <v>3.1144573984703101E-4</v>
      </c>
      <c r="CZ65" s="66">
        <v>2.6264544671189782E-4</v>
      </c>
      <c r="DA65" s="66">
        <v>5.4533709470201014E-4</v>
      </c>
      <c r="DB65" s="66">
        <v>7.5091922575274697E-4</v>
      </c>
      <c r="DC65" s="66">
        <v>9.1487258121406467E-4</v>
      </c>
      <c r="DD65" s="66">
        <v>1.4846969888201784E-2</v>
      </c>
      <c r="DE65" s="67">
        <v>1.3533651100822183E-4</v>
      </c>
      <c r="DF65" s="32"/>
      <c r="DG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row>
    <row r="66" spans="1:170" s="34" customFormat="1" ht="19.95" customHeight="1" x14ac:dyDescent="0.2">
      <c r="A66" s="71" t="s">
        <v>465</v>
      </c>
      <c r="B66" s="69" t="s">
        <v>464</v>
      </c>
      <c r="C66" s="70">
        <v>9.9634152526855064E-4</v>
      </c>
      <c r="D66" s="66">
        <v>2.7912817684493359E-3</v>
      </c>
      <c r="E66" s="66">
        <v>8.6405253452818002E-5</v>
      </c>
      <c r="F66" s="66">
        <v>6.2872536608353851E-3</v>
      </c>
      <c r="G66" s="66">
        <v>6.6094431963043413E-5</v>
      </c>
      <c r="H66" s="66">
        <v>0</v>
      </c>
      <c r="I66" s="66">
        <v>1.6752473481626348E-4</v>
      </c>
      <c r="J66" s="66">
        <v>1.437214240781821E-4</v>
      </c>
      <c r="K66" s="66">
        <v>4.8937039672644492E-3</v>
      </c>
      <c r="L66" s="66">
        <v>4.8609853974540285E-4</v>
      </c>
      <c r="M66" s="66">
        <v>0</v>
      </c>
      <c r="N66" s="66">
        <v>7.0153767864264427E-4</v>
      </c>
      <c r="O66" s="66">
        <v>1.6919759397036787E-4</v>
      </c>
      <c r="P66" s="66">
        <v>6.5147853984578504E-3</v>
      </c>
      <c r="Q66" s="66">
        <v>5.3955532755457769E-4</v>
      </c>
      <c r="R66" s="66">
        <v>5.1031421858028954E-3</v>
      </c>
      <c r="S66" s="66">
        <v>1.1565601878909333E-4</v>
      </c>
      <c r="T66" s="66">
        <v>1.6725939678507827E-4</v>
      </c>
      <c r="U66" s="66">
        <v>3.0282251114594507E-2</v>
      </c>
      <c r="V66" s="66">
        <v>2.0358367027120436E-3</v>
      </c>
      <c r="W66" s="66">
        <v>3.5314733171054277E-3</v>
      </c>
      <c r="X66" s="66">
        <v>1.4573474290864939E-3</v>
      </c>
      <c r="Y66" s="66">
        <v>1.0190575595899816E-3</v>
      </c>
      <c r="Z66" s="66">
        <v>1.0002402710621583E-3</v>
      </c>
      <c r="AA66" s="66">
        <v>1.7042281319886024E-4</v>
      </c>
      <c r="AB66" s="66">
        <v>3.0078623721021706E-4</v>
      </c>
      <c r="AC66" s="66">
        <v>8.5736387990939839E-5</v>
      </c>
      <c r="AD66" s="66">
        <v>1.3691396343579841E-2</v>
      </c>
      <c r="AE66" s="66">
        <v>1.8312986236793658E-3</v>
      </c>
      <c r="AF66" s="66">
        <v>2.7227772080549729E-4</v>
      </c>
      <c r="AG66" s="66">
        <v>1.0555379883895978E-4</v>
      </c>
      <c r="AH66" s="66">
        <v>1.4610059458311127E-2</v>
      </c>
      <c r="AI66" s="66">
        <v>3.1586666431317957E-3</v>
      </c>
      <c r="AJ66" s="66">
        <v>1.406743503147995E-2</v>
      </c>
      <c r="AK66" s="66">
        <v>2.8269861676504743E-3</v>
      </c>
      <c r="AL66" s="66">
        <v>1.9468465658023848E-2</v>
      </c>
      <c r="AM66" s="66">
        <v>1.3672790245912881E-2</v>
      </c>
      <c r="AN66" s="66">
        <v>1.0278633580929945E-2</v>
      </c>
      <c r="AO66" s="66">
        <v>3.585435695377487E-3</v>
      </c>
      <c r="AP66" s="66">
        <v>5.0053425025744405E-2</v>
      </c>
      <c r="AQ66" s="66">
        <v>2.7675628747332169E-2</v>
      </c>
      <c r="AR66" s="66">
        <v>1.5323332064997915E-3</v>
      </c>
      <c r="AS66" s="66">
        <v>1.6634870831390644E-3</v>
      </c>
      <c r="AT66" s="66">
        <v>7.0215263812011062E-4</v>
      </c>
      <c r="AU66" s="66">
        <v>4.9936837159850851E-4</v>
      </c>
      <c r="AV66" s="66">
        <v>3.2156839095191602E-4</v>
      </c>
      <c r="AW66" s="66">
        <v>4.2666229192780302E-4</v>
      </c>
      <c r="AX66" s="66">
        <v>3.9478965737902252E-4</v>
      </c>
      <c r="AY66" s="66">
        <v>5.6724379004219241E-4</v>
      </c>
      <c r="AZ66" s="66">
        <v>4.3328188385352226E-4</v>
      </c>
      <c r="BA66" s="66">
        <v>1.6727380005947964E-4</v>
      </c>
      <c r="BB66" s="66">
        <v>4.655165618881254E-4</v>
      </c>
      <c r="BC66" s="66">
        <v>2.950331276279908E-4</v>
      </c>
      <c r="BD66" s="66">
        <v>1.6228624124313022E-4</v>
      </c>
      <c r="BE66" s="66">
        <v>4.4520527959532427E-4</v>
      </c>
      <c r="BF66" s="66">
        <v>5.9867245887705242E-4</v>
      </c>
      <c r="BG66" s="66">
        <v>7.5857828488672975E-4</v>
      </c>
      <c r="BH66" s="66">
        <v>1.0044450335627648E-3</v>
      </c>
      <c r="BI66" s="66">
        <v>4.3490574145184819E-4</v>
      </c>
      <c r="BJ66" s="66">
        <v>2.1913418816004053E-4</v>
      </c>
      <c r="BK66" s="66">
        <v>1.0003375792494789</v>
      </c>
      <c r="BL66" s="66">
        <v>3.2285055501278287E-4</v>
      </c>
      <c r="BM66" s="66">
        <v>2.7531889899712466E-4</v>
      </c>
      <c r="BN66" s="66">
        <v>9.5703907137590738E-4</v>
      </c>
      <c r="BO66" s="66">
        <v>5.7161625884997091E-4</v>
      </c>
      <c r="BP66" s="66">
        <v>7.9038151629385808E-3</v>
      </c>
      <c r="BQ66" s="66">
        <v>5.5013929695184507E-3</v>
      </c>
      <c r="BR66" s="66">
        <v>2.9313622942642924E-4</v>
      </c>
      <c r="BS66" s="66">
        <v>4.6640498986199523E-4</v>
      </c>
      <c r="BT66" s="66">
        <v>1.7215226904393919E-4</v>
      </c>
      <c r="BU66" s="66">
        <v>4.7813192867218382E-5</v>
      </c>
      <c r="BV66" s="66">
        <v>1.0093272040135755E-4</v>
      </c>
      <c r="BW66" s="66">
        <v>4.8122551452023081E-5</v>
      </c>
      <c r="BX66" s="66">
        <v>6.581742671162767E-6</v>
      </c>
      <c r="BY66" s="66">
        <v>3.377346248215187E-4</v>
      </c>
      <c r="BZ66" s="66">
        <v>7.540853156943534E-4</v>
      </c>
      <c r="CA66" s="66">
        <v>7.1706011723110839E-5</v>
      </c>
      <c r="CB66" s="66">
        <v>2.5162123791539764E-5</v>
      </c>
      <c r="CC66" s="66">
        <v>4.5366204031251596E-5</v>
      </c>
      <c r="CD66" s="66">
        <v>4.5512342791169203E-5</v>
      </c>
      <c r="CE66" s="66">
        <v>2.878827958366302E-4</v>
      </c>
      <c r="CF66" s="66">
        <v>1.0265111192784303E-4</v>
      </c>
      <c r="CG66" s="66">
        <v>7.4465894003751697E-5</v>
      </c>
      <c r="CH66" s="66">
        <v>8.9599655155107622E-5</v>
      </c>
      <c r="CI66" s="66">
        <v>7.6139100741187186E-5</v>
      </c>
      <c r="CJ66" s="66">
        <v>3.2956730215497275E-5</v>
      </c>
      <c r="CK66" s="66">
        <v>6.4818319038791237E-5</v>
      </c>
      <c r="CL66" s="66">
        <v>6.0803796281148271E-5</v>
      </c>
      <c r="CM66" s="66">
        <v>7.01456832506273E-5</v>
      </c>
      <c r="CN66" s="66">
        <v>1.5715553002932506E-4</v>
      </c>
      <c r="CO66" s="66">
        <v>1.0347868726147963E-4</v>
      </c>
      <c r="CP66" s="66">
        <v>7.9504593346838327E-5</v>
      </c>
      <c r="CQ66" s="66">
        <v>1.1264917453349178E-4</v>
      </c>
      <c r="CR66" s="66">
        <v>2.0374650470648094E-4</v>
      </c>
      <c r="CS66" s="66">
        <v>1.2029223889231213E-4</v>
      </c>
      <c r="CT66" s="66">
        <v>6.6781596646640741E-5</v>
      </c>
      <c r="CU66" s="66">
        <v>3.8840845836807612E-5</v>
      </c>
      <c r="CV66" s="66">
        <v>6.3721373957168137E-5</v>
      </c>
      <c r="CW66" s="66">
        <v>1.1564106174630715E-4</v>
      </c>
      <c r="CX66" s="66">
        <v>4.4605380466401322E-5</v>
      </c>
      <c r="CY66" s="66">
        <v>4.0521413034057155E-4</v>
      </c>
      <c r="CZ66" s="66">
        <v>4.1267933496856135E-4</v>
      </c>
      <c r="DA66" s="66">
        <v>2.4072116768015001E-4</v>
      </c>
      <c r="DB66" s="66">
        <v>2.2192821725944823E-4</v>
      </c>
      <c r="DC66" s="66">
        <v>1.6829560636077789E-4</v>
      </c>
      <c r="DD66" s="66">
        <v>6.6982340167012224E-5</v>
      </c>
      <c r="DE66" s="67">
        <v>1.4327137043929636E-4</v>
      </c>
      <c r="DF66" s="32"/>
      <c r="DG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row>
    <row r="67" spans="1:170" s="34" customFormat="1" ht="19.95" customHeight="1" x14ac:dyDescent="0.2">
      <c r="A67" s="71" t="s">
        <v>468</v>
      </c>
      <c r="B67" s="69" t="s">
        <v>469</v>
      </c>
      <c r="C67" s="70">
        <v>0</v>
      </c>
      <c r="D67" s="66">
        <v>0</v>
      </c>
      <c r="E67" s="66">
        <v>0</v>
      </c>
      <c r="F67" s="66">
        <v>0</v>
      </c>
      <c r="G67" s="66">
        <v>0</v>
      </c>
      <c r="H67" s="66">
        <v>0</v>
      </c>
      <c r="I67" s="66">
        <v>0</v>
      </c>
      <c r="J67" s="66">
        <v>0</v>
      </c>
      <c r="K67" s="66">
        <v>0</v>
      </c>
      <c r="L67" s="66">
        <v>0</v>
      </c>
      <c r="M67" s="66">
        <v>0</v>
      </c>
      <c r="N67" s="66">
        <v>0</v>
      </c>
      <c r="O67" s="66">
        <v>0</v>
      </c>
      <c r="P67" s="66">
        <v>0</v>
      </c>
      <c r="Q67" s="66">
        <v>0</v>
      </c>
      <c r="R67" s="66">
        <v>0</v>
      </c>
      <c r="S67" s="66">
        <v>0</v>
      </c>
      <c r="T67" s="66">
        <v>0</v>
      </c>
      <c r="U67" s="66">
        <v>0</v>
      </c>
      <c r="V67" s="66">
        <v>0</v>
      </c>
      <c r="W67" s="66">
        <v>0</v>
      </c>
      <c r="X67" s="66">
        <v>0</v>
      </c>
      <c r="Y67" s="66">
        <v>0</v>
      </c>
      <c r="Z67" s="66">
        <v>0</v>
      </c>
      <c r="AA67" s="66">
        <v>0</v>
      </c>
      <c r="AB67" s="66">
        <v>0</v>
      </c>
      <c r="AC67" s="66">
        <v>0</v>
      </c>
      <c r="AD67" s="66">
        <v>0</v>
      </c>
      <c r="AE67" s="66">
        <v>0</v>
      </c>
      <c r="AF67" s="66">
        <v>0</v>
      </c>
      <c r="AG67" s="66">
        <v>0</v>
      </c>
      <c r="AH67" s="66">
        <v>0</v>
      </c>
      <c r="AI67" s="66">
        <v>0</v>
      </c>
      <c r="AJ67" s="66">
        <v>0</v>
      </c>
      <c r="AK67" s="66">
        <v>0</v>
      </c>
      <c r="AL67" s="66">
        <v>0</v>
      </c>
      <c r="AM67" s="66">
        <v>0</v>
      </c>
      <c r="AN67" s="66">
        <v>0</v>
      </c>
      <c r="AO67" s="66">
        <v>0</v>
      </c>
      <c r="AP67" s="66">
        <v>0</v>
      </c>
      <c r="AQ67" s="66">
        <v>0</v>
      </c>
      <c r="AR67" s="66">
        <v>0</v>
      </c>
      <c r="AS67" s="66">
        <v>0</v>
      </c>
      <c r="AT67" s="66">
        <v>0</v>
      </c>
      <c r="AU67" s="66">
        <v>0</v>
      </c>
      <c r="AV67" s="66">
        <v>0</v>
      </c>
      <c r="AW67" s="66">
        <v>0</v>
      </c>
      <c r="AX67" s="66">
        <v>0</v>
      </c>
      <c r="AY67" s="66">
        <v>0</v>
      </c>
      <c r="AZ67" s="66">
        <v>0</v>
      </c>
      <c r="BA67" s="66">
        <v>0</v>
      </c>
      <c r="BB67" s="66">
        <v>0</v>
      </c>
      <c r="BC67" s="66">
        <v>0</v>
      </c>
      <c r="BD67" s="66">
        <v>0</v>
      </c>
      <c r="BE67" s="66">
        <v>0</v>
      </c>
      <c r="BF67" s="66">
        <v>0</v>
      </c>
      <c r="BG67" s="66">
        <v>0</v>
      </c>
      <c r="BH67" s="66">
        <v>0</v>
      </c>
      <c r="BI67" s="66">
        <v>0</v>
      </c>
      <c r="BJ67" s="66">
        <v>0</v>
      </c>
      <c r="BK67" s="66">
        <v>0</v>
      </c>
      <c r="BL67" s="66">
        <v>1</v>
      </c>
      <c r="BM67" s="66">
        <v>0</v>
      </c>
      <c r="BN67" s="66">
        <v>0</v>
      </c>
      <c r="BO67" s="66">
        <v>0</v>
      </c>
      <c r="BP67" s="66">
        <v>0</v>
      </c>
      <c r="BQ67" s="66">
        <v>0</v>
      </c>
      <c r="BR67" s="66">
        <v>0</v>
      </c>
      <c r="BS67" s="66">
        <v>0</v>
      </c>
      <c r="BT67" s="66">
        <v>0</v>
      </c>
      <c r="BU67" s="66">
        <v>0</v>
      </c>
      <c r="BV67" s="66">
        <v>0</v>
      </c>
      <c r="BW67" s="66">
        <v>0</v>
      </c>
      <c r="BX67" s="66">
        <v>0</v>
      </c>
      <c r="BY67" s="66">
        <v>0</v>
      </c>
      <c r="BZ67" s="66">
        <v>0</v>
      </c>
      <c r="CA67" s="66">
        <v>0</v>
      </c>
      <c r="CB67" s="66">
        <v>0</v>
      </c>
      <c r="CC67" s="66">
        <v>0</v>
      </c>
      <c r="CD67" s="66">
        <v>0</v>
      </c>
      <c r="CE67" s="66">
        <v>0</v>
      </c>
      <c r="CF67" s="66">
        <v>0</v>
      </c>
      <c r="CG67" s="66">
        <v>0</v>
      </c>
      <c r="CH67" s="66">
        <v>0</v>
      </c>
      <c r="CI67" s="66">
        <v>0</v>
      </c>
      <c r="CJ67" s="66">
        <v>0</v>
      </c>
      <c r="CK67" s="66">
        <v>0</v>
      </c>
      <c r="CL67" s="66">
        <v>0</v>
      </c>
      <c r="CM67" s="66">
        <v>0</v>
      </c>
      <c r="CN67" s="66">
        <v>0</v>
      </c>
      <c r="CO67" s="66">
        <v>0</v>
      </c>
      <c r="CP67" s="66">
        <v>0</v>
      </c>
      <c r="CQ67" s="66">
        <v>0</v>
      </c>
      <c r="CR67" s="66">
        <v>0</v>
      </c>
      <c r="CS67" s="66">
        <v>0</v>
      </c>
      <c r="CT67" s="66">
        <v>0</v>
      </c>
      <c r="CU67" s="66">
        <v>0</v>
      </c>
      <c r="CV67" s="66">
        <v>0</v>
      </c>
      <c r="CW67" s="66">
        <v>0</v>
      </c>
      <c r="CX67" s="66">
        <v>0</v>
      </c>
      <c r="CY67" s="66">
        <v>0</v>
      </c>
      <c r="CZ67" s="66">
        <v>0</v>
      </c>
      <c r="DA67" s="66">
        <v>0</v>
      </c>
      <c r="DB67" s="66">
        <v>0</v>
      </c>
      <c r="DC67" s="66">
        <v>0</v>
      </c>
      <c r="DD67" s="66">
        <v>0</v>
      </c>
      <c r="DE67" s="67">
        <v>0</v>
      </c>
      <c r="DF67" s="32"/>
      <c r="DG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row>
    <row r="68" spans="1:170" s="34" customFormat="1" ht="19.95" customHeight="1" x14ac:dyDescent="0.2">
      <c r="A68" s="71" t="s">
        <v>474</v>
      </c>
      <c r="B68" s="69" t="s">
        <v>473</v>
      </c>
      <c r="C68" s="70">
        <v>4.63599773694311E-3</v>
      </c>
      <c r="D68" s="66">
        <v>2.5937680965041018E-3</v>
      </c>
      <c r="E68" s="66">
        <v>1.2517002399986012E-3</v>
      </c>
      <c r="F68" s="66">
        <v>1.9283320287788316E-3</v>
      </c>
      <c r="G68" s="66">
        <v>8.5432269910520496E-4</v>
      </c>
      <c r="H68" s="66">
        <v>0</v>
      </c>
      <c r="I68" s="66">
        <v>7.4699645076482715E-3</v>
      </c>
      <c r="J68" s="66">
        <v>1.4311837572437331E-3</v>
      </c>
      <c r="K68" s="66">
        <v>1.1620408445534548E-3</v>
      </c>
      <c r="L68" s="66">
        <v>1.0215166894809089E-3</v>
      </c>
      <c r="M68" s="66">
        <v>0</v>
      </c>
      <c r="N68" s="66">
        <v>5.2286788497573249E-3</v>
      </c>
      <c r="O68" s="66">
        <v>2.9353807059203894E-3</v>
      </c>
      <c r="P68" s="66">
        <v>1.9907153543145123E-3</v>
      </c>
      <c r="Q68" s="66">
        <v>2.7487458263144751E-3</v>
      </c>
      <c r="R68" s="66">
        <v>6.4662118322817734E-3</v>
      </c>
      <c r="S68" s="66">
        <v>3.8426195078424558E-3</v>
      </c>
      <c r="T68" s="66">
        <v>2.382185479423332E-3</v>
      </c>
      <c r="U68" s="66">
        <v>4.4645038588129061E-3</v>
      </c>
      <c r="V68" s="66">
        <v>6.762081614080262E-3</v>
      </c>
      <c r="W68" s="66">
        <v>2.8777910169446095E-3</v>
      </c>
      <c r="X68" s="66">
        <v>6.6681731018245005E-3</v>
      </c>
      <c r="Y68" s="66">
        <v>6.7230104640416946E-3</v>
      </c>
      <c r="Z68" s="66">
        <v>1.0742009207305206E-2</v>
      </c>
      <c r="AA68" s="66">
        <v>2.3037979503433199E-3</v>
      </c>
      <c r="AB68" s="66">
        <v>4.3647034956137551E-3</v>
      </c>
      <c r="AC68" s="66">
        <v>4.24026052167113E-4</v>
      </c>
      <c r="AD68" s="66">
        <v>2.7283495707282014E-3</v>
      </c>
      <c r="AE68" s="66">
        <v>4.5670716584748474E-3</v>
      </c>
      <c r="AF68" s="66">
        <v>2.8793486065806632E-3</v>
      </c>
      <c r="AG68" s="66">
        <v>1.6150269180848073E-3</v>
      </c>
      <c r="AH68" s="66">
        <v>4.9458326491330813E-3</v>
      </c>
      <c r="AI68" s="66">
        <v>6.0665584021119606E-3</v>
      </c>
      <c r="AJ68" s="66">
        <v>5.3644533607284488E-3</v>
      </c>
      <c r="AK68" s="66">
        <v>7.3500940210017495E-3</v>
      </c>
      <c r="AL68" s="66">
        <v>7.0576826343414457E-3</v>
      </c>
      <c r="AM68" s="66">
        <v>7.1933040191500923E-3</v>
      </c>
      <c r="AN68" s="66">
        <v>8.7819074921287113E-3</v>
      </c>
      <c r="AO68" s="66">
        <v>4.227544396846237E-3</v>
      </c>
      <c r="AP68" s="66">
        <v>4.0965369334159656E-3</v>
      </c>
      <c r="AQ68" s="66">
        <v>3.0572738374458589E-3</v>
      </c>
      <c r="AR68" s="66">
        <v>6.107972812448164E-3</v>
      </c>
      <c r="AS68" s="66">
        <v>4.2925206452051733E-3</v>
      </c>
      <c r="AT68" s="66">
        <v>2.6101155401965707E-3</v>
      </c>
      <c r="AU68" s="66">
        <v>2.3774049475829484E-3</v>
      </c>
      <c r="AV68" s="66">
        <v>2.3068900157131324E-3</v>
      </c>
      <c r="AW68" s="66">
        <v>2.1677318394196826E-3</v>
      </c>
      <c r="AX68" s="66">
        <v>5.0925510406935387E-3</v>
      </c>
      <c r="AY68" s="66">
        <v>2.6845671115703663E-3</v>
      </c>
      <c r="AZ68" s="66">
        <v>1.7816751724134487E-3</v>
      </c>
      <c r="BA68" s="66">
        <v>1.6883569756609524E-3</v>
      </c>
      <c r="BB68" s="66">
        <v>2.3674274325185488E-3</v>
      </c>
      <c r="BC68" s="66">
        <v>2.8114702986116844E-3</v>
      </c>
      <c r="BD68" s="66">
        <v>1.8270922746775149E-3</v>
      </c>
      <c r="BE68" s="66">
        <v>8.8629254949697451E-4</v>
      </c>
      <c r="BF68" s="66">
        <v>1.6574381536479756E-3</v>
      </c>
      <c r="BG68" s="66">
        <v>1.3473590861972765E-3</v>
      </c>
      <c r="BH68" s="66">
        <v>2.1658001477075912E-3</v>
      </c>
      <c r="BI68" s="66">
        <v>4.2692972804521988E-3</v>
      </c>
      <c r="BJ68" s="66">
        <v>3.0262833816325206E-3</v>
      </c>
      <c r="BK68" s="66">
        <v>1.7399965222535199E-3</v>
      </c>
      <c r="BL68" s="66">
        <v>1.6189820857950158E-3</v>
      </c>
      <c r="BM68" s="66">
        <v>1.0022240712740356</v>
      </c>
      <c r="BN68" s="66">
        <v>1.5954923065656505E-3</v>
      </c>
      <c r="BO68" s="66">
        <v>1.2325899588790969E-3</v>
      </c>
      <c r="BP68" s="66">
        <v>1.3893203600597816E-2</v>
      </c>
      <c r="BQ68" s="66">
        <v>2.5568737270284542E-2</v>
      </c>
      <c r="BR68" s="66">
        <v>3.349384176176759E-2</v>
      </c>
      <c r="BS68" s="66">
        <v>4.8822347366399401E-3</v>
      </c>
      <c r="BT68" s="66">
        <v>4.4332728281401184E-3</v>
      </c>
      <c r="BU68" s="66">
        <v>3.2475192379212326E-3</v>
      </c>
      <c r="BV68" s="66">
        <v>5.1663493704104469E-3</v>
      </c>
      <c r="BW68" s="66">
        <v>1.1475828652962568E-2</v>
      </c>
      <c r="BX68" s="66">
        <v>1.0225888471283249E-2</v>
      </c>
      <c r="BY68" s="66">
        <v>1.6124588671093294E-2</v>
      </c>
      <c r="BZ68" s="66">
        <v>1.636028123176645E-3</v>
      </c>
      <c r="CA68" s="66">
        <v>1.3522920718502749E-2</v>
      </c>
      <c r="CB68" s="66">
        <v>2.1305983984418169E-3</v>
      </c>
      <c r="CC68" s="66">
        <v>5.4701062081699343E-2</v>
      </c>
      <c r="CD68" s="66">
        <v>5.3640784766569487E-3</v>
      </c>
      <c r="CE68" s="66">
        <v>1.3267564771878095E-2</v>
      </c>
      <c r="CF68" s="66">
        <v>1.2586816426568507E-2</v>
      </c>
      <c r="CG68" s="66">
        <v>2.0255187698663426E-3</v>
      </c>
      <c r="CH68" s="66">
        <v>5.7853561624607291E-3</v>
      </c>
      <c r="CI68" s="66">
        <v>2.131819655978193E-2</v>
      </c>
      <c r="CJ68" s="66">
        <v>1.3285946622885684E-3</v>
      </c>
      <c r="CK68" s="66">
        <v>1.1238979274898248E-2</v>
      </c>
      <c r="CL68" s="66">
        <v>4.5596361422422715E-3</v>
      </c>
      <c r="CM68" s="66">
        <v>5.5587665670866395E-3</v>
      </c>
      <c r="CN68" s="66">
        <v>7.7076715075671274E-3</v>
      </c>
      <c r="CO68" s="66">
        <v>4.7720013518300778E-3</v>
      </c>
      <c r="CP68" s="66">
        <v>2.6783530580609186E-3</v>
      </c>
      <c r="CQ68" s="66">
        <v>2.4333903996861641E-3</v>
      </c>
      <c r="CR68" s="66">
        <v>5.6340188150905222E-3</v>
      </c>
      <c r="CS68" s="66">
        <v>3.2868757504186442E-3</v>
      </c>
      <c r="CT68" s="66">
        <v>2.6180314601813282E-3</v>
      </c>
      <c r="CU68" s="66">
        <v>2.3001747664262427E-3</v>
      </c>
      <c r="CV68" s="66">
        <v>7.2661757439581648E-3</v>
      </c>
      <c r="CW68" s="66">
        <v>1.3504842057033368E-3</v>
      </c>
      <c r="CX68" s="66">
        <v>1.7135794601761155E-3</v>
      </c>
      <c r="CY68" s="66">
        <v>4.724728303125589E-3</v>
      </c>
      <c r="CZ68" s="66">
        <v>3.0871238424190826E-3</v>
      </c>
      <c r="DA68" s="66">
        <v>4.256205873129827E-3</v>
      </c>
      <c r="DB68" s="66">
        <v>5.4121416213117803E-3</v>
      </c>
      <c r="DC68" s="66">
        <v>4.0185782384347607E-3</v>
      </c>
      <c r="DD68" s="66">
        <v>1.0953165188144077E-3</v>
      </c>
      <c r="DE68" s="67">
        <v>2.6287834329026278E-3</v>
      </c>
      <c r="DF68" s="32"/>
      <c r="DG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row>
    <row r="69" spans="1:170" s="34" customFormat="1" ht="19.95" customHeight="1" x14ac:dyDescent="0.2">
      <c r="A69" s="71" t="s">
        <v>477</v>
      </c>
      <c r="B69" s="69" t="s">
        <v>476</v>
      </c>
      <c r="C69" s="70">
        <v>0</v>
      </c>
      <c r="D69" s="66">
        <v>0</v>
      </c>
      <c r="E69" s="66">
        <v>0</v>
      </c>
      <c r="F69" s="66">
        <v>0</v>
      </c>
      <c r="G69" s="66">
        <v>0</v>
      </c>
      <c r="H69" s="66">
        <v>0</v>
      </c>
      <c r="I69" s="66">
        <v>0</v>
      </c>
      <c r="J69" s="66">
        <v>0</v>
      </c>
      <c r="K69" s="66">
        <v>0</v>
      </c>
      <c r="L69" s="66">
        <v>0</v>
      </c>
      <c r="M69" s="66">
        <v>0</v>
      </c>
      <c r="N69" s="66">
        <v>0</v>
      </c>
      <c r="O69" s="66">
        <v>0</v>
      </c>
      <c r="P69" s="66">
        <v>0</v>
      </c>
      <c r="Q69" s="66">
        <v>0</v>
      </c>
      <c r="R69" s="66">
        <v>0</v>
      </c>
      <c r="S69" s="66">
        <v>0</v>
      </c>
      <c r="T69" s="66">
        <v>0</v>
      </c>
      <c r="U69" s="66">
        <v>0</v>
      </c>
      <c r="V69" s="66">
        <v>0</v>
      </c>
      <c r="W69" s="66">
        <v>0</v>
      </c>
      <c r="X69" s="66">
        <v>0</v>
      </c>
      <c r="Y69" s="66">
        <v>0</v>
      </c>
      <c r="Z69" s="66">
        <v>0</v>
      </c>
      <c r="AA69" s="66">
        <v>0</v>
      </c>
      <c r="AB69" s="66">
        <v>0</v>
      </c>
      <c r="AC69" s="66">
        <v>0</v>
      </c>
      <c r="AD69" s="66">
        <v>0</v>
      </c>
      <c r="AE69" s="66">
        <v>0</v>
      </c>
      <c r="AF69" s="66">
        <v>0</v>
      </c>
      <c r="AG69" s="66">
        <v>0</v>
      </c>
      <c r="AH69" s="66">
        <v>0</v>
      </c>
      <c r="AI69" s="66">
        <v>0</v>
      </c>
      <c r="AJ69" s="66">
        <v>0</v>
      </c>
      <c r="AK69" s="66">
        <v>0</v>
      </c>
      <c r="AL69" s="66">
        <v>0</v>
      </c>
      <c r="AM69" s="66">
        <v>0</v>
      </c>
      <c r="AN69" s="66">
        <v>0</v>
      </c>
      <c r="AO69" s="66">
        <v>0</v>
      </c>
      <c r="AP69" s="66">
        <v>0</v>
      </c>
      <c r="AQ69" s="66">
        <v>0</v>
      </c>
      <c r="AR69" s="66">
        <v>0</v>
      </c>
      <c r="AS69" s="66">
        <v>0</v>
      </c>
      <c r="AT69" s="66">
        <v>0</v>
      </c>
      <c r="AU69" s="66">
        <v>0</v>
      </c>
      <c r="AV69" s="66">
        <v>0</v>
      </c>
      <c r="AW69" s="66">
        <v>0</v>
      </c>
      <c r="AX69" s="66">
        <v>0</v>
      </c>
      <c r="AY69" s="66">
        <v>0</v>
      </c>
      <c r="AZ69" s="66">
        <v>0</v>
      </c>
      <c r="BA69" s="66">
        <v>0</v>
      </c>
      <c r="BB69" s="66">
        <v>0</v>
      </c>
      <c r="BC69" s="66">
        <v>0</v>
      </c>
      <c r="BD69" s="66">
        <v>0</v>
      </c>
      <c r="BE69" s="66">
        <v>0</v>
      </c>
      <c r="BF69" s="66">
        <v>0</v>
      </c>
      <c r="BG69" s="66">
        <v>0</v>
      </c>
      <c r="BH69" s="66">
        <v>0</v>
      </c>
      <c r="BI69" s="66">
        <v>0</v>
      </c>
      <c r="BJ69" s="66">
        <v>0</v>
      </c>
      <c r="BK69" s="66">
        <v>0</v>
      </c>
      <c r="BL69" s="66">
        <v>0</v>
      </c>
      <c r="BM69" s="66">
        <v>0</v>
      </c>
      <c r="BN69" s="66">
        <v>1</v>
      </c>
      <c r="BO69" s="66">
        <v>0</v>
      </c>
      <c r="BP69" s="66">
        <v>0</v>
      </c>
      <c r="BQ69" s="66">
        <v>0</v>
      </c>
      <c r="BR69" s="66">
        <v>0</v>
      </c>
      <c r="BS69" s="66">
        <v>0</v>
      </c>
      <c r="BT69" s="66">
        <v>0</v>
      </c>
      <c r="BU69" s="66">
        <v>0</v>
      </c>
      <c r="BV69" s="66">
        <v>0</v>
      </c>
      <c r="BW69" s="66">
        <v>0</v>
      </c>
      <c r="BX69" s="66">
        <v>0</v>
      </c>
      <c r="BY69" s="66">
        <v>0</v>
      </c>
      <c r="BZ69" s="66">
        <v>0</v>
      </c>
      <c r="CA69" s="66">
        <v>0</v>
      </c>
      <c r="CB69" s="66">
        <v>0</v>
      </c>
      <c r="CC69" s="66">
        <v>0</v>
      </c>
      <c r="CD69" s="66">
        <v>0</v>
      </c>
      <c r="CE69" s="66">
        <v>0</v>
      </c>
      <c r="CF69" s="66">
        <v>0</v>
      </c>
      <c r="CG69" s="66">
        <v>0</v>
      </c>
      <c r="CH69" s="66">
        <v>0</v>
      </c>
      <c r="CI69" s="66">
        <v>0</v>
      </c>
      <c r="CJ69" s="66">
        <v>0</v>
      </c>
      <c r="CK69" s="66">
        <v>0</v>
      </c>
      <c r="CL69" s="66">
        <v>0</v>
      </c>
      <c r="CM69" s="66">
        <v>0</v>
      </c>
      <c r="CN69" s="66">
        <v>0</v>
      </c>
      <c r="CO69" s="66">
        <v>0</v>
      </c>
      <c r="CP69" s="66">
        <v>0</v>
      </c>
      <c r="CQ69" s="66">
        <v>0</v>
      </c>
      <c r="CR69" s="66">
        <v>0</v>
      </c>
      <c r="CS69" s="66">
        <v>0</v>
      </c>
      <c r="CT69" s="66">
        <v>0</v>
      </c>
      <c r="CU69" s="66">
        <v>0</v>
      </c>
      <c r="CV69" s="66">
        <v>0</v>
      </c>
      <c r="CW69" s="66">
        <v>0</v>
      </c>
      <c r="CX69" s="66">
        <v>0</v>
      </c>
      <c r="CY69" s="66">
        <v>0</v>
      </c>
      <c r="CZ69" s="66">
        <v>0</v>
      </c>
      <c r="DA69" s="66">
        <v>0</v>
      </c>
      <c r="DB69" s="66">
        <v>0</v>
      </c>
      <c r="DC69" s="66">
        <v>0</v>
      </c>
      <c r="DD69" s="66">
        <v>0</v>
      </c>
      <c r="DE69" s="67">
        <v>0</v>
      </c>
      <c r="DF69" s="32"/>
      <c r="DG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row>
    <row r="70" spans="1:170" s="34" customFormat="1" ht="19.95" customHeight="1" x14ac:dyDescent="0.2">
      <c r="A70" s="71" t="s">
        <v>480</v>
      </c>
      <c r="B70" s="69" t="s">
        <v>479</v>
      </c>
      <c r="C70" s="70">
        <v>0</v>
      </c>
      <c r="D70" s="66">
        <v>0</v>
      </c>
      <c r="E70" s="66">
        <v>0</v>
      </c>
      <c r="F70" s="66">
        <v>0</v>
      </c>
      <c r="G70" s="66">
        <v>0</v>
      </c>
      <c r="H70" s="66">
        <v>0</v>
      </c>
      <c r="I70" s="66">
        <v>0</v>
      </c>
      <c r="J70" s="66">
        <v>0</v>
      </c>
      <c r="K70" s="66">
        <v>0</v>
      </c>
      <c r="L70" s="66">
        <v>0</v>
      </c>
      <c r="M70" s="66">
        <v>0</v>
      </c>
      <c r="N70" s="66">
        <v>0</v>
      </c>
      <c r="O70" s="66">
        <v>0</v>
      </c>
      <c r="P70" s="66">
        <v>0</v>
      </c>
      <c r="Q70" s="66">
        <v>0</v>
      </c>
      <c r="R70" s="66">
        <v>0</v>
      </c>
      <c r="S70" s="66">
        <v>0</v>
      </c>
      <c r="T70" s="66">
        <v>0</v>
      </c>
      <c r="U70" s="66">
        <v>0</v>
      </c>
      <c r="V70" s="66">
        <v>0</v>
      </c>
      <c r="W70" s="66">
        <v>0</v>
      </c>
      <c r="X70" s="66">
        <v>0</v>
      </c>
      <c r="Y70" s="66">
        <v>0</v>
      </c>
      <c r="Z70" s="66">
        <v>0</v>
      </c>
      <c r="AA70" s="66">
        <v>0</v>
      </c>
      <c r="AB70" s="66">
        <v>0</v>
      </c>
      <c r="AC70" s="66">
        <v>0</v>
      </c>
      <c r="AD70" s="66">
        <v>0</v>
      </c>
      <c r="AE70" s="66">
        <v>0</v>
      </c>
      <c r="AF70" s="66">
        <v>0</v>
      </c>
      <c r="AG70" s="66">
        <v>0</v>
      </c>
      <c r="AH70" s="66">
        <v>0</v>
      </c>
      <c r="AI70" s="66">
        <v>0</v>
      </c>
      <c r="AJ70" s="66">
        <v>0</v>
      </c>
      <c r="AK70" s="66">
        <v>0</v>
      </c>
      <c r="AL70" s="66">
        <v>0</v>
      </c>
      <c r="AM70" s="66">
        <v>0</v>
      </c>
      <c r="AN70" s="66">
        <v>0</v>
      </c>
      <c r="AO70" s="66">
        <v>0</v>
      </c>
      <c r="AP70" s="66">
        <v>0</v>
      </c>
      <c r="AQ70" s="66">
        <v>0</v>
      </c>
      <c r="AR70" s="66">
        <v>0</v>
      </c>
      <c r="AS70" s="66">
        <v>0</v>
      </c>
      <c r="AT70" s="66">
        <v>0</v>
      </c>
      <c r="AU70" s="66">
        <v>0</v>
      </c>
      <c r="AV70" s="66">
        <v>0</v>
      </c>
      <c r="AW70" s="66">
        <v>0</v>
      </c>
      <c r="AX70" s="66">
        <v>0</v>
      </c>
      <c r="AY70" s="66">
        <v>0</v>
      </c>
      <c r="AZ70" s="66">
        <v>0</v>
      </c>
      <c r="BA70" s="66">
        <v>0</v>
      </c>
      <c r="BB70" s="66">
        <v>0</v>
      </c>
      <c r="BC70" s="66">
        <v>0</v>
      </c>
      <c r="BD70" s="66">
        <v>0</v>
      </c>
      <c r="BE70" s="66">
        <v>0</v>
      </c>
      <c r="BF70" s="66">
        <v>0</v>
      </c>
      <c r="BG70" s="66">
        <v>0</v>
      </c>
      <c r="BH70" s="66">
        <v>0</v>
      </c>
      <c r="BI70" s="66">
        <v>0</v>
      </c>
      <c r="BJ70" s="66">
        <v>0</v>
      </c>
      <c r="BK70" s="66">
        <v>0</v>
      </c>
      <c r="BL70" s="66">
        <v>0</v>
      </c>
      <c r="BM70" s="66">
        <v>0</v>
      </c>
      <c r="BN70" s="66">
        <v>0</v>
      </c>
      <c r="BO70" s="66">
        <v>1</v>
      </c>
      <c r="BP70" s="66">
        <v>0</v>
      </c>
      <c r="BQ70" s="66">
        <v>0</v>
      </c>
      <c r="BR70" s="66">
        <v>0</v>
      </c>
      <c r="BS70" s="66">
        <v>0</v>
      </c>
      <c r="BT70" s="66">
        <v>0</v>
      </c>
      <c r="BU70" s="66">
        <v>0</v>
      </c>
      <c r="BV70" s="66">
        <v>0</v>
      </c>
      <c r="BW70" s="66">
        <v>0</v>
      </c>
      <c r="BX70" s="66">
        <v>0</v>
      </c>
      <c r="BY70" s="66">
        <v>0</v>
      </c>
      <c r="BZ70" s="66">
        <v>0</v>
      </c>
      <c r="CA70" s="66">
        <v>0</v>
      </c>
      <c r="CB70" s="66">
        <v>0</v>
      </c>
      <c r="CC70" s="66">
        <v>0</v>
      </c>
      <c r="CD70" s="66">
        <v>0</v>
      </c>
      <c r="CE70" s="66">
        <v>0</v>
      </c>
      <c r="CF70" s="66">
        <v>0</v>
      </c>
      <c r="CG70" s="66">
        <v>0</v>
      </c>
      <c r="CH70" s="66">
        <v>0</v>
      </c>
      <c r="CI70" s="66">
        <v>0</v>
      </c>
      <c r="CJ70" s="66">
        <v>0</v>
      </c>
      <c r="CK70" s="66">
        <v>0</v>
      </c>
      <c r="CL70" s="66">
        <v>0</v>
      </c>
      <c r="CM70" s="66">
        <v>0</v>
      </c>
      <c r="CN70" s="66">
        <v>0</v>
      </c>
      <c r="CO70" s="66">
        <v>0</v>
      </c>
      <c r="CP70" s="66">
        <v>0</v>
      </c>
      <c r="CQ70" s="66">
        <v>0</v>
      </c>
      <c r="CR70" s="66">
        <v>0</v>
      </c>
      <c r="CS70" s="66">
        <v>0</v>
      </c>
      <c r="CT70" s="66">
        <v>0</v>
      </c>
      <c r="CU70" s="66">
        <v>0</v>
      </c>
      <c r="CV70" s="66">
        <v>0</v>
      </c>
      <c r="CW70" s="66">
        <v>0</v>
      </c>
      <c r="CX70" s="66">
        <v>0</v>
      </c>
      <c r="CY70" s="66">
        <v>0</v>
      </c>
      <c r="CZ70" s="66">
        <v>0</v>
      </c>
      <c r="DA70" s="66">
        <v>0</v>
      </c>
      <c r="DB70" s="66">
        <v>0</v>
      </c>
      <c r="DC70" s="66">
        <v>0</v>
      </c>
      <c r="DD70" s="66">
        <v>0</v>
      </c>
      <c r="DE70" s="67">
        <v>0</v>
      </c>
      <c r="DF70" s="32"/>
      <c r="DG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row>
    <row r="71" spans="1:170" s="34" customFormat="1" ht="19.95" customHeight="1" x14ac:dyDescent="0.2">
      <c r="A71" s="71" t="s">
        <v>483</v>
      </c>
      <c r="B71" s="69" t="s">
        <v>482</v>
      </c>
      <c r="C71" s="70">
        <v>7.4141369221659495E-3</v>
      </c>
      <c r="D71" s="66">
        <v>9.8419962954609929E-3</v>
      </c>
      <c r="E71" s="66">
        <v>8.4525471862075315E-3</v>
      </c>
      <c r="F71" s="66">
        <v>6.4987076802612434E-3</v>
      </c>
      <c r="G71" s="66">
        <v>2.2123206407958893E-3</v>
      </c>
      <c r="H71" s="66">
        <v>0</v>
      </c>
      <c r="I71" s="66">
        <v>1.7551603968597076E-2</v>
      </c>
      <c r="J71" s="66">
        <v>1.0320622046403202E-2</v>
      </c>
      <c r="K71" s="66">
        <v>8.7836418743166174E-3</v>
      </c>
      <c r="L71" s="66">
        <v>8.248776591187286E-3</v>
      </c>
      <c r="M71" s="66">
        <v>0</v>
      </c>
      <c r="N71" s="66">
        <v>2.8555929584365154E-2</v>
      </c>
      <c r="O71" s="66">
        <v>1.6972981579284771E-2</v>
      </c>
      <c r="P71" s="66">
        <v>1.7526507420787506E-2</v>
      </c>
      <c r="Q71" s="66">
        <v>1.1812760771792339E-2</v>
      </c>
      <c r="R71" s="66">
        <v>2.9642064375086832E-2</v>
      </c>
      <c r="S71" s="66">
        <v>1.1229051573414185E-2</v>
      </c>
      <c r="T71" s="66">
        <v>1.8607652633476704E-2</v>
      </c>
      <c r="U71" s="66">
        <v>4.1037089260841736E-2</v>
      </c>
      <c r="V71" s="66">
        <v>0.14248306626877213</v>
      </c>
      <c r="W71" s="66">
        <v>1.1213706627563725E-2</v>
      </c>
      <c r="X71" s="66">
        <v>3.7247216021439294E-2</v>
      </c>
      <c r="Y71" s="66">
        <v>2.1569537455435026E-2</v>
      </c>
      <c r="Z71" s="66">
        <v>5.979226315660572E-2</v>
      </c>
      <c r="AA71" s="66">
        <v>9.5040827186920977E-3</v>
      </c>
      <c r="AB71" s="66">
        <v>1.4601631868744306E-2</v>
      </c>
      <c r="AC71" s="66">
        <v>5.8814462374403948E-3</v>
      </c>
      <c r="AD71" s="66">
        <v>1.1351621652323328E-2</v>
      </c>
      <c r="AE71" s="66">
        <v>2.3577014420169195E-2</v>
      </c>
      <c r="AF71" s="66">
        <v>1.9452126886153227E-2</v>
      </c>
      <c r="AG71" s="66">
        <v>8.4721273779866067E-3</v>
      </c>
      <c r="AH71" s="66">
        <v>4.4322613535068285E-2</v>
      </c>
      <c r="AI71" s="66">
        <v>4.1512367812514377E-2</v>
      </c>
      <c r="AJ71" s="66">
        <v>2.7536512460977196E-2</v>
      </c>
      <c r="AK71" s="66">
        <v>3.5115701908678063E-2</v>
      </c>
      <c r="AL71" s="66">
        <v>3.2853844943131275E-2</v>
      </c>
      <c r="AM71" s="66">
        <v>3.977249873831263E-2</v>
      </c>
      <c r="AN71" s="66">
        <v>9.5495556137862009E-2</v>
      </c>
      <c r="AO71" s="66">
        <v>2.0690377671489173E-2</v>
      </c>
      <c r="AP71" s="66">
        <v>3.3685640442151096E-2</v>
      </c>
      <c r="AQ71" s="66">
        <v>2.7996441429356197E-2</v>
      </c>
      <c r="AR71" s="66">
        <v>1.5222925023848196E-2</v>
      </c>
      <c r="AS71" s="66">
        <v>2.0795934881018985E-2</v>
      </c>
      <c r="AT71" s="66">
        <v>1.1942626114671031E-2</v>
      </c>
      <c r="AU71" s="66">
        <v>9.9347840945175729E-3</v>
      </c>
      <c r="AV71" s="66">
        <v>7.8763962740945777E-3</v>
      </c>
      <c r="AW71" s="66">
        <v>2.4908969605457871E-2</v>
      </c>
      <c r="AX71" s="66">
        <v>2.0600597980031284E-2</v>
      </c>
      <c r="AY71" s="66">
        <v>9.9442229736667314E-3</v>
      </c>
      <c r="AZ71" s="66">
        <v>7.9567784237009401E-3</v>
      </c>
      <c r="BA71" s="66">
        <v>6.1262980345123145E-3</v>
      </c>
      <c r="BB71" s="66">
        <v>1.2107157828388481E-2</v>
      </c>
      <c r="BC71" s="66">
        <v>6.1095895272092002E-3</v>
      </c>
      <c r="BD71" s="66">
        <v>6.7332048525476961E-3</v>
      </c>
      <c r="BE71" s="66">
        <v>7.5923347974122153E-3</v>
      </c>
      <c r="BF71" s="66">
        <v>7.2988935035031757E-3</v>
      </c>
      <c r="BG71" s="66">
        <v>1.1644497728675225E-2</v>
      </c>
      <c r="BH71" s="66">
        <v>1.5853537331255566E-2</v>
      </c>
      <c r="BI71" s="66">
        <v>1.360033040597405E-2</v>
      </c>
      <c r="BJ71" s="66">
        <v>8.2128692755795187E-3</v>
      </c>
      <c r="BK71" s="66">
        <v>2.2784156799564085E-2</v>
      </c>
      <c r="BL71" s="66">
        <v>5.2577428944129518E-3</v>
      </c>
      <c r="BM71" s="66">
        <v>4.5405297936140596E-3</v>
      </c>
      <c r="BN71" s="66">
        <v>4.8787570366343224E-3</v>
      </c>
      <c r="BO71" s="66">
        <v>6.163793682480225E-3</v>
      </c>
      <c r="BP71" s="66">
        <v>1.0708193514668061</v>
      </c>
      <c r="BQ71" s="66">
        <v>1.3139056164473875E-2</v>
      </c>
      <c r="BR71" s="66">
        <v>3.4625018649076529E-2</v>
      </c>
      <c r="BS71" s="66">
        <v>5.7630008893299452E-2</v>
      </c>
      <c r="BT71" s="66">
        <v>1.8167688462128059E-2</v>
      </c>
      <c r="BU71" s="66">
        <v>4.6224507218320136E-3</v>
      </c>
      <c r="BV71" s="66">
        <v>1.140396446527041E-2</v>
      </c>
      <c r="BW71" s="66">
        <v>5.4785619171248212E-3</v>
      </c>
      <c r="BX71" s="66">
        <v>3.8880150243392094E-4</v>
      </c>
      <c r="BY71" s="66">
        <v>4.3065878655590188E-2</v>
      </c>
      <c r="BZ71" s="66">
        <v>4.1826857470922936E-3</v>
      </c>
      <c r="CA71" s="66">
        <v>5.4103307421761128E-3</v>
      </c>
      <c r="CB71" s="66">
        <v>1.8737121887111706E-3</v>
      </c>
      <c r="CC71" s="66">
        <v>3.4364897670365129E-3</v>
      </c>
      <c r="CD71" s="66">
        <v>4.4549205321728113E-3</v>
      </c>
      <c r="CE71" s="66">
        <v>3.7361318429712735E-2</v>
      </c>
      <c r="CF71" s="66">
        <v>7.1429490241930694E-3</v>
      </c>
      <c r="CG71" s="66">
        <v>5.0947529044442835E-3</v>
      </c>
      <c r="CH71" s="66">
        <v>1.0203437531534345E-2</v>
      </c>
      <c r="CI71" s="66">
        <v>7.5566757256683575E-3</v>
      </c>
      <c r="CJ71" s="66">
        <v>3.0614223432572805E-3</v>
      </c>
      <c r="CK71" s="66">
        <v>6.2356364813465105E-3</v>
      </c>
      <c r="CL71" s="66">
        <v>5.9232732346483578E-3</v>
      </c>
      <c r="CM71" s="66">
        <v>6.9054883498979956E-3</v>
      </c>
      <c r="CN71" s="66">
        <v>1.6479081976561279E-2</v>
      </c>
      <c r="CO71" s="66">
        <v>1.0285206747935706E-2</v>
      </c>
      <c r="CP71" s="66">
        <v>7.2679835734810773E-3</v>
      </c>
      <c r="CQ71" s="66">
        <v>1.0651124730749539E-2</v>
      </c>
      <c r="CR71" s="66">
        <v>1.9112160856979091E-2</v>
      </c>
      <c r="CS71" s="66">
        <v>1.0456380081135735E-2</v>
      </c>
      <c r="CT71" s="66">
        <v>4.9859487784721795E-3</v>
      </c>
      <c r="CU71" s="66">
        <v>3.5613744516356932E-3</v>
      </c>
      <c r="CV71" s="66">
        <v>6.891978861905017E-3</v>
      </c>
      <c r="CW71" s="66">
        <v>4.7774024526587846E-3</v>
      </c>
      <c r="CX71" s="66">
        <v>3.5945709768262692E-3</v>
      </c>
      <c r="CY71" s="66">
        <v>3.436782664352931E-2</v>
      </c>
      <c r="CZ71" s="66">
        <v>1.8367708658400886E-2</v>
      </c>
      <c r="DA71" s="66">
        <v>2.3980974074888268E-2</v>
      </c>
      <c r="DB71" s="66">
        <v>2.683897625580273E-2</v>
      </c>
      <c r="DC71" s="66">
        <v>1.5732672622122523E-2</v>
      </c>
      <c r="DD71" s="66">
        <v>3.9074451568218132E-3</v>
      </c>
      <c r="DE71" s="67">
        <v>7.9636294941868718E-3</v>
      </c>
      <c r="DF71" s="32"/>
      <c r="DG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row>
    <row r="72" spans="1:170" s="34" customFormat="1" ht="19.95" customHeight="1" x14ac:dyDescent="0.2">
      <c r="A72" s="71" t="s">
        <v>486</v>
      </c>
      <c r="B72" s="69" t="s">
        <v>487</v>
      </c>
      <c r="C72" s="70">
        <v>8.8815170552420492E-4</v>
      </c>
      <c r="D72" s="66">
        <v>4.454544531764107E-4</v>
      </c>
      <c r="E72" s="66">
        <v>3.0239608238417852E-3</v>
      </c>
      <c r="F72" s="66">
        <v>6.9176266004887998E-4</v>
      </c>
      <c r="G72" s="66">
        <v>3.5943019428571983E-4</v>
      </c>
      <c r="H72" s="66">
        <v>0</v>
      </c>
      <c r="I72" s="66">
        <v>6.8105017833888814E-4</v>
      </c>
      <c r="J72" s="66">
        <v>4.6479660775979497E-3</v>
      </c>
      <c r="K72" s="66">
        <v>4.7471452163900313E-3</v>
      </c>
      <c r="L72" s="66">
        <v>1.6406244261721443E-3</v>
      </c>
      <c r="M72" s="66">
        <v>0</v>
      </c>
      <c r="N72" s="66">
        <v>1.050052548623813E-2</v>
      </c>
      <c r="O72" s="66">
        <v>2.0132667834305319E-3</v>
      </c>
      <c r="P72" s="66">
        <v>5.8728301986422655E-4</v>
      </c>
      <c r="Q72" s="66">
        <v>1.4288517617929886E-3</v>
      </c>
      <c r="R72" s="66">
        <v>2.4088528366623826E-3</v>
      </c>
      <c r="S72" s="66">
        <v>1.8646254619614196E-3</v>
      </c>
      <c r="T72" s="66">
        <v>1.2779515152840997E-3</v>
      </c>
      <c r="U72" s="66">
        <v>1.6455379673327868E-2</v>
      </c>
      <c r="V72" s="66">
        <v>4.0196539078307661E-3</v>
      </c>
      <c r="W72" s="66">
        <v>3.1282150262171835E-4</v>
      </c>
      <c r="X72" s="66">
        <v>1.969494445231256E-3</v>
      </c>
      <c r="Y72" s="66">
        <v>1.8258942973419694E-3</v>
      </c>
      <c r="Z72" s="66">
        <v>2.4382459202024077E-3</v>
      </c>
      <c r="AA72" s="66">
        <v>4.132345982055593E-3</v>
      </c>
      <c r="AB72" s="66">
        <v>4.0242403320088112E-3</v>
      </c>
      <c r="AC72" s="66">
        <v>7.2486321105631664E-5</v>
      </c>
      <c r="AD72" s="66">
        <v>9.1231643066220993E-4</v>
      </c>
      <c r="AE72" s="66">
        <v>6.5170182272607886E-3</v>
      </c>
      <c r="AF72" s="66">
        <v>4.1241589883167238E-3</v>
      </c>
      <c r="AG72" s="66">
        <v>9.4120433442209739E-4</v>
      </c>
      <c r="AH72" s="66">
        <v>1.8609885691706865E-2</v>
      </c>
      <c r="AI72" s="66">
        <v>1.1936077147745468E-3</v>
      </c>
      <c r="AJ72" s="66">
        <v>1.9549301358023293E-2</v>
      </c>
      <c r="AK72" s="66">
        <v>4.0466994520046247E-3</v>
      </c>
      <c r="AL72" s="66">
        <v>2.2434952620515995E-3</v>
      </c>
      <c r="AM72" s="66">
        <v>7.0353369042518146E-3</v>
      </c>
      <c r="AN72" s="66">
        <v>1.9433810882691638E-2</v>
      </c>
      <c r="AO72" s="66">
        <v>2.3839023536120539E-3</v>
      </c>
      <c r="AP72" s="66">
        <v>1.2576699566359888E-3</v>
      </c>
      <c r="AQ72" s="66">
        <v>5.0384844169869061E-3</v>
      </c>
      <c r="AR72" s="66">
        <v>3.430114064297551E-3</v>
      </c>
      <c r="AS72" s="66">
        <v>5.8112042080227929E-3</v>
      </c>
      <c r="AT72" s="66">
        <v>2.2116038295828542E-3</v>
      </c>
      <c r="AU72" s="66">
        <v>1.5283471106781301E-3</v>
      </c>
      <c r="AV72" s="66">
        <v>2.1401052604553914E-3</v>
      </c>
      <c r="AW72" s="66">
        <v>3.5337946112641285E-3</v>
      </c>
      <c r="AX72" s="66">
        <v>2.6258505480515311E-3</v>
      </c>
      <c r="AY72" s="66">
        <v>1.5544274400831177E-3</v>
      </c>
      <c r="AZ72" s="66">
        <v>7.3634267818185309E-4</v>
      </c>
      <c r="BA72" s="66">
        <v>7.5366920916807533E-4</v>
      </c>
      <c r="BB72" s="66">
        <v>2.5614665267549843E-3</v>
      </c>
      <c r="BC72" s="66">
        <v>1.5600794780765868E-3</v>
      </c>
      <c r="BD72" s="66">
        <v>1.1818273332197327E-3</v>
      </c>
      <c r="BE72" s="66">
        <v>2.7863934459564374E-3</v>
      </c>
      <c r="BF72" s="66">
        <v>6.8338276120015091E-3</v>
      </c>
      <c r="BG72" s="66">
        <v>4.9278111148860814E-3</v>
      </c>
      <c r="BH72" s="66">
        <v>2.4101216744812732E-3</v>
      </c>
      <c r="BI72" s="66">
        <v>2.9866944534099158E-3</v>
      </c>
      <c r="BJ72" s="66">
        <v>1.4647257708452648E-3</v>
      </c>
      <c r="BK72" s="66">
        <v>3.57845322568785E-3</v>
      </c>
      <c r="BL72" s="66">
        <v>1.5667498326057462E-3</v>
      </c>
      <c r="BM72" s="66">
        <v>1.7039952849375272E-3</v>
      </c>
      <c r="BN72" s="66">
        <v>1.2337561087097698E-3</v>
      </c>
      <c r="BO72" s="66">
        <v>1.1191278901116499E-3</v>
      </c>
      <c r="BP72" s="66">
        <v>1.6356564562674104E-3</v>
      </c>
      <c r="BQ72" s="66">
        <v>1.008928919519807</v>
      </c>
      <c r="BR72" s="66">
        <v>2.5426235028567653E-3</v>
      </c>
      <c r="BS72" s="66">
        <v>4.3469511100875345E-3</v>
      </c>
      <c r="BT72" s="66">
        <v>5.7743223644513841E-3</v>
      </c>
      <c r="BU72" s="66">
        <v>1.4504824572121049E-3</v>
      </c>
      <c r="BV72" s="66">
        <v>2.5413240100439645E-3</v>
      </c>
      <c r="BW72" s="66">
        <v>6.7958261699520707E-4</v>
      </c>
      <c r="BX72" s="66">
        <v>1.1745866223478674E-4</v>
      </c>
      <c r="BY72" s="66">
        <v>1.2844477802769056E-3</v>
      </c>
      <c r="BZ72" s="66">
        <v>9.776973031225553E-4</v>
      </c>
      <c r="CA72" s="66">
        <v>1.4666531887312176E-3</v>
      </c>
      <c r="CB72" s="66">
        <v>5.2154866103569931E-4</v>
      </c>
      <c r="CC72" s="66">
        <v>6.1819276906063976E-4</v>
      </c>
      <c r="CD72" s="66">
        <v>1.2405355594153498E-3</v>
      </c>
      <c r="CE72" s="66">
        <v>8.1422019892679002E-4</v>
      </c>
      <c r="CF72" s="66">
        <v>1.2178683454512527E-3</v>
      </c>
      <c r="CG72" s="66">
        <v>1.2501359662184391E-3</v>
      </c>
      <c r="CH72" s="66">
        <v>1.5928511524163412E-3</v>
      </c>
      <c r="CI72" s="66">
        <v>2.027851375182545E-3</v>
      </c>
      <c r="CJ72" s="66">
        <v>8.1321846110679976E-4</v>
      </c>
      <c r="CK72" s="66">
        <v>2.0134845469445906E-3</v>
      </c>
      <c r="CL72" s="66">
        <v>1.1556783717541295E-3</v>
      </c>
      <c r="CM72" s="66">
        <v>2.0695375815363722E-3</v>
      </c>
      <c r="CN72" s="66">
        <v>5.4883949732188646E-3</v>
      </c>
      <c r="CO72" s="66">
        <v>1.6406182923393894E-3</v>
      </c>
      <c r="CP72" s="66">
        <v>2.4394120001394065E-3</v>
      </c>
      <c r="CQ72" s="66">
        <v>3.7080514722538358E-3</v>
      </c>
      <c r="CR72" s="66">
        <v>9.5891505462596272E-3</v>
      </c>
      <c r="CS72" s="66">
        <v>6.1610979234094157E-3</v>
      </c>
      <c r="CT72" s="66">
        <v>2.8021453520739423E-3</v>
      </c>
      <c r="CU72" s="66">
        <v>6.8714098167979489E-4</v>
      </c>
      <c r="CV72" s="66">
        <v>1.2366989099438232E-3</v>
      </c>
      <c r="CW72" s="66">
        <v>3.5079830478313336E-3</v>
      </c>
      <c r="CX72" s="66">
        <v>2.7468422639850055E-3</v>
      </c>
      <c r="CY72" s="66">
        <v>2.0219147892274775E-2</v>
      </c>
      <c r="CZ72" s="66">
        <v>1.831449420335815E-2</v>
      </c>
      <c r="DA72" s="66">
        <v>1.0014504992022659E-2</v>
      </c>
      <c r="DB72" s="66">
        <v>2.7355188236508729E-3</v>
      </c>
      <c r="DC72" s="66">
        <v>5.3998104289379508E-3</v>
      </c>
      <c r="DD72" s="66">
        <v>1.0117732312754858E-3</v>
      </c>
      <c r="DE72" s="67">
        <v>1.2512941946266111E-3</v>
      </c>
      <c r="DF72" s="32"/>
      <c r="DG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row>
    <row r="73" spans="1:170" s="34" customFormat="1" ht="19.95" customHeight="1" x14ac:dyDescent="0.2">
      <c r="A73" s="71" t="s">
        <v>491</v>
      </c>
      <c r="B73" s="69" t="s">
        <v>98</v>
      </c>
      <c r="C73" s="70">
        <v>1.2202551429496323E-3</v>
      </c>
      <c r="D73" s="66">
        <v>1.8015637918849959E-3</v>
      </c>
      <c r="E73" s="66">
        <v>2.3713770896384235E-3</v>
      </c>
      <c r="F73" s="66">
        <v>7.2767790936587669E-4</v>
      </c>
      <c r="G73" s="66">
        <v>6.6995275621091531E-4</v>
      </c>
      <c r="H73" s="66">
        <v>0</v>
      </c>
      <c r="I73" s="66">
        <v>4.4853110508624042E-3</v>
      </c>
      <c r="J73" s="66">
        <v>2.7722395538448221E-3</v>
      </c>
      <c r="K73" s="66">
        <v>2.4385288189229756E-3</v>
      </c>
      <c r="L73" s="66">
        <v>7.1080502757023939E-4</v>
      </c>
      <c r="M73" s="66">
        <v>0</v>
      </c>
      <c r="N73" s="66">
        <v>3.6953470798071794E-3</v>
      </c>
      <c r="O73" s="66">
        <v>1.9410992301979752E-3</v>
      </c>
      <c r="P73" s="66">
        <v>1.1471104832004315E-3</v>
      </c>
      <c r="Q73" s="66">
        <v>1.3381629870836845E-3</v>
      </c>
      <c r="R73" s="66">
        <v>3.2277436487873935E-3</v>
      </c>
      <c r="S73" s="66">
        <v>2.0861325386677182E-3</v>
      </c>
      <c r="T73" s="66">
        <v>1.1252811358979705E-3</v>
      </c>
      <c r="U73" s="66">
        <v>7.6939184960150234E-3</v>
      </c>
      <c r="V73" s="66">
        <v>5.5151773177600635E-3</v>
      </c>
      <c r="W73" s="66">
        <v>1.7772289518959614E-3</v>
      </c>
      <c r="X73" s="66">
        <v>6.2335355508075212E-3</v>
      </c>
      <c r="Y73" s="66">
        <v>5.021443052532458E-3</v>
      </c>
      <c r="Z73" s="66">
        <v>6.8107567007232913E-3</v>
      </c>
      <c r="AA73" s="66">
        <v>4.5010124448544211E-3</v>
      </c>
      <c r="AB73" s="66">
        <v>2.1925206080284664E-3</v>
      </c>
      <c r="AC73" s="66">
        <v>6.3053892300810651E-4</v>
      </c>
      <c r="AD73" s="66">
        <v>3.6626140111775674E-3</v>
      </c>
      <c r="AE73" s="66">
        <v>2.0633706232968761E-3</v>
      </c>
      <c r="AF73" s="66">
        <v>1.3512885740932419E-3</v>
      </c>
      <c r="AG73" s="66">
        <v>1.091352586401949E-3</v>
      </c>
      <c r="AH73" s="66">
        <v>3.2581244070586557E-3</v>
      </c>
      <c r="AI73" s="66">
        <v>2.6323195185934665E-3</v>
      </c>
      <c r="AJ73" s="66">
        <v>1.4990595424763718E-3</v>
      </c>
      <c r="AK73" s="66">
        <v>2.0017733564321781E-3</v>
      </c>
      <c r="AL73" s="66">
        <v>1.041608550795134E-3</v>
      </c>
      <c r="AM73" s="66">
        <v>3.2858491151574951E-3</v>
      </c>
      <c r="AN73" s="66">
        <v>1.7094101183767079E-3</v>
      </c>
      <c r="AO73" s="66">
        <v>1.3169094647500087E-3</v>
      </c>
      <c r="AP73" s="66">
        <v>2.1829452793540216E-3</v>
      </c>
      <c r="AQ73" s="66">
        <v>1.3326475741529335E-3</v>
      </c>
      <c r="AR73" s="66">
        <v>1.4037498711970645E-3</v>
      </c>
      <c r="AS73" s="66">
        <v>1.468306224046195E-3</v>
      </c>
      <c r="AT73" s="66">
        <v>1.1580569051166619E-3</v>
      </c>
      <c r="AU73" s="66">
        <v>1.0311497455696276E-3</v>
      </c>
      <c r="AV73" s="66">
        <v>1.8724570918795241E-3</v>
      </c>
      <c r="AW73" s="66">
        <v>1.8292157796375469E-3</v>
      </c>
      <c r="AX73" s="66">
        <v>2.1594478061470828E-3</v>
      </c>
      <c r="AY73" s="66">
        <v>1.1258880514483061E-3</v>
      </c>
      <c r="AZ73" s="66">
        <v>1.1414112966636443E-3</v>
      </c>
      <c r="BA73" s="66">
        <v>7.4474578964812944E-4</v>
      </c>
      <c r="BB73" s="66">
        <v>2.0106421516180783E-3</v>
      </c>
      <c r="BC73" s="66">
        <v>7.2916740993488895E-4</v>
      </c>
      <c r="BD73" s="66">
        <v>8.4493933691938623E-4</v>
      </c>
      <c r="BE73" s="66">
        <v>7.1715431473652451E-4</v>
      </c>
      <c r="BF73" s="66">
        <v>7.8411468678279451E-4</v>
      </c>
      <c r="BG73" s="66">
        <v>7.3785122768736905E-4</v>
      </c>
      <c r="BH73" s="66">
        <v>1.4963939939500791E-3</v>
      </c>
      <c r="BI73" s="66">
        <v>2.4931010231959119E-3</v>
      </c>
      <c r="BJ73" s="66">
        <v>1.5860081382785963E-3</v>
      </c>
      <c r="BK73" s="66">
        <v>5.4253054158272035E-3</v>
      </c>
      <c r="BL73" s="66">
        <v>1.3475221701598583E-3</v>
      </c>
      <c r="BM73" s="66">
        <v>2.1636818644943023E-3</v>
      </c>
      <c r="BN73" s="66">
        <v>1.450576018480116E-3</v>
      </c>
      <c r="BO73" s="66">
        <v>1.4003142699077825E-3</v>
      </c>
      <c r="BP73" s="66">
        <v>8.6654190850097461E-4</v>
      </c>
      <c r="BQ73" s="66">
        <v>2.6280028158647637E-3</v>
      </c>
      <c r="BR73" s="66">
        <v>1.1024344344236274</v>
      </c>
      <c r="BS73" s="66">
        <v>1.1992085214361826E-2</v>
      </c>
      <c r="BT73" s="66">
        <v>3.7491691343707421E-3</v>
      </c>
      <c r="BU73" s="66">
        <v>1.8733084683662299E-3</v>
      </c>
      <c r="BV73" s="66">
        <v>2.3323095114169642E-3</v>
      </c>
      <c r="BW73" s="66">
        <v>7.2211951818418069E-4</v>
      </c>
      <c r="BX73" s="66">
        <v>1.4597763740938771E-4</v>
      </c>
      <c r="BY73" s="66">
        <v>8.1217516060449295E-3</v>
      </c>
      <c r="BZ73" s="66">
        <v>1.7114148558866171E-3</v>
      </c>
      <c r="CA73" s="66">
        <v>1.2123368682301332E-2</v>
      </c>
      <c r="CB73" s="66">
        <v>7.3496430737113685E-4</v>
      </c>
      <c r="CC73" s="66">
        <v>8.9561216028964229E-4</v>
      </c>
      <c r="CD73" s="66">
        <v>1.6720459098856332E-3</v>
      </c>
      <c r="CE73" s="66">
        <v>2.4577501288554713E-3</v>
      </c>
      <c r="CF73" s="66">
        <v>4.3351492759409584E-3</v>
      </c>
      <c r="CG73" s="66">
        <v>1.0831229752045319E-3</v>
      </c>
      <c r="CH73" s="66">
        <v>6.5356497678405985E-3</v>
      </c>
      <c r="CI73" s="66">
        <v>1.8727526586975274E-3</v>
      </c>
      <c r="CJ73" s="66">
        <v>7.1294377750533557E-4</v>
      </c>
      <c r="CK73" s="66">
        <v>2.5625993455746514E-3</v>
      </c>
      <c r="CL73" s="66">
        <v>1.8433286690427209E-3</v>
      </c>
      <c r="CM73" s="66">
        <v>3.4375673562104594E-3</v>
      </c>
      <c r="CN73" s="66">
        <v>1.0679814241323417E-2</v>
      </c>
      <c r="CO73" s="66">
        <v>9.0346098263118114E-3</v>
      </c>
      <c r="CP73" s="66">
        <v>4.8115843261153932E-3</v>
      </c>
      <c r="CQ73" s="66">
        <v>4.5763906862841385E-3</v>
      </c>
      <c r="CR73" s="66">
        <v>8.7604962479809461E-3</v>
      </c>
      <c r="CS73" s="66">
        <v>8.5095801969578971E-3</v>
      </c>
      <c r="CT73" s="66">
        <v>3.9878429510054342E-3</v>
      </c>
      <c r="CU73" s="66">
        <v>8.1194160326962593E-4</v>
      </c>
      <c r="CV73" s="66">
        <v>1.1315861827023597E-3</v>
      </c>
      <c r="CW73" s="66">
        <v>1.3140623411535739E-3</v>
      </c>
      <c r="CX73" s="66">
        <v>1.1368400654480301E-3</v>
      </c>
      <c r="CY73" s="66">
        <v>1.4518513615893392E-2</v>
      </c>
      <c r="CZ73" s="66">
        <v>1.1109344566540082E-2</v>
      </c>
      <c r="DA73" s="66">
        <v>1.824847901804897E-2</v>
      </c>
      <c r="DB73" s="66">
        <v>6.1331079276547703E-3</v>
      </c>
      <c r="DC73" s="66">
        <v>5.6837342883895321E-3</v>
      </c>
      <c r="DD73" s="66">
        <v>7.6290302304846786E-4</v>
      </c>
      <c r="DE73" s="67">
        <v>3.3791961310515864E-3</v>
      </c>
      <c r="DF73" s="32"/>
      <c r="DG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row>
    <row r="74" spans="1:170" s="34" customFormat="1" ht="19.95" customHeight="1" x14ac:dyDescent="0.2">
      <c r="A74" s="71" t="s">
        <v>493</v>
      </c>
      <c r="B74" s="69" t="s">
        <v>99</v>
      </c>
      <c r="C74" s="70">
        <v>5.6393361034264217E-4</v>
      </c>
      <c r="D74" s="66">
        <v>1.198004341695295E-3</v>
      </c>
      <c r="E74" s="66">
        <v>1.6526460934877293E-3</v>
      </c>
      <c r="F74" s="66">
        <v>4.7143557353811427E-4</v>
      </c>
      <c r="G74" s="66">
        <v>4.1669866643563716E-4</v>
      </c>
      <c r="H74" s="66">
        <v>0</v>
      </c>
      <c r="I74" s="66">
        <v>2.2243377957550286E-3</v>
      </c>
      <c r="J74" s="66">
        <v>1.1965237225998284E-3</v>
      </c>
      <c r="K74" s="66">
        <v>5.4494913976649913E-4</v>
      </c>
      <c r="L74" s="66">
        <v>8.4174525906264674E-4</v>
      </c>
      <c r="M74" s="66">
        <v>0</v>
      </c>
      <c r="N74" s="66">
        <v>9.8183293631800899E-4</v>
      </c>
      <c r="O74" s="66">
        <v>8.1771061682488829E-4</v>
      </c>
      <c r="P74" s="66">
        <v>7.9887721399014031E-4</v>
      </c>
      <c r="Q74" s="66">
        <v>6.1477674935014274E-4</v>
      </c>
      <c r="R74" s="66">
        <v>1.1975887022160627E-3</v>
      </c>
      <c r="S74" s="66">
        <v>1.0504222143656308E-3</v>
      </c>
      <c r="T74" s="66">
        <v>1.1380724724130032E-3</v>
      </c>
      <c r="U74" s="66">
        <v>6.5571176322916013E-3</v>
      </c>
      <c r="V74" s="66">
        <v>7.5731992798814957E-3</v>
      </c>
      <c r="W74" s="66">
        <v>1.3453028315145586E-3</v>
      </c>
      <c r="X74" s="66">
        <v>2.8648577114626758E-3</v>
      </c>
      <c r="Y74" s="66">
        <v>1.5610171382648031E-3</v>
      </c>
      <c r="Z74" s="66">
        <v>4.8334302283417349E-3</v>
      </c>
      <c r="AA74" s="66">
        <v>4.475161836390221E-3</v>
      </c>
      <c r="AB74" s="66">
        <v>2.1661696746282486E-3</v>
      </c>
      <c r="AC74" s="66">
        <v>1.0577968710244411E-4</v>
      </c>
      <c r="AD74" s="66">
        <v>4.2108223424026773E-4</v>
      </c>
      <c r="AE74" s="66">
        <v>5.502870571007769E-4</v>
      </c>
      <c r="AF74" s="66">
        <v>5.9293924415312383E-4</v>
      </c>
      <c r="AG74" s="66">
        <v>8.7414956556125566E-4</v>
      </c>
      <c r="AH74" s="66">
        <v>1.7340086441296864E-3</v>
      </c>
      <c r="AI74" s="66">
        <v>4.5519612954318554E-3</v>
      </c>
      <c r="AJ74" s="66">
        <v>9.1407505721056537E-4</v>
      </c>
      <c r="AK74" s="66">
        <v>3.6547471184721035E-3</v>
      </c>
      <c r="AL74" s="66">
        <v>1.1150167992898803E-3</v>
      </c>
      <c r="AM74" s="66">
        <v>8.664406864623645E-4</v>
      </c>
      <c r="AN74" s="66">
        <v>1.4286457405700221E-3</v>
      </c>
      <c r="AO74" s="66">
        <v>5.8094037170089592E-4</v>
      </c>
      <c r="AP74" s="66">
        <v>4.6083761837218399E-4</v>
      </c>
      <c r="AQ74" s="66">
        <v>8.8157157245222445E-4</v>
      </c>
      <c r="AR74" s="66">
        <v>5.9140757924737507E-4</v>
      </c>
      <c r="AS74" s="66">
        <v>5.6705238531037732E-4</v>
      </c>
      <c r="AT74" s="66">
        <v>6.8601125821424885E-4</v>
      </c>
      <c r="AU74" s="66">
        <v>3.9629719168453672E-4</v>
      </c>
      <c r="AV74" s="66">
        <v>2.0396821596918315E-3</v>
      </c>
      <c r="AW74" s="66">
        <v>1.283542284413497E-3</v>
      </c>
      <c r="AX74" s="66">
        <v>2.1053365926146281E-3</v>
      </c>
      <c r="AY74" s="66">
        <v>5.7021178380204632E-4</v>
      </c>
      <c r="AZ74" s="66">
        <v>3.0952985839600159E-4</v>
      </c>
      <c r="BA74" s="66">
        <v>3.9152892824478023E-4</v>
      </c>
      <c r="BB74" s="66">
        <v>1.1179760071662272E-3</v>
      </c>
      <c r="BC74" s="66">
        <v>6.0156205224278696E-4</v>
      </c>
      <c r="BD74" s="66">
        <v>6.1166424243545207E-4</v>
      </c>
      <c r="BE74" s="66">
        <v>2.4465749528604342E-4</v>
      </c>
      <c r="BF74" s="66">
        <v>3.3289645136698963E-4</v>
      </c>
      <c r="BG74" s="66">
        <v>3.287370161160505E-4</v>
      </c>
      <c r="BH74" s="66">
        <v>1.6810568964045845E-3</v>
      </c>
      <c r="BI74" s="66">
        <v>8.1755372275489745E-3</v>
      </c>
      <c r="BJ74" s="66">
        <v>6.0046646163794545E-4</v>
      </c>
      <c r="BK74" s="66">
        <v>1.0032064474837631E-3</v>
      </c>
      <c r="BL74" s="66">
        <v>1.1679663659423995E-3</v>
      </c>
      <c r="BM74" s="66">
        <v>8.3689120147186098E-4</v>
      </c>
      <c r="BN74" s="66">
        <v>5.3969344621250465E-3</v>
      </c>
      <c r="BO74" s="66">
        <v>7.2485706952457943E-3</v>
      </c>
      <c r="BP74" s="66">
        <v>9.0286826206761334E-3</v>
      </c>
      <c r="BQ74" s="66">
        <v>1.9853891466054888E-3</v>
      </c>
      <c r="BR74" s="66">
        <v>3.0046591545062349E-3</v>
      </c>
      <c r="BS74" s="66">
        <v>1.0012662205206042</v>
      </c>
      <c r="BT74" s="66">
        <v>2.2272497000783605E-3</v>
      </c>
      <c r="BU74" s="66">
        <v>3.8221115756826426E-3</v>
      </c>
      <c r="BV74" s="66">
        <v>7.6148581714173026E-4</v>
      </c>
      <c r="BW74" s="66">
        <v>3.7810950440176223E-4</v>
      </c>
      <c r="BX74" s="66">
        <v>2.1215151898148932E-4</v>
      </c>
      <c r="BY74" s="66">
        <v>2.3779731793825271E-2</v>
      </c>
      <c r="BZ74" s="66">
        <v>2.9076554463409992E-3</v>
      </c>
      <c r="CA74" s="66">
        <v>1.236523995628013E-3</v>
      </c>
      <c r="CB74" s="66">
        <v>1.9422900072935943E-3</v>
      </c>
      <c r="CC74" s="66">
        <v>4.564977348467312E-4</v>
      </c>
      <c r="CD74" s="66">
        <v>4.640109947660313E-3</v>
      </c>
      <c r="CE74" s="66">
        <v>2.3582878149118964E-3</v>
      </c>
      <c r="CF74" s="66">
        <v>7.2611482920519619E-3</v>
      </c>
      <c r="CG74" s="66">
        <v>1.8274005470638229E-3</v>
      </c>
      <c r="CH74" s="66">
        <v>9.9727290204026896E-3</v>
      </c>
      <c r="CI74" s="66">
        <v>9.4117646994364614E-3</v>
      </c>
      <c r="CJ74" s="66">
        <v>6.2406875447325273E-4</v>
      </c>
      <c r="CK74" s="66">
        <v>5.1100140355528727E-3</v>
      </c>
      <c r="CL74" s="66">
        <v>2.4949929975701629E-3</v>
      </c>
      <c r="CM74" s="66">
        <v>1.6568383426494998E-2</v>
      </c>
      <c r="CN74" s="66">
        <v>6.3407697716106742E-3</v>
      </c>
      <c r="CO74" s="66">
        <v>3.7136860387325652E-3</v>
      </c>
      <c r="CP74" s="66">
        <v>3.8742700976457248E-3</v>
      </c>
      <c r="CQ74" s="66">
        <v>7.6870251165462727E-3</v>
      </c>
      <c r="CR74" s="66">
        <v>5.9084260723595902E-3</v>
      </c>
      <c r="CS74" s="66">
        <v>4.7814626613297689E-3</v>
      </c>
      <c r="CT74" s="66">
        <v>7.1465543555388096E-4</v>
      </c>
      <c r="CU74" s="66">
        <v>9.9439166360597688E-4</v>
      </c>
      <c r="CV74" s="66">
        <v>3.3440038511954374E-3</v>
      </c>
      <c r="CW74" s="66">
        <v>1.0894613483960766E-3</v>
      </c>
      <c r="CX74" s="66">
        <v>3.931504492021813E-4</v>
      </c>
      <c r="CY74" s="66">
        <v>4.8466531448708251E-2</v>
      </c>
      <c r="CZ74" s="66">
        <v>1.6835544928306738E-2</v>
      </c>
      <c r="DA74" s="66">
        <v>1.2809319293218024E-2</v>
      </c>
      <c r="DB74" s="66">
        <v>1.3354254217736486E-2</v>
      </c>
      <c r="DC74" s="66">
        <v>1.4046005784771266E-2</v>
      </c>
      <c r="DD74" s="66">
        <v>5.0776577469708543E-4</v>
      </c>
      <c r="DE74" s="67">
        <v>2.1779066734559319E-2</v>
      </c>
      <c r="DF74" s="32"/>
      <c r="DG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row>
    <row r="75" spans="1:170" s="34" customFormat="1" ht="19.95" customHeight="1" x14ac:dyDescent="0.2">
      <c r="A75" s="71" t="s">
        <v>496</v>
      </c>
      <c r="B75" s="69" t="s">
        <v>100</v>
      </c>
      <c r="C75" s="70">
        <v>5.4020490947740245E-2</v>
      </c>
      <c r="D75" s="66">
        <v>3.8145417992373545E-2</v>
      </c>
      <c r="E75" s="66">
        <v>2.9453502872832327E-2</v>
      </c>
      <c r="F75" s="66">
        <v>1.8595814603693372E-2</v>
      </c>
      <c r="G75" s="66">
        <v>2.6918982820804679E-2</v>
      </c>
      <c r="H75" s="66">
        <v>0</v>
      </c>
      <c r="I75" s="66">
        <v>3.2703123215123586E-2</v>
      </c>
      <c r="J75" s="66">
        <v>5.1007790310636902E-2</v>
      </c>
      <c r="K75" s="66">
        <v>3.7838496602420391E-2</v>
      </c>
      <c r="L75" s="66">
        <v>6.165807540307669E-2</v>
      </c>
      <c r="M75" s="66">
        <v>0</v>
      </c>
      <c r="N75" s="66">
        <v>4.0371160606755545E-2</v>
      </c>
      <c r="O75" s="66">
        <v>5.336050714624551E-2</v>
      </c>
      <c r="P75" s="66">
        <v>3.8677763611195758E-2</v>
      </c>
      <c r="Q75" s="66">
        <v>4.6426085200920592E-2</v>
      </c>
      <c r="R75" s="66">
        <v>8.5535146660462233E-2</v>
      </c>
      <c r="S75" s="66">
        <v>5.2134036580366527E-2</v>
      </c>
      <c r="T75" s="66">
        <v>4.2820037230941299E-2</v>
      </c>
      <c r="U75" s="66">
        <v>2.3344018185919583E-2</v>
      </c>
      <c r="V75" s="66">
        <v>2.0831467057123441E-2</v>
      </c>
      <c r="W75" s="66">
        <v>6.9889801343966393E-3</v>
      </c>
      <c r="X75" s="66">
        <v>1.9621478816997308E-2</v>
      </c>
      <c r="Y75" s="66">
        <v>2.0093551484469174E-2</v>
      </c>
      <c r="Z75" s="66">
        <v>3.4927531871257342E-2</v>
      </c>
      <c r="AA75" s="66">
        <v>2.6260867956288427E-2</v>
      </c>
      <c r="AB75" s="66">
        <v>3.6801770149535618E-2</v>
      </c>
      <c r="AC75" s="66">
        <v>5.4933061791805097E-3</v>
      </c>
      <c r="AD75" s="66">
        <v>2.0199892744907386E-2</v>
      </c>
      <c r="AE75" s="66">
        <v>3.6703598709466712E-2</v>
      </c>
      <c r="AF75" s="66">
        <v>3.076369854534013E-2</v>
      </c>
      <c r="AG75" s="66">
        <v>5.6335331117698381E-2</v>
      </c>
      <c r="AH75" s="66">
        <v>2.571091620234912E-2</v>
      </c>
      <c r="AI75" s="66">
        <v>2.4992547595246235E-2</v>
      </c>
      <c r="AJ75" s="66">
        <v>2.9665813800190798E-2</v>
      </c>
      <c r="AK75" s="66">
        <v>2.9428774621748234E-2</v>
      </c>
      <c r="AL75" s="66">
        <v>1.434046606832306E-2</v>
      </c>
      <c r="AM75" s="66">
        <v>1.7362531005408442E-2</v>
      </c>
      <c r="AN75" s="66">
        <v>2.9158736828711736E-2</v>
      </c>
      <c r="AO75" s="66">
        <v>4.9058414947347896E-2</v>
      </c>
      <c r="AP75" s="66">
        <v>6.5925584734318693E-3</v>
      </c>
      <c r="AQ75" s="66">
        <v>2.9158803501739047E-2</v>
      </c>
      <c r="AR75" s="66">
        <v>3.5303508992978773E-2</v>
      </c>
      <c r="AS75" s="66">
        <v>3.0919032426269533E-2</v>
      </c>
      <c r="AT75" s="66">
        <v>2.9654805868584905E-2</v>
      </c>
      <c r="AU75" s="66">
        <v>2.6462202748208517E-2</v>
      </c>
      <c r="AV75" s="66">
        <v>3.0635702578159854E-2</v>
      </c>
      <c r="AW75" s="66">
        <v>2.7690102034295984E-2</v>
      </c>
      <c r="AX75" s="66">
        <v>2.9290966338408893E-2</v>
      </c>
      <c r="AY75" s="66">
        <v>3.2382815792184626E-2</v>
      </c>
      <c r="AZ75" s="66">
        <v>3.6090236896613045E-2</v>
      </c>
      <c r="BA75" s="66">
        <v>2.4587987160536534E-2</v>
      </c>
      <c r="BB75" s="66">
        <v>3.4228891958198775E-2</v>
      </c>
      <c r="BC75" s="66">
        <v>2.837488911378128E-2</v>
      </c>
      <c r="BD75" s="66">
        <v>2.6111477079475663E-2</v>
      </c>
      <c r="BE75" s="66">
        <v>1.9332236604131248E-2</v>
      </c>
      <c r="BF75" s="66">
        <v>1.872153273871489E-2</v>
      </c>
      <c r="BG75" s="66">
        <v>3.8035839676372508E-2</v>
      </c>
      <c r="BH75" s="66">
        <v>3.9279232583438545E-2</v>
      </c>
      <c r="BI75" s="66">
        <v>3.1420058847982789E-2</v>
      </c>
      <c r="BJ75" s="66">
        <v>4.8867445483533625E-2</v>
      </c>
      <c r="BK75" s="66">
        <v>7.6814369079192431E-3</v>
      </c>
      <c r="BL75" s="66">
        <v>3.9185630899747068E-2</v>
      </c>
      <c r="BM75" s="66">
        <v>4.6731683795168982E-2</v>
      </c>
      <c r="BN75" s="66">
        <v>2.9436396662428154E-2</v>
      </c>
      <c r="BO75" s="66">
        <v>2.7192390601732053E-2</v>
      </c>
      <c r="BP75" s="66">
        <v>1.3689422870357437E-2</v>
      </c>
      <c r="BQ75" s="66">
        <v>1.7032744641547908E-2</v>
      </c>
      <c r="BR75" s="66">
        <v>1.6304567374632609E-2</v>
      </c>
      <c r="BS75" s="66">
        <v>1.4569095849150537E-2</v>
      </c>
      <c r="BT75" s="66">
        <v>1.0105690524942856</v>
      </c>
      <c r="BU75" s="66">
        <v>5.8218428999135376E-3</v>
      </c>
      <c r="BV75" s="66">
        <v>2.9438589877380287E-3</v>
      </c>
      <c r="BW75" s="66">
        <v>3.5204153751269935E-3</v>
      </c>
      <c r="BX75" s="66">
        <v>1.2663240840341246E-3</v>
      </c>
      <c r="BY75" s="66">
        <v>5.2798481171507069E-3</v>
      </c>
      <c r="BZ75" s="66">
        <v>1.0220565208036212E-2</v>
      </c>
      <c r="CA75" s="66">
        <v>7.5144091964260737E-2</v>
      </c>
      <c r="CB75" s="66">
        <v>7.7541147147059571E-3</v>
      </c>
      <c r="CC75" s="66">
        <v>4.5979316288961951E-3</v>
      </c>
      <c r="CD75" s="66">
        <v>7.5147141179306284E-3</v>
      </c>
      <c r="CE75" s="66">
        <v>7.6243076348321654E-3</v>
      </c>
      <c r="CF75" s="66">
        <v>1.2415258510126452E-2</v>
      </c>
      <c r="CG75" s="66">
        <v>5.8015691381023745E-3</v>
      </c>
      <c r="CH75" s="66">
        <v>6.3152460048221714E-3</v>
      </c>
      <c r="CI75" s="66">
        <v>7.3399023024803643E-3</v>
      </c>
      <c r="CJ75" s="66">
        <v>1.1386601757107331E-2</v>
      </c>
      <c r="CK75" s="66">
        <v>7.498757498274583E-3</v>
      </c>
      <c r="CL75" s="66">
        <v>2.0302629347478663E-2</v>
      </c>
      <c r="CM75" s="66">
        <v>6.5958655236696313E-3</v>
      </c>
      <c r="CN75" s="66">
        <v>7.7991995409587228E-3</v>
      </c>
      <c r="CO75" s="66">
        <v>2.4908088068553241E-2</v>
      </c>
      <c r="CP75" s="66">
        <v>4.0355061105525593E-2</v>
      </c>
      <c r="CQ75" s="66">
        <v>1.4345074471116581E-2</v>
      </c>
      <c r="CR75" s="66">
        <v>2.4124843240720673E-2</v>
      </c>
      <c r="CS75" s="66">
        <v>1.7343016542329951E-2</v>
      </c>
      <c r="CT75" s="66">
        <v>3.1437811507963258E-2</v>
      </c>
      <c r="CU75" s="66">
        <v>1.3201243252033408E-2</v>
      </c>
      <c r="CV75" s="66">
        <v>9.2127810779833227E-3</v>
      </c>
      <c r="CW75" s="66">
        <v>4.1223804800689837E-2</v>
      </c>
      <c r="CX75" s="66">
        <v>7.6287311935970574E-3</v>
      </c>
      <c r="CY75" s="66">
        <v>3.7714912565506443E-2</v>
      </c>
      <c r="CZ75" s="66">
        <v>7.713490649812095E-2</v>
      </c>
      <c r="DA75" s="66">
        <v>2.205076141455365E-2</v>
      </c>
      <c r="DB75" s="66">
        <v>1.6404623111579305E-2</v>
      </c>
      <c r="DC75" s="66">
        <v>2.0332484349883721E-2</v>
      </c>
      <c r="DD75" s="66">
        <v>0.13844260103079184</v>
      </c>
      <c r="DE75" s="67">
        <v>1.0308263297321906E-2</v>
      </c>
      <c r="DF75" s="32"/>
      <c r="DG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row>
    <row r="76" spans="1:170" s="34" customFormat="1" ht="19.95" customHeight="1" x14ac:dyDescent="0.2">
      <c r="A76" s="71" t="s">
        <v>501</v>
      </c>
      <c r="B76" s="69" t="s">
        <v>101</v>
      </c>
      <c r="C76" s="70">
        <v>5.9622995702247276E-3</v>
      </c>
      <c r="D76" s="66">
        <v>4.9508428441276866E-3</v>
      </c>
      <c r="E76" s="66">
        <v>1.4585215159029878E-2</v>
      </c>
      <c r="F76" s="66">
        <v>7.5908760290528841E-3</v>
      </c>
      <c r="G76" s="66">
        <v>8.0203891558287346E-3</v>
      </c>
      <c r="H76" s="66">
        <v>0</v>
      </c>
      <c r="I76" s="66">
        <v>4.401856817517677E-2</v>
      </c>
      <c r="J76" s="66">
        <v>5.118628273976464E-3</v>
      </c>
      <c r="K76" s="66">
        <v>7.0741328112579058E-3</v>
      </c>
      <c r="L76" s="66">
        <v>4.6120098977391871E-3</v>
      </c>
      <c r="M76" s="66">
        <v>0</v>
      </c>
      <c r="N76" s="66">
        <v>1.3044589661444339E-2</v>
      </c>
      <c r="O76" s="66">
        <v>1.4375145051431424E-2</v>
      </c>
      <c r="P76" s="66">
        <v>7.5837847067597285E-3</v>
      </c>
      <c r="Q76" s="66">
        <v>1.121463706102057E-2</v>
      </c>
      <c r="R76" s="66">
        <v>8.3718593479284176E-3</v>
      </c>
      <c r="S76" s="66">
        <v>8.2415651055844832E-3</v>
      </c>
      <c r="T76" s="66">
        <v>8.4484759638347989E-3</v>
      </c>
      <c r="U76" s="66">
        <v>9.449084010298375E-3</v>
      </c>
      <c r="V76" s="66">
        <v>8.6753938985067447E-3</v>
      </c>
      <c r="W76" s="66">
        <v>4.2498041989442363E-3</v>
      </c>
      <c r="X76" s="66">
        <v>8.0510211108573843E-3</v>
      </c>
      <c r="Y76" s="66">
        <v>6.0608055288146013E-3</v>
      </c>
      <c r="Z76" s="66">
        <v>5.9513188559889973E-3</v>
      </c>
      <c r="AA76" s="66">
        <v>6.2694861383735855E-3</v>
      </c>
      <c r="AB76" s="66">
        <v>6.666715492481913E-3</v>
      </c>
      <c r="AC76" s="66">
        <v>2.6038450747409938E-3</v>
      </c>
      <c r="AD76" s="66">
        <v>4.6091999568631083E-3</v>
      </c>
      <c r="AE76" s="66">
        <v>4.3346628490904615E-3</v>
      </c>
      <c r="AF76" s="66">
        <v>5.2440075603042424E-3</v>
      </c>
      <c r="AG76" s="66">
        <v>6.0682465820761054E-3</v>
      </c>
      <c r="AH76" s="66">
        <v>9.1161467474458833E-3</v>
      </c>
      <c r="AI76" s="66">
        <v>1.0770255321317085E-2</v>
      </c>
      <c r="AJ76" s="66">
        <v>1.4748526382812816E-2</v>
      </c>
      <c r="AK76" s="66">
        <v>8.6184220198776695E-3</v>
      </c>
      <c r="AL76" s="66">
        <v>5.7342057940203382E-3</v>
      </c>
      <c r="AM76" s="66">
        <v>6.3268090101559708E-3</v>
      </c>
      <c r="AN76" s="66">
        <v>8.9884239446096619E-3</v>
      </c>
      <c r="AO76" s="66">
        <v>7.3077628432057801E-3</v>
      </c>
      <c r="AP76" s="66">
        <v>6.4604926692176439E-3</v>
      </c>
      <c r="AQ76" s="66">
        <v>7.8618351398693914E-3</v>
      </c>
      <c r="AR76" s="66">
        <v>1.2738763649713504E-2</v>
      </c>
      <c r="AS76" s="66">
        <v>9.5848670088521538E-3</v>
      </c>
      <c r="AT76" s="66">
        <v>7.0308656371050196E-3</v>
      </c>
      <c r="AU76" s="66">
        <v>6.607696876222471E-3</v>
      </c>
      <c r="AV76" s="66">
        <v>1.0458449989993675E-2</v>
      </c>
      <c r="AW76" s="66">
        <v>5.1664728366796354E-3</v>
      </c>
      <c r="AX76" s="66">
        <v>6.3704283584818241E-3</v>
      </c>
      <c r="AY76" s="66">
        <v>5.6237239782589449E-3</v>
      </c>
      <c r="AZ76" s="66">
        <v>5.9303069323831219E-3</v>
      </c>
      <c r="BA76" s="66">
        <v>5.3607142482052358E-3</v>
      </c>
      <c r="BB76" s="66">
        <v>6.2262044562402304E-3</v>
      </c>
      <c r="BC76" s="66">
        <v>5.9751677218548883E-3</v>
      </c>
      <c r="BD76" s="66">
        <v>7.3891338105333904E-3</v>
      </c>
      <c r="BE76" s="66">
        <v>4.052824463330885E-3</v>
      </c>
      <c r="BF76" s="66">
        <v>3.5922596008363373E-3</v>
      </c>
      <c r="BG76" s="66">
        <v>3.893108023403495E-3</v>
      </c>
      <c r="BH76" s="66">
        <v>1.2498620210414363E-2</v>
      </c>
      <c r="BI76" s="66">
        <v>9.3748660324196424E-3</v>
      </c>
      <c r="BJ76" s="66">
        <v>2.0272606882928149E-2</v>
      </c>
      <c r="BK76" s="66">
        <v>5.6979953566734642E-3</v>
      </c>
      <c r="BL76" s="66">
        <v>1.0913169436668086E-2</v>
      </c>
      <c r="BM76" s="66">
        <v>7.8757210101533803E-3</v>
      </c>
      <c r="BN76" s="66">
        <v>1.4779305255922984E-2</v>
      </c>
      <c r="BO76" s="66">
        <v>1.3255699267857602E-2</v>
      </c>
      <c r="BP76" s="66">
        <v>1.5039237086207103E-2</v>
      </c>
      <c r="BQ76" s="66">
        <v>6.0905327708508789E-3</v>
      </c>
      <c r="BR76" s="66">
        <v>1.9770372098736028E-2</v>
      </c>
      <c r="BS76" s="66">
        <v>3.1179864870034425E-2</v>
      </c>
      <c r="BT76" s="66">
        <v>1.5369515709961716E-2</v>
      </c>
      <c r="BU76" s="66">
        <v>1.0323127340170886</v>
      </c>
      <c r="BV76" s="66">
        <v>6.7601395714123463E-2</v>
      </c>
      <c r="BW76" s="66">
        <v>5.1640265955154668E-2</v>
      </c>
      <c r="BX76" s="66">
        <v>5.2131570951787234E-2</v>
      </c>
      <c r="BY76" s="66">
        <v>3.5084554930880869E-2</v>
      </c>
      <c r="BZ76" s="66">
        <v>8.8921242754210136E-3</v>
      </c>
      <c r="CA76" s="66">
        <v>3.5580320941265425E-2</v>
      </c>
      <c r="CB76" s="66">
        <v>2.0077611107965271E-2</v>
      </c>
      <c r="CC76" s="66">
        <v>2.2209665373027973E-2</v>
      </c>
      <c r="CD76" s="66">
        <v>2.0028938454006637E-2</v>
      </c>
      <c r="CE76" s="66">
        <v>1.0163504266590066E-2</v>
      </c>
      <c r="CF76" s="66">
        <v>1.1047697207550092E-2</v>
      </c>
      <c r="CG76" s="66">
        <v>2.6917657298339312E-3</v>
      </c>
      <c r="CH76" s="66">
        <v>9.3615968881693417E-3</v>
      </c>
      <c r="CI76" s="66">
        <v>8.5693711911707902E-3</v>
      </c>
      <c r="CJ76" s="66">
        <v>6.8129739289954977E-3</v>
      </c>
      <c r="CK76" s="66">
        <v>9.7379942983139966E-3</v>
      </c>
      <c r="CL76" s="66">
        <v>6.7321034578744828E-3</v>
      </c>
      <c r="CM76" s="66">
        <v>1.2440042463170773E-2</v>
      </c>
      <c r="CN76" s="66">
        <v>8.956446146704192E-3</v>
      </c>
      <c r="CO76" s="66">
        <v>5.1872831530134274E-3</v>
      </c>
      <c r="CP76" s="66">
        <v>6.7025402689172486E-3</v>
      </c>
      <c r="CQ76" s="66">
        <v>2.6781723436435097E-2</v>
      </c>
      <c r="CR76" s="66">
        <v>1.805193042616374E-2</v>
      </c>
      <c r="CS76" s="66">
        <v>5.9910991589037467E-3</v>
      </c>
      <c r="CT76" s="66">
        <v>2.9021062104338632E-2</v>
      </c>
      <c r="CU76" s="66">
        <v>2.7998195436206508E-2</v>
      </c>
      <c r="CV76" s="66">
        <v>5.2353664412583475E-3</v>
      </c>
      <c r="CW76" s="66">
        <v>7.0520133254324165E-3</v>
      </c>
      <c r="CX76" s="66">
        <v>4.2941350776585542E-3</v>
      </c>
      <c r="CY76" s="66">
        <v>1.9221817317302367E-2</v>
      </c>
      <c r="CZ76" s="66">
        <v>7.5567640831515487E-3</v>
      </c>
      <c r="DA76" s="66">
        <v>6.0398524320000061E-3</v>
      </c>
      <c r="DB76" s="66">
        <v>9.5784596364759771E-3</v>
      </c>
      <c r="DC76" s="66">
        <v>7.1125563758292409E-3</v>
      </c>
      <c r="DD76" s="66">
        <v>3.3784790401287451E-3</v>
      </c>
      <c r="DE76" s="67">
        <v>9.6681465449919689E-3</v>
      </c>
      <c r="DF76" s="32"/>
      <c r="DG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row>
    <row r="77" spans="1:170" s="34" customFormat="1" ht="19.95" customHeight="1" x14ac:dyDescent="0.2">
      <c r="A77" s="68" t="s">
        <v>506</v>
      </c>
      <c r="B77" s="69" t="s">
        <v>505</v>
      </c>
      <c r="C77" s="70">
        <v>5.2067842901053494E-3</v>
      </c>
      <c r="D77" s="66">
        <v>3.8909496663061993E-3</v>
      </c>
      <c r="E77" s="66">
        <v>3.8266855161071457E-2</v>
      </c>
      <c r="F77" s="66">
        <v>2.8194886257913152E-3</v>
      </c>
      <c r="G77" s="66">
        <v>2.8430636755691608E-3</v>
      </c>
      <c r="H77" s="66">
        <v>0</v>
      </c>
      <c r="I77" s="66">
        <v>1.3678719300634754E-2</v>
      </c>
      <c r="J77" s="66">
        <v>6.0389835543400334E-3</v>
      </c>
      <c r="K77" s="66">
        <v>3.8582207431643845E-3</v>
      </c>
      <c r="L77" s="66">
        <v>5.6293735363060074E-3</v>
      </c>
      <c r="M77" s="66">
        <v>0</v>
      </c>
      <c r="N77" s="66">
        <v>5.3033384715451453E-3</v>
      </c>
      <c r="O77" s="66">
        <v>7.0675518231996014E-3</v>
      </c>
      <c r="P77" s="66">
        <v>4.7728275532956353E-3</v>
      </c>
      <c r="Q77" s="66">
        <v>7.7935731727991229E-3</v>
      </c>
      <c r="R77" s="66">
        <v>5.5067308152729573E-3</v>
      </c>
      <c r="S77" s="66">
        <v>4.7988437411820859E-3</v>
      </c>
      <c r="T77" s="66">
        <v>7.3336412065378633E-3</v>
      </c>
      <c r="U77" s="66">
        <v>4.102048311885916E-3</v>
      </c>
      <c r="V77" s="66">
        <v>5.7031979410656301E-3</v>
      </c>
      <c r="W77" s="66">
        <v>2.74638856664494E-3</v>
      </c>
      <c r="X77" s="66">
        <v>4.2733344383245183E-3</v>
      </c>
      <c r="Y77" s="66">
        <v>4.2199951009758247E-3</v>
      </c>
      <c r="Z77" s="66">
        <v>5.0631647019906949E-3</v>
      </c>
      <c r="AA77" s="66">
        <v>6.4084699676289275E-3</v>
      </c>
      <c r="AB77" s="66">
        <v>4.0868655727323054E-3</v>
      </c>
      <c r="AC77" s="66">
        <v>1.2944453291144095E-3</v>
      </c>
      <c r="AD77" s="66">
        <v>2.7334964626495777E-3</v>
      </c>
      <c r="AE77" s="66">
        <v>5.6487287845006819E-3</v>
      </c>
      <c r="AF77" s="66">
        <v>5.3736144806618103E-3</v>
      </c>
      <c r="AG77" s="66">
        <v>5.1377580509483194E-3</v>
      </c>
      <c r="AH77" s="66">
        <v>6.3892916289660867E-3</v>
      </c>
      <c r="AI77" s="66">
        <v>8.841311233113441E-3</v>
      </c>
      <c r="AJ77" s="66">
        <v>5.843517474575316E-3</v>
      </c>
      <c r="AK77" s="66">
        <v>5.6036244252529975E-3</v>
      </c>
      <c r="AL77" s="66">
        <v>2.870087623849168E-3</v>
      </c>
      <c r="AM77" s="66">
        <v>3.7488926512229269E-3</v>
      </c>
      <c r="AN77" s="66">
        <v>7.3651970692726141E-3</v>
      </c>
      <c r="AO77" s="66">
        <v>4.4180654172839865E-3</v>
      </c>
      <c r="AP77" s="66">
        <v>1.7274401124859956E-3</v>
      </c>
      <c r="AQ77" s="66">
        <v>3.1098498154809142E-3</v>
      </c>
      <c r="AR77" s="66">
        <v>1.0042541920940298E-2</v>
      </c>
      <c r="AS77" s="66">
        <v>5.2876145940042992E-3</v>
      </c>
      <c r="AT77" s="66">
        <v>4.8560218029371363E-3</v>
      </c>
      <c r="AU77" s="66">
        <v>4.61857461786923E-3</v>
      </c>
      <c r="AV77" s="66">
        <v>4.5148939927729826E-3</v>
      </c>
      <c r="AW77" s="66">
        <v>3.4935456078881879E-3</v>
      </c>
      <c r="AX77" s="66">
        <v>5.0542205705807362E-3</v>
      </c>
      <c r="AY77" s="66">
        <v>4.6972176290967105E-3</v>
      </c>
      <c r="AZ77" s="66">
        <v>5.9904906401187967E-3</v>
      </c>
      <c r="BA77" s="66">
        <v>3.9459471880624146E-3</v>
      </c>
      <c r="BB77" s="66">
        <v>5.386492358953934E-3</v>
      </c>
      <c r="BC77" s="66">
        <v>3.8408553233420235E-3</v>
      </c>
      <c r="BD77" s="66">
        <v>4.9008499630808526E-3</v>
      </c>
      <c r="BE77" s="66">
        <v>2.4936986045069002E-3</v>
      </c>
      <c r="BF77" s="66">
        <v>2.2278538982624528E-3</v>
      </c>
      <c r="BG77" s="66">
        <v>2.5491854204382851E-3</v>
      </c>
      <c r="BH77" s="66">
        <v>4.5251358330749072E-3</v>
      </c>
      <c r="BI77" s="66">
        <v>3.3929524848762562E-3</v>
      </c>
      <c r="BJ77" s="66">
        <v>5.0885698641613729E-3</v>
      </c>
      <c r="BK77" s="66">
        <v>6.7409407316746904E-3</v>
      </c>
      <c r="BL77" s="66">
        <v>1.1131637462221667E-2</v>
      </c>
      <c r="BM77" s="66">
        <v>6.2958170118382053E-3</v>
      </c>
      <c r="BN77" s="66">
        <v>5.2042739398938968E-3</v>
      </c>
      <c r="BO77" s="66">
        <v>6.0882986247964687E-3</v>
      </c>
      <c r="BP77" s="66">
        <v>7.3290654052594198E-3</v>
      </c>
      <c r="BQ77" s="66">
        <v>1.2231305214961961E-2</v>
      </c>
      <c r="BR77" s="66">
        <v>5.1315700446813413E-3</v>
      </c>
      <c r="BS77" s="66">
        <v>5.607804612556784E-3</v>
      </c>
      <c r="BT77" s="66">
        <v>2.9283444075601756E-2</v>
      </c>
      <c r="BU77" s="66">
        <v>1.8215552512073095E-2</v>
      </c>
      <c r="BV77" s="66">
        <v>1.0461707356003311</v>
      </c>
      <c r="BW77" s="66">
        <v>0.10400081594437321</v>
      </c>
      <c r="BX77" s="66">
        <v>9.0908366643555078E-3</v>
      </c>
      <c r="BY77" s="66">
        <v>4.4455456280162141E-3</v>
      </c>
      <c r="BZ77" s="66">
        <v>1.2194055217233369E-2</v>
      </c>
      <c r="CA77" s="66">
        <v>2.504262096910698E-2</v>
      </c>
      <c r="CB77" s="66">
        <v>5.0580920344835772E-2</v>
      </c>
      <c r="CC77" s="66">
        <v>0.13390358705473474</v>
      </c>
      <c r="CD77" s="66">
        <v>9.6480588430101627E-2</v>
      </c>
      <c r="CE77" s="66">
        <v>7.671942370971982E-2</v>
      </c>
      <c r="CF77" s="66">
        <v>2.9064067010187468E-2</v>
      </c>
      <c r="CG77" s="66">
        <v>1.6970646048216246E-2</v>
      </c>
      <c r="CH77" s="66">
        <v>1.4267229006092307E-2</v>
      </c>
      <c r="CI77" s="66">
        <v>1.4906529262390642E-2</v>
      </c>
      <c r="CJ77" s="66">
        <v>3.8331771970665521E-2</v>
      </c>
      <c r="CK77" s="66">
        <v>5.5406171636839044E-2</v>
      </c>
      <c r="CL77" s="66">
        <v>2.8099985731714756E-2</v>
      </c>
      <c r="CM77" s="66">
        <v>3.2451048604813979E-3</v>
      </c>
      <c r="CN77" s="66">
        <v>2.9744975384649527E-3</v>
      </c>
      <c r="CO77" s="66">
        <v>2.2811327810317739E-2</v>
      </c>
      <c r="CP77" s="66">
        <v>2.3579495290011101E-2</v>
      </c>
      <c r="CQ77" s="66">
        <v>1.7252997348910389E-2</v>
      </c>
      <c r="CR77" s="66">
        <v>9.0984103292870624E-3</v>
      </c>
      <c r="CS77" s="66">
        <v>1.3319916088104547E-2</v>
      </c>
      <c r="CT77" s="66">
        <v>2.6527477991054666E-2</v>
      </c>
      <c r="CU77" s="66">
        <v>1.5887905400447648E-2</v>
      </c>
      <c r="CV77" s="66">
        <v>7.9426624402466096E-3</v>
      </c>
      <c r="CW77" s="66">
        <v>5.0773829786514239E-3</v>
      </c>
      <c r="CX77" s="66">
        <v>8.3523642069938051E-3</v>
      </c>
      <c r="CY77" s="66">
        <v>1.6250201074235887E-2</v>
      </c>
      <c r="CZ77" s="66">
        <v>1.4236014544619638E-2</v>
      </c>
      <c r="DA77" s="66">
        <v>3.188792543761889E-2</v>
      </c>
      <c r="DB77" s="66">
        <v>1.0165380335602619E-2</v>
      </c>
      <c r="DC77" s="66">
        <v>2.262259155602445E-2</v>
      </c>
      <c r="DD77" s="66">
        <v>5.2897086215451666E-3</v>
      </c>
      <c r="DE77" s="67">
        <v>3.5491687173540898E-2</v>
      </c>
      <c r="DF77" s="32"/>
      <c r="DG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row>
    <row r="78" spans="1:170" s="34" customFormat="1" ht="19.95" customHeight="1" x14ac:dyDescent="0.2">
      <c r="A78" s="71" t="s">
        <v>508</v>
      </c>
      <c r="B78" s="69" t="s">
        <v>509</v>
      </c>
      <c r="C78" s="70">
        <v>0</v>
      </c>
      <c r="D78" s="66">
        <v>0</v>
      </c>
      <c r="E78" s="66">
        <v>0</v>
      </c>
      <c r="F78" s="66">
        <v>0</v>
      </c>
      <c r="G78" s="66">
        <v>0</v>
      </c>
      <c r="H78" s="66">
        <v>0</v>
      </c>
      <c r="I78" s="66">
        <v>0</v>
      </c>
      <c r="J78" s="66">
        <v>0</v>
      </c>
      <c r="K78" s="66">
        <v>0</v>
      </c>
      <c r="L78" s="66">
        <v>0</v>
      </c>
      <c r="M78" s="66">
        <v>0</v>
      </c>
      <c r="N78" s="66">
        <v>0</v>
      </c>
      <c r="O78" s="66">
        <v>0</v>
      </c>
      <c r="P78" s="66">
        <v>0</v>
      </c>
      <c r="Q78" s="66">
        <v>0</v>
      </c>
      <c r="R78" s="66">
        <v>0</v>
      </c>
      <c r="S78" s="66">
        <v>0</v>
      </c>
      <c r="T78" s="66">
        <v>0</v>
      </c>
      <c r="U78" s="66">
        <v>0</v>
      </c>
      <c r="V78" s="66">
        <v>0</v>
      </c>
      <c r="W78" s="66">
        <v>0</v>
      </c>
      <c r="X78" s="66">
        <v>0</v>
      </c>
      <c r="Y78" s="66">
        <v>0</v>
      </c>
      <c r="Z78" s="66">
        <v>0</v>
      </c>
      <c r="AA78" s="66">
        <v>0</v>
      </c>
      <c r="AB78" s="66">
        <v>0</v>
      </c>
      <c r="AC78" s="66">
        <v>0</v>
      </c>
      <c r="AD78" s="66">
        <v>0</v>
      </c>
      <c r="AE78" s="66">
        <v>0</v>
      </c>
      <c r="AF78" s="66">
        <v>0</v>
      </c>
      <c r="AG78" s="66">
        <v>0</v>
      </c>
      <c r="AH78" s="66">
        <v>0</v>
      </c>
      <c r="AI78" s="66">
        <v>0</v>
      </c>
      <c r="AJ78" s="66">
        <v>0</v>
      </c>
      <c r="AK78" s="66">
        <v>0</v>
      </c>
      <c r="AL78" s="66">
        <v>0</v>
      </c>
      <c r="AM78" s="66">
        <v>0</v>
      </c>
      <c r="AN78" s="66">
        <v>0</v>
      </c>
      <c r="AO78" s="66">
        <v>0</v>
      </c>
      <c r="AP78" s="66">
        <v>0</v>
      </c>
      <c r="AQ78" s="66">
        <v>0</v>
      </c>
      <c r="AR78" s="66">
        <v>0</v>
      </c>
      <c r="AS78" s="66">
        <v>0</v>
      </c>
      <c r="AT78" s="66">
        <v>0</v>
      </c>
      <c r="AU78" s="66">
        <v>0</v>
      </c>
      <c r="AV78" s="66">
        <v>0</v>
      </c>
      <c r="AW78" s="66">
        <v>0</v>
      </c>
      <c r="AX78" s="66">
        <v>0</v>
      </c>
      <c r="AY78" s="66">
        <v>0</v>
      </c>
      <c r="AZ78" s="66">
        <v>0</v>
      </c>
      <c r="BA78" s="66">
        <v>0</v>
      </c>
      <c r="BB78" s="66">
        <v>0</v>
      </c>
      <c r="BC78" s="66">
        <v>0</v>
      </c>
      <c r="BD78" s="66">
        <v>0</v>
      </c>
      <c r="BE78" s="66">
        <v>0</v>
      </c>
      <c r="BF78" s="66">
        <v>0</v>
      </c>
      <c r="BG78" s="66">
        <v>0</v>
      </c>
      <c r="BH78" s="66">
        <v>0</v>
      </c>
      <c r="BI78" s="66">
        <v>0</v>
      </c>
      <c r="BJ78" s="66">
        <v>0</v>
      </c>
      <c r="BK78" s="66">
        <v>0</v>
      </c>
      <c r="BL78" s="66">
        <v>0</v>
      </c>
      <c r="BM78" s="66">
        <v>0</v>
      </c>
      <c r="BN78" s="66">
        <v>0</v>
      </c>
      <c r="BO78" s="66">
        <v>0</v>
      </c>
      <c r="BP78" s="66">
        <v>0</v>
      </c>
      <c r="BQ78" s="66">
        <v>0</v>
      </c>
      <c r="BR78" s="66">
        <v>0</v>
      </c>
      <c r="BS78" s="66">
        <v>0</v>
      </c>
      <c r="BT78" s="66">
        <v>0</v>
      </c>
      <c r="BU78" s="66">
        <v>0</v>
      </c>
      <c r="BV78" s="66">
        <v>0</v>
      </c>
      <c r="BW78" s="66">
        <v>1</v>
      </c>
      <c r="BX78" s="66">
        <v>0</v>
      </c>
      <c r="BY78" s="66">
        <v>0</v>
      </c>
      <c r="BZ78" s="66">
        <v>0</v>
      </c>
      <c r="CA78" s="66">
        <v>0</v>
      </c>
      <c r="CB78" s="66">
        <v>0</v>
      </c>
      <c r="CC78" s="66">
        <v>0</v>
      </c>
      <c r="CD78" s="66">
        <v>0</v>
      </c>
      <c r="CE78" s="66">
        <v>0</v>
      </c>
      <c r="CF78" s="66">
        <v>0</v>
      </c>
      <c r="CG78" s="66">
        <v>0</v>
      </c>
      <c r="CH78" s="66">
        <v>0</v>
      </c>
      <c r="CI78" s="66">
        <v>0</v>
      </c>
      <c r="CJ78" s="66">
        <v>0</v>
      </c>
      <c r="CK78" s="66">
        <v>0</v>
      </c>
      <c r="CL78" s="66">
        <v>0</v>
      </c>
      <c r="CM78" s="66">
        <v>0</v>
      </c>
      <c r="CN78" s="66">
        <v>0</v>
      </c>
      <c r="CO78" s="66">
        <v>0</v>
      </c>
      <c r="CP78" s="66">
        <v>0</v>
      </c>
      <c r="CQ78" s="66">
        <v>0</v>
      </c>
      <c r="CR78" s="66">
        <v>0</v>
      </c>
      <c r="CS78" s="66">
        <v>0</v>
      </c>
      <c r="CT78" s="66">
        <v>0</v>
      </c>
      <c r="CU78" s="66">
        <v>0</v>
      </c>
      <c r="CV78" s="66">
        <v>0</v>
      </c>
      <c r="CW78" s="66">
        <v>0</v>
      </c>
      <c r="CX78" s="66">
        <v>0</v>
      </c>
      <c r="CY78" s="66">
        <v>0</v>
      </c>
      <c r="CZ78" s="66">
        <v>0</v>
      </c>
      <c r="DA78" s="66">
        <v>0</v>
      </c>
      <c r="DB78" s="66">
        <v>0</v>
      </c>
      <c r="DC78" s="66">
        <v>0</v>
      </c>
      <c r="DD78" s="66">
        <v>0</v>
      </c>
      <c r="DE78" s="67">
        <v>0</v>
      </c>
      <c r="DF78" s="32"/>
      <c r="DG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row>
    <row r="79" spans="1:170" s="34" customFormat="1" ht="19.95" customHeight="1" x14ac:dyDescent="0.2">
      <c r="A79" s="71" t="s">
        <v>512</v>
      </c>
      <c r="B79" s="69" t="s">
        <v>513</v>
      </c>
      <c r="C79" s="70">
        <v>0</v>
      </c>
      <c r="D79" s="66">
        <v>0</v>
      </c>
      <c r="E79" s="66">
        <v>0</v>
      </c>
      <c r="F79" s="66">
        <v>0</v>
      </c>
      <c r="G79" s="66">
        <v>0</v>
      </c>
      <c r="H79" s="66">
        <v>0</v>
      </c>
      <c r="I79" s="66">
        <v>0</v>
      </c>
      <c r="J79" s="66">
        <v>0</v>
      </c>
      <c r="K79" s="66">
        <v>0</v>
      </c>
      <c r="L79" s="66">
        <v>0</v>
      </c>
      <c r="M79" s="66">
        <v>0</v>
      </c>
      <c r="N79" s="66">
        <v>0</v>
      </c>
      <c r="O79" s="66">
        <v>0</v>
      </c>
      <c r="P79" s="66">
        <v>0</v>
      </c>
      <c r="Q79" s="66">
        <v>0</v>
      </c>
      <c r="R79" s="66">
        <v>0</v>
      </c>
      <c r="S79" s="66">
        <v>0</v>
      </c>
      <c r="T79" s="66">
        <v>0</v>
      </c>
      <c r="U79" s="66">
        <v>0</v>
      </c>
      <c r="V79" s="66">
        <v>0</v>
      </c>
      <c r="W79" s="66">
        <v>0</v>
      </c>
      <c r="X79" s="66">
        <v>0</v>
      </c>
      <c r="Y79" s="66">
        <v>0</v>
      </c>
      <c r="Z79" s="66">
        <v>0</v>
      </c>
      <c r="AA79" s="66">
        <v>0</v>
      </c>
      <c r="AB79" s="66">
        <v>0</v>
      </c>
      <c r="AC79" s="66">
        <v>0</v>
      </c>
      <c r="AD79" s="66">
        <v>0</v>
      </c>
      <c r="AE79" s="66">
        <v>0</v>
      </c>
      <c r="AF79" s="66">
        <v>0</v>
      </c>
      <c r="AG79" s="66">
        <v>0</v>
      </c>
      <c r="AH79" s="66">
        <v>0</v>
      </c>
      <c r="AI79" s="66">
        <v>0</v>
      </c>
      <c r="AJ79" s="66">
        <v>0</v>
      </c>
      <c r="AK79" s="66">
        <v>0</v>
      </c>
      <c r="AL79" s="66">
        <v>0</v>
      </c>
      <c r="AM79" s="66">
        <v>0</v>
      </c>
      <c r="AN79" s="66">
        <v>0</v>
      </c>
      <c r="AO79" s="66">
        <v>0</v>
      </c>
      <c r="AP79" s="66">
        <v>0</v>
      </c>
      <c r="AQ79" s="66">
        <v>0</v>
      </c>
      <c r="AR79" s="66">
        <v>0</v>
      </c>
      <c r="AS79" s="66">
        <v>0</v>
      </c>
      <c r="AT79" s="66">
        <v>0</v>
      </c>
      <c r="AU79" s="66">
        <v>0</v>
      </c>
      <c r="AV79" s="66">
        <v>0</v>
      </c>
      <c r="AW79" s="66">
        <v>0</v>
      </c>
      <c r="AX79" s="66">
        <v>0</v>
      </c>
      <c r="AY79" s="66">
        <v>0</v>
      </c>
      <c r="AZ79" s="66">
        <v>0</v>
      </c>
      <c r="BA79" s="66">
        <v>0</v>
      </c>
      <c r="BB79" s="66">
        <v>0</v>
      </c>
      <c r="BC79" s="66">
        <v>0</v>
      </c>
      <c r="BD79" s="66">
        <v>0</v>
      </c>
      <c r="BE79" s="66">
        <v>0</v>
      </c>
      <c r="BF79" s="66">
        <v>0</v>
      </c>
      <c r="BG79" s="66">
        <v>0</v>
      </c>
      <c r="BH79" s="66">
        <v>0</v>
      </c>
      <c r="BI79" s="66">
        <v>0</v>
      </c>
      <c r="BJ79" s="66">
        <v>0</v>
      </c>
      <c r="BK79" s="66">
        <v>0</v>
      </c>
      <c r="BL79" s="66">
        <v>0</v>
      </c>
      <c r="BM79" s="66">
        <v>0</v>
      </c>
      <c r="BN79" s="66">
        <v>0</v>
      </c>
      <c r="BO79" s="66">
        <v>0</v>
      </c>
      <c r="BP79" s="66">
        <v>0</v>
      </c>
      <c r="BQ79" s="66">
        <v>0</v>
      </c>
      <c r="BR79" s="66">
        <v>0</v>
      </c>
      <c r="BS79" s="66">
        <v>0</v>
      </c>
      <c r="BT79" s="66">
        <v>0</v>
      </c>
      <c r="BU79" s="66">
        <v>0</v>
      </c>
      <c r="BV79" s="66">
        <v>0</v>
      </c>
      <c r="BW79" s="66">
        <v>0</v>
      </c>
      <c r="BX79" s="66">
        <v>1</v>
      </c>
      <c r="BY79" s="66">
        <v>0</v>
      </c>
      <c r="BZ79" s="66">
        <v>0</v>
      </c>
      <c r="CA79" s="66">
        <v>0</v>
      </c>
      <c r="CB79" s="66">
        <v>0</v>
      </c>
      <c r="CC79" s="66">
        <v>0</v>
      </c>
      <c r="CD79" s="66">
        <v>0</v>
      </c>
      <c r="CE79" s="66">
        <v>0</v>
      </c>
      <c r="CF79" s="66">
        <v>0</v>
      </c>
      <c r="CG79" s="66">
        <v>0</v>
      </c>
      <c r="CH79" s="66">
        <v>0</v>
      </c>
      <c r="CI79" s="66">
        <v>0</v>
      </c>
      <c r="CJ79" s="66">
        <v>0</v>
      </c>
      <c r="CK79" s="66">
        <v>0</v>
      </c>
      <c r="CL79" s="66">
        <v>0</v>
      </c>
      <c r="CM79" s="66">
        <v>0</v>
      </c>
      <c r="CN79" s="66">
        <v>0</v>
      </c>
      <c r="CO79" s="66">
        <v>0</v>
      </c>
      <c r="CP79" s="66">
        <v>0</v>
      </c>
      <c r="CQ79" s="66">
        <v>0</v>
      </c>
      <c r="CR79" s="66">
        <v>0</v>
      </c>
      <c r="CS79" s="66">
        <v>0</v>
      </c>
      <c r="CT79" s="66">
        <v>0</v>
      </c>
      <c r="CU79" s="66">
        <v>0</v>
      </c>
      <c r="CV79" s="66">
        <v>0</v>
      </c>
      <c r="CW79" s="66">
        <v>0</v>
      </c>
      <c r="CX79" s="66">
        <v>0</v>
      </c>
      <c r="CY79" s="66">
        <v>0</v>
      </c>
      <c r="CZ79" s="66">
        <v>0</v>
      </c>
      <c r="DA79" s="66">
        <v>0</v>
      </c>
      <c r="DB79" s="66">
        <v>0</v>
      </c>
      <c r="DC79" s="66">
        <v>0</v>
      </c>
      <c r="DD79" s="66">
        <v>0</v>
      </c>
      <c r="DE79" s="67">
        <v>0</v>
      </c>
      <c r="DF79" s="32"/>
      <c r="DG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row>
    <row r="80" spans="1:170" s="34" customFormat="1" ht="19.95" customHeight="1" x14ac:dyDescent="0.2">
      <c r="A80" s="71" t="s">
        <v>516</v>
      </c>
      <c r="B80" s="69" t="s">
        <v>517</v>
      </c>
      <c r="C80" s="70">
        <v>3.5243692144384025E-4</v>
      </c>
      <c r="D80" s="66">
        <v>2.7646803960373011E-4</v>
      </c>
      <c r="E80" s="66">
        <v>7.614898714879794E-4</v>
      </c>
      <c r="F80" s="66">
        <v>7.1815319341404836E-4</v>
      </c>
      <c r="G80" s="66">
        <v>8.6043337034814047E-4</v>
      </c>
      <c r="H80" s="66">
        <v>0</v>
      </c>
      <c r="I80" s="66">
        <v>1.5310055820265598E-3</v>
      </c>
      <c r="J80" s="66">
        <v>7.0489281158782932E-4</v>
      </c>
      <c r="K80" s="66">
        <v>4.0285521965084171E-4</v>
      </c>
      <c r="L80" s="66">
        <v>5.8783729202103682E-4</v>
      </c>
      <c r="M80" s="66">
        <v>0</v>
      </c>
      <c r="N80" s="66">
        <v>1.2303555086055087E-3</v>
      </c>
      <c r="O80" s="66">
        <v>1.3574308874444853E-3</v>
      </c>
      <c r="P80" s="66">
        <v>7.4495967782309703E-4</v>
      </c>
      <c r="Q80" s="66">
        <v>1.0713090784706426E-3</v>
      </c>
      <c r="R80" s="66">
        <v>1.9403062785592999E-3</v>
      </c>
      <c r="S80" s="66">
        <v>1.3399877285377394E-3</v>
      </c>
      <c r="T80" s="66">
        <v>1.5183622532259765E-3</v>
      </c>
      <c r="U80" s="66">
        <v>9.3478128319864626E-4</v>
      </c>
      <c r="V80" s="66">
        <v>8.2805051486546221E-4</v>
      </c>
      <c r="W80" s="66">
        <v>6.1540119275862071E-4</v>
      </c>
      <c r="X80" s="66">
        <v>9.1125832639527915E-4</v>
      </c>
      <c r="Y80" s="66">
        <v>1.1108291685071349E-3</v>
      </c>
      <c r="Z80" s="66">
        <v>8.8087896029250164E-4</v>
      </c>
      <c r="AA80" s="66">
        <v>2.3160949264052662E-3</v>
      </c>
      <c r="AB80" s="66">
        <v>1.2731674984010593E-3</v>
      </c>
      <c r="AC80" s="66">
        <v>1.5875635991313629E-4</v>
      </c>
      <c r="AD80" s="66">
        <v>5.6838013301763863E-4</v>
      </c>
      <c r="AE80" s="66">
        <v>1.6670117458473779E-3</v>
      </c>
      <c r="AF80" s="66">
        <v>8.7149145754058144E-4</v>
      </c>
      <c r="AG80" s="66">
        <v>1.1084328943976242E-3</v>
      </c>
      <c r="AH80" s="66">
        <v>1.5756193161336398E-3</v>
      </c>
      <c r="AI80" s="66">
        <v>9.8773119611156226E-4</v>
      </c>
      <c r="AJ80" s="66">
        <v>1.8685898136949616E-3</v>
      </c>
      <c r="AK80" s="66">
        <v>2.5601603505909184E-3</v>
      </c>
      <c r="AL80" s="66">
        <v>4.8181350268220726E-4</v>
      </c>
      <c r="AM80" s="66">
        <v>6.1529080356025609E-4</v>
      </c>
      <c r="AN80" s="66">
        <v>8.3931071130580041E-4</v>
      </c>
      <c r="AO80" s="66">
        <v>4.8716339917721752E-4</v>
      </c>
      <c r="AP80" s="66">
        <v>3.9102469840177387E-4</v>
      </c>
      <c r="AQ80" s="66">
        <v>6.3884983662214389E-4</v>
      </c>
      <c r="AR80" s="66">
        <v>2.2940180077124475E-3</v>
      </c>
      <c r="AS80" s="66">
        <v>9.3197066495561613E-4</v>
      </c>
      <c r="AT80" s="66">
        <v>1.1927421262233541E-3</v>
      </c>
      <c r="AU80" s="66">
        <v>1.2160996018913241E-3</v>
      </c>
      <c r="AV80" s="66">
        <v>1.8065761493525889E-3</v>
      </c>
      <c r="AW80" s="66">
        <v>1.4290453015895017E-3</v>
      </c>
      <c r="AX80" s="66">
        <v>2.2989508144327544E-3</v>
      </c>
      <c r="AY80" s="66">
        <v>1.1177906650723358E-3</v>
      </c>
      <c r="AZ80" s="66">
        <v>1.0106269506049792E-3</v>
      </c>
      <c r="BA80" s="66">
        <v>1.9772418066564003E-3</v>
      </c>
      <c r="BB80" s="66">
        <v>6.9703457224779952E-4</v>
      </c>
      <c r="BC80" s="66">
        <v>5.435331930246561E-3</v>
      </c>
      <c r="BD80" s="66">
        <v>1.9151715088010668E-3</v>
      </c>
      <c r="BE80" s="66">
        <v>4.3897938206024801E-4</v>
      </c>
      <c r="BF80" s="66">
        <v>3.2741216455962869E-4</v>
      </c>
      <c r="BG80" s="66">
        <v>4.3208002760228428E-4</v>
      </c>
      <c r="BH80" s="66">
        <v>1.4767101157675754E-3</v>
      </c>
      <c r="BI80" s="66">
        <v>1.1434597002479929E-3</v>
      </c>
      <c r="BJ80" s="66">
        <v>1.2002518939566637E-3</v>
      </c>
      <c r="BK80" s="66">
        <v>1.1339451982880168E-3</v>
      </c>
      <c r="BL80" s="66">
        <v>1.0121001362186793E-3</v>
      </c>
      <c r="BM80" s="66">
        <v>1.142737804560373E-3</v>
      </c>
      <c r="BN80" s="66">
        <v>1.0546057792941946E-3</v>
      </c>
      <c r="BO80" s="66">
        <v>7.7298397539627599E-4</v>
      </c>
      <c r="BP80" s="66">
        <v>5.9494185139731353E-4</v>
      </c>
      <c r="BQ80" s="66">
        <v>4.7235848238327274E-4</v>
      </c>
      <c r="BR80" s="66">
        <v>1.3438278537297092E-3</v>
      </c>
      <c r="BS80" s="66">
        <v>6.3663820383261212E-3</v>
      </c>
      <c r="BT80" s="66">
        <v>2.4786521206507585E-3</v>
      </c>
      <c r="BU80" s="66">
        <v>5.9696344463294106E-3</v>
      </c>
      <c r="BV80" s="66">
        <v>9.6420622879216556E-4</v>
      </c>
      <c r="BW80" s="66">
        <v>4.6096378116971328E-4</v>
      </c>
      <c r="BX80" s="66">
        <v>3.2060470918796497E-4</v>
      </c>
      <c r="BY80" s="66">
        <v>1.0006909661578234</v>
      </c>
      <c r="BZ80" s="66">
        <v>8.2706267744323252E-4</v>
      </c>
      <c r="CA80" s="66">
        <v>7.7832523269111655E-4</v>
      </c>
      <c r="CB80" s="66">
        <v>1.0533720879104577E-3</v>
      </c>
      <c r="CC80" s="66">
        <v>4.4321489258635485E-3</v>
      </c>
      <c r="CD80" s="66">
        <v>3.2193078158182626E-3</v>
      </c>
      <c r="CE80" s="66">
        <v>1.1476478760944694E-3</v>
      </c>
      <c r="CF80" s="66">
        <v>1.1157859889278853E-3</v>
      </c>
      <c r="CG80" s="66">
        <v>1.1916849604665495E-3</v>
      </c>
      <c r="CH80" s="66">
        <v>1.5408425873352015E-3</v>
      </c>
      <c r="CI80" s="66">
        <v>2.7598273224025667E-3</v>
      </c>
      <c r="CJ80" s="66">
        <v>6.1329082651907969E-4</v>
      </c>
      <c r="CK80" s="66">
        <v>2.3635763938025726E-3</v>
      </c>
      <c r="CL80" s="66">
        <v>1.3584545485521194E-3</v>
      </c>
      <c r="CM80" s="66">
        <v>2.6568230359786567E-3</v>
      </c>
      <c r="CN80" s="66">
        <v>2.5822773462756098E-3</v>
      </c>
      <c r="CO80" s="66">
        <v>3.2844585810211002E-3</v>
      </c>
      <c r="CP80" s="66">
        <v>1.0432411710270568E-3</v>
      </c>
      <c r="CQ80" s="66">
        <v>1.8166862123696695E-3</v>
      </c>
      <c r="CR80" s="66">
        <v>1.1096201709309438E-3</v>
      </c>
      <c r="CS80" s="66">
        <v>5.6793496639801042E-4</v>
      </c>
      <c r="CT80" s="66">
        <v>2.8199857634599707E-3</v>
      </c>
      <c r="CU80" s="66">
        <v>7.1074524985119609E-4</v>
      </c>
      <c r="CV80" s="66">
        <v>1.2220514739839483E-3</v>
      </c>
      <c r="CW80" s="66">
        <v>6.1534963334871793E-4</v>
      </c>
      <c r="CX80" s="66">
        <v>8.4859618681570892E-4</v>
      </c>
      <c r="CY80" s="66">
        <v>1.3179685116519503E-3</v>
      </c>
      <c r="CZ80" s="66">
        <v>1.5245149303529601E-3</v>
      </c>
      <c r="DA80" s="66">
        <v>1.2942942027078096E-3</v>
      </c>
      <c r="DB80" s="66">
        <v>1.396718151770686E-3</v>
      </c>
      <c r="DC80" s="66">
        <v>1.6129502699468799E-3</v>
      </c>
      <c r="DD80" s="66">
        <v>8.0350613885784899E-4</v>
      </c>
      <c r="DE80" s="67">
        <v>8.1487216868894371E-3</v>
      </c>
      <c r="DF80" s="32"/>
      <c r="DG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row>
    <row r="81" spans="1:170" s="34" customFormat="1" ht="19.95" customHeight="1" x14ac:dyDescent="0.2">
      <c r="A81" s="71" t="s">
        <v>522</v>
      </c>
      <c r="B81" s="69" t="s">
        <v>523</v>
      </c>
      <c r="C81" s="70">
        <v>6.2889678091135881E-3</v>
      </c>
      <c r="D81" s="66">
        <v>2.5571141319755974E-2</v>
      </c>
      <c r="E81" s="66">
        <v>4.0841230430911056E-3</v>
      </c>
      <c r="F81" s="66">
        <v>1.7619755420534313E-2</v>
      </c>
      <c r="G81" s="66">
        <v>3.9547025051739826E-3</v>
      </c>
      <c r="H81" s="66">
        <v>0</v>
      </c>
      <c r="I81" s="66">
        <v>7.3431657814659462E-3</v>
      </c>
      <c r="J81" s="66">
        <v>1.1948817643916023E-2</v>
      </c>
      <c r="K81" s="66">
        <v>8.6863660571648484E-3</v>
      </c>
      <c r="L81" s="66">
        <v>1.5548717101687688E-2</v>
      </c>
      <c r="M81" s="66">
        <v>0</v>
      </c>
      <c r="N81" s="66">
        <v>6.8066782420783392E-3</v>
      </c>
      <c r="O81" s="66">
        <v>6.3100036041182439E-3</v>
      </c>
      <c r="P81" s="66">
        <v>1.360284798893383E-2</v>
      </c>
      <c r="Q81" s="66">
        <v>1.0895601866565994E-2</v>
      </c>
      <c r="R81" s="66">
        <v>1.9229923552944516E-2</v>
      </c>
      <c r="S81" s="66">
        <v>1.3467198824099276E-2</v>
      </c>
      <c r="T81" s="66">
        <v>8.0714621308431624E-3</v>
      </c>
      <c r="U81" s="66">
        <v>1.4773620235879803E-2</v>
      </c>
      <c r="V81" s="66">
        <v>6.3123904843941214E-3</v>
      </c>
      <c r="W81" s="66">
        <v>5.1644569289961088E-3</v>
      </c>
      <c r="X81" s="66">
        <v>8.1901380172664049E-3</v>
      </c>
      <c r="Y81" s="66">
        <v>8.2651550177127303E-3</v>
      </c>
      <c r="Z81" s="66">
        <v>1.1437358372028068E-2</v>
      </c>
      <c r="AA81" s="66">
        <v>6.6941415104829084E-3</v>
      </c>
      <c r="AB81" s="66">
        <v>9.7681690881404395E-3</v>
      </c>
      <c r="AC81" s="66">
        <v>1.5904918799571001E-3</v>
      </c>
      <c r="AD81" s="66">
        <v>1.3938754936262182E-2</v>
      </c>
      <c r="AE81" s="66">
        <v>6.5420859042607535E-3</v>
      </c>
      <c r="AF81" s="66">
        <v>6.746077282740735E-3</v>
      </c>
      <c r="AG81" s="66">
        <v>7.0435517307402178E-3</v>
      </c>
      <c r="AH81" s="66">
        <v>1.2692790374715081E-2</v>
      </c>
      <c r="AI81" s="66">
        <v>2.4712118988513464E-2</v>
      </c>
      <c r="AJ81" s="66">
        <v>1.424296477096018E-2</v>
      </c>
      <c r="AK81" s="66">
        <v>1.226996815662452E-2</v>
      </c>
      <c r="AL81" s="66">
        <v>1.2101496933003761E-2</v>
      </c>
      <c r="AM81" s="66">
        <v>9.6818772383953384E-3</v>
      </c>
      <c r="AN81" s="66">
        <v>2.0267251215546581E-2</v>
      </c>
      <c r="AO81" s="66">
        <v>1.3766681861503075E-2</v>
      </c>
      <c r="AP81" s="66">
        <v>1.4009426669724446E-2</v>
      </c>
      <c r="AQ81" s="66">
        <v>1.2260638480183616E-2</v>
      </c>
      <c r="AR81" s="66">
        <v>9.8014005230379914E-3</v>
      </c>
      <c r="AS81" s="66">
        <v>8.091750617419867E-3</v>
      </c>
      <c r="AT81" s="66">
        <v>6.6510252858757168E-3</v>
      </c>
      <c r="AU81" s="66">
        <v>5.4063554217674446E-3</v>
      </c>
      <c r="AV81" s="66">
        <v>6.0080658443890387E-3</v>
      </c>
      <c r="AW81" s="66">
        <v>6.1926828659282038E-3</v>
      </c>
      <c r="AX81" s="66">
        <v>6.8106353579176042E-3</v>
      </c>
      <c r="AY81" s="66">
        <v>6.4333074724172356E-3</v>
      </c>
      <c r="AZ81" s="66">
        <v>6.0908691815453877E-3</v>
      </c>
      <c r="BA81" s="66">
        <v>4.3003363578402428E-3</v>
      </c>
      <c r="BB81" s="66">
        <v>6.8563942009854722E-3</v>
      </c>
      <c r="BC81" s="66">
        <v>5.2152724493931346E-3</v>
      </c>
      <c r="BD81" s="66">
        <v>6.9764428380402043E-3</v>
      </c>
      <c r="BE81" s="66">
        <v>7.824917043314587E-3</v>
      </c>
      <c r="BF81" s="66">
        <v>8.35800687830646E-3</v>
      </c>
      <c r="BG81" s="66">
        <v>5.6714452394910474E-3</v>
      </c>
      <c r="BH81" s="66">
        <v>8.7468679037073713E-3</v>
      </c>
      <c r="BI81" s="66">
        <v>5.8166750893114275E-3</v>
      </c>
      <c r="BJ81" s="66">
        <v>9.6010440056351013E-3</v>
      </c>
      <c r="BK81" s="66">
        <v>0.20561106268782714</v>
      </c>
      <c r="BL81" s="66">
        <v>1.22079265975412E-2</v>
      </c>
      <c r="BM81" s="66">
        <v>1.2505491269195474E-2</v>
      </c>
      <c r="BN81" s="66">
        <v>1.2840733619673819E-2</v>
      </c>
      <c r="BO81" s="66">
        <v>1.3080596762466973E-2</v>
      </c>
      <c r="BP81" s="66">
        <v>1.0225951386655678E-2</v>
      </c>
      <c r="BQ81" s="66">
        <v>1.5164499472727761E-2</v>
      </c>
      <c r="BR81" s="66">
        <v>6.3187972491895103E-3</v>
      </c>
      <c r="BS81" s="66">
        <v>1.4259995961546467E-2</v>
      </c>
      <c r="BT81" s="66">
        <v>3.3913001810433421E-3</v>
      </c>
      <c r="BU81" s="66">
        <v>5.3313552730765894E-3</v>
      </c>
      <c r="BV81" s="66">
        <v>1.4760725845637164E-3</v>
      </c>
      <c r="BW81" s="66">
        <v>1.0731625721597585E-3</v>
      </c>
      <c r="BX81" s="66">
        <v>4.3911891600229198E-4</v>
      </c>
      <c r="BY81" s="66">
        <v>2.1286027542443704E-3</v>
      </c>
      <c r="BZ81" s="66">
        <v>1.002952533092248</v>
      </c>
      <c r="CA81" s="66">
        <v>3.9936557625847363E-3</v>
      </c>
      <c r="CB81" s="66">
        <v>1.9183654755780891E-3</v>
      </c>
      <c r="CC81" s="66">
        <v>3.5652405103539521E-3</v>
      </c>
      <c r="CD81" s="66">
        <v>2.151507408735041E-3</v>
      </c>
      <c r="CE81" s="66">
        <v>2.3179867366673345E-3</v>
      </c>
      <c r="CF81" s="66">
        <v>4.556083264647467E-3</v>
      </c>
      <c r="CG81" s="66">
        <v>4.0893826088022805E-2</v>
      </c>
      <c r="CH81" s="66">
        <v>4.4092256367440474E-3</v>
      </c>
      <c r="CI81" s="66">
        <v>3.9537869031113842E-3</v>
      </c>
      <c r="CJ81" s="66">
        <v>3.9135210889030365E-3</v>
      </c>
      <c r="CK81" s="66">
        <v>5.5415492332955571E-3</v>
      </c>
      <c r="CL81" s="66">
        <v>7.6529468843359255E-3</v>
      </c>
      <c r="CM81" s="66">
        <v>3.185085261283221E-3</v>
      </c>
      <c r="CN81" s="66">
        <v>2.6195341291099378E-3</v>
      </c>
      <c r="CO81" s="66">
        <v>6.1657295838473836E-3</v>
      </c>
      <c r="CP81" s="66">
        <v>4.9884534570821815E-3</v>
      </c>
      <c r="CQ81" s="66">
        <v>3.3137952372322347E-3</v>
      </c>
      <c r="CR81" s="66">
        <v>4.8215605883247413E-3</v>
      </c>
      <c r="CS81" s="66">
        <v>2.7362724882692437E-3</v>
      </c>
      <c r="CT81" s="66">
        <v>8.9497101341528898E-3</v>
      </c>
      <c r="CU81" s="66">
        <v>2.455067599483518E-3</v>
      </c>
      <c r="CV81" s="66">
        <v>3.522626083992092E-3</v>
      </c>
      <c r="CW81" s="66">
        <v>5.5005325241871995E-3</v>
      </c>
      <c r="CX81" s="66">
        <v>2.0464642599994014E-3</v>
      </c>
      <c r="CY81" s="66">
        <v>5.6577714217442201E-3</v>
      </c>
      <c r="CZ81" s="66">
        <v>9.3848113972789075E-3</v>
      </c>
      <c r="DA81" s="66">
        <v>2.9679983438295502E-3</v>
      </c>
      <c r="DB81" s="66">
        <v>2.9872899868625328E-3</v>
      </c>
      <c r="DC81" s="66">
        <v>8.8087196964693904E-3</v>
      </c>
      <c r="DD81" s="66">
        <v>2.307047747104353E-2</v>
      </c>
      <c r="DE81" s="67">
        <v>2.3055850749449998E-2</v>
      </c>
      <c r="DF81" s="32"/>
      <c r="DG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row>
    <row r="82" spans="1:170" s="34" customFormat="1" ht="19.95" customHeight="1" x14ac:dyDescent="0.2">
      <c r="A82" s="71" t="s">
        <v>528</v>
      </c>
      <c r="B82" s="69" t="s">
        <v>529</v>
      </c>
      <c r="C82" s="70">
        <v>4.7645476926192837E-2</v>
      </c>
      <c r="D82" s="66">
        <v>1.4400825559019141E-2</v>
      </c>
      <c r="E82" s="66">
        <v>1.5650519864297642E-2</v>
      </c>
      <c r="F82" s="66">
        <v>2.4927693422569223E-2</v>
      </c>
      <c r="G82" s="66">
        <v>2.7392594021591204E-2</v>
      </c>
      <c r="H82" s="66">
        <v>0</v>
      </c>
      <c r="I82" s="66">
        <v>0.25089361374425179</v>
      </c>
      <c r="J82" s="66">
        <v>8.3103626219331907E-3</v>
      </c>
      <c r="K82" s="66">
        <v>7.2177262337488335E-3</v>
      </c>
      <c r="L82" s="66">
        <v>6.1009441169588979E-3</v>
      </c>
      <c r="M82" s="66">
        <v>0</v>
      </c>
      <c r="N82" s="66">
        <v>1.5536989580981519E-2</v>
      </c>
      <c r="O82" s="66">
        <v>9.3599361986607902E-3</v>
      </c>
      <c r="P82" s="66">
        <v>1.8317921334279799E-2</v>
      </c>
      <c r="Q82" s="66">
        <v>8.7888778631908786E-3</v>
      </c>
      <c r="R82" s="66">
        <v>8.2270625604826536E-3</v>
      </c>
      <c r="S82" s="66">
        <v>5.5973170738438131E-3</v>
      </c>
      <c r="T82" s="66">
        <v>1.0397524911091608E-2</v>
      </c>
      <c r="U82" s="66">
        <v>5.3592805078693084E-3</v>
      </c>
      <c r="V82" s="66">
        <v>6.0356519414412656E-3</v>
      </c>
      <c r="W82" s="66">
        <v>3.1975512138740997E-3</v>
      </c>
      <c r="X82" s="66">
        <v>6.2337329500273533E-3</v>
      </c>
      <c r="Y82" s="66">
        <v>2.610042778152809E-3</v>
      </c>
      <c r="Z82" s="66">
        <v>5.6130904568522377E-3</v>
      </c>
      <c r="AA82" s="66">
        <v>4.2807078840838252E-3</v>
      </c>
      <c r="AB82" s="66">
        <v>4.8135259419118028E-3</v>
      </c>
      <c r="AC82" s="66">
        <v>6.6769074278500557E-4</v>
      </c>
      <c r="AD82" s="66">
        <v>1.5642830383448831E-3</v>
      </c>
      <c r="AE82" s="66">
        <v>3.1557558485920934E-3</v>
      </c>
      <c r="AF82" s="66">
        <v>3.2695853825513849E-3</v>
      </c>
      <c r="AG82" s="66">
        <v>1.3309704323026155E-2</v>
      </c>
      <c r="AH82" s="66">
        <v>7.4488736269486214E-3</v>
      </c>
      <c r="AI82" s="66">
        <v>3.8745336104230178E-2</v>
      </c>
      <c r="AJ82" s="66">
        <v>5.7553111770731911E-3</v>
      </c>
      <c r="AK82" s="66">
        <v>5.9272173208630256E-3</v>
      </c>
      <c r="AL82" s="66">
        <v>4.5033786875888059E-3</v>
      </c>
      <c r="AM82" s="66">
        <v>6.9606098550611837E-3</v>
      </c>
      <c r="AN82" s="66">
        <v>7.7043001734165978E-3</v>
      </c>
      <c r="AO82" s="66">
        <v>7.2921444143015553E-3</v>
      </c>
      <c r="AP82" s="66">
        <v>2.8623351587013916E-3</v>
      </c>
      <c r="AQ82" s="66">
        <v>5.5940505715670651E-3</v>
      </c>
      <c r="AR82" s="66">
        <v>1.1900133015421357E-2</v>
      </c>
      <c r="AS82" s="66">
        <v>1.0543708916285642E-2</v>
      </c>
      <c r="AT82" s="66">
        <v>6.8395799773290442E-3</v>
      </c>
      <c r="AU82" s="66">
        <v>6.3254606730515136E-3</v>
      </c>
      <c r="AV82" s="66">
        <v>1.1403836472928997E-2</v>
      </c>
      <c r="AW82" s="66">
        <v>5.7834411623189242E-3</v>
      </c>
      <c r="AX82" s="66">
        <v>3.1475853009400295E-3</v>
      </c>
      <c r="AY82" s="66">
        <v>4.3107013419402297E-3</v>
      </c>
      <c r="AZ82" s="66">
        <v>4.8983152413048965E-3</v>
      </c>
      <c r="BA82" s="66">
        <v>3.717372117660679E-3</v>
      </c>
      <c r="BB82" s="66">
        <v>4.6732698430577172E-3</v>
      </c>
      <c r="BC82" s="66">
        <v>1.7772012952155772E-3</v>
      </c>
      <c r="BD82" s="66">
        <v>5.7362267838432512E-3</v>
      </c>
      <c r="BE82" s="66">
        <v>2.2671865765107511E-3</v>
      </c>
      <c r="BF82" s="66">
        <v>2.1208732530279299E-3</v>
      </c>
      <c r="BG82" s="66">
        <v>2.8991178590022761E-3</v>
      </c>
      <c r="BH82" s="66">
        <v>3.8645222838642329E-3</v>
      </c>
      <c r="BI82" s="66">
        <v>2.7254693769932481E-3</v>
      </c>
      <c r="BJ82" s="66">
        <v>3.6386774688902647E-2</v>
      </c>
      <c r="BK82" s="66">
        <v>1.2978730294390109E-2</v>
      </c>
      <c r="BL82" s="66">
        <v>2.0618247900809687E-2</v>
      </c>
      <c r="BM82" s="66">
        <v>2.2157189552565709E-2</v>
      </c>
      <c r="BN82" s="66">
        <v>2.5053178073623561E-2</v>
      </c>
      <c r="BO82" s="66">
        <v>1.6055586733423444E-2</v>
      </c>
      <c r="BP82" s="66">
        <v>5.0072270790758409E-3</v>
      </c>
      <c r="BQ82" s="66">
        <v>5.7852293501307961E-3</v>
      </c>
      <c r="BR82" s="66">
        <v>9.998561255573947E-3</v>
      </c>
      <c r="BS82" s="66">
        <v>2.414685913246685E-2</v>
      </c>
      <c r="BT82" s="66">
        <v>3.3837404614468748E-2</v>
      </c>
      <c r="BU82" s="66">
        <v>9.0485117600446491E-3</v>
      </c>
      <c r="BV82" s="66">
        <v>6.5221822920578194E-3</v>
      </c>
      <c r="BW82" s="66">
        <v>4.364852407690893E-3</v>
      </c>
      <c r="BX82" s="66">
        <v>1.4386507297005314E-3</v>
      </c>
      <c r="BY82" s="66">
        <v>4.490733016530718E-3</v>
      </c>
      <c r="BZ82" s="66">
        <v>3.3557252017356221E-3</v>
      </c>
      <c r="CA82" s="66">
        <v>1.0052153310483471</v>
      </c>
      <c r="CB82" s="66">
        <v>4.0397975355417814E-3</v>
      </c>
      <c r="CC82" s="66">
        <v>2.6758452701698961E-3</v>
      </c>
      <c r="CD82" s="66">
        <v>3.9240658984005337E-3</v>
      </c>
      <c r="CE82" s="66">
        <v>4.2364739413085746E-3</v>
      </c>
      <c r="CF82" s="66">
        <v>6.0093385592493451E-3</v>
      </c>
      <c r="CG82" s="66">
        <v>8.1820083049889882E-3</v>
      </c>
      <c r="CH82" s="66">
        <v>9.5341171388802493E-3</v>
      </c>
      <c r="CI82" s="66">
        <v>8.4650012677073838E-3</v>
      </c>
      <c r="CJ82" s="66">
        <v>1.5011569528270031E-2</v>
      </c>
      <c r="CK82" s="66">
        <v>6.1035375331876824E-3</v>
      </c>
      <c r="CL82" s="66">
        <v>1.470586928590132E-2</v>
      </c>
      <c r="CM82" s="66">
        <v>9.1476573390467022E-3</v>
      </c>
      <c r="CN82" s="66">
        <v>9.9293681628118604E-3</v>
      </c>
      <c r="CO82" s="66">
        <v>8.2388868946547834E-3</v>
      </c>
      <c r="CP82" s="66">
        <v>5.9664735773047187E-3</v>
      </c>
      <c r="CQ82" s="66">
        <v>5.7442438327070166E-3</v>
      </c>
      <c r="CR82" s="66">
        <v>9.4746779957252461E-3</v>
      </c>
      <c r="CS82" s="66">
        <v>8.0945093820871412E-3</v>
      </c>
      <c r="CT82" s="66">
        <v>1.6916392507836948E-2</v>
      </c>
      <c r="CU82" s="66">
        <v>1.2144380918296898E-2</v>
      </c>
      <c r="CV82" s="66">
        <v>1.4230018501000041E-2</v>
      </c>
      <c r="CW82" s="66">
        <v>6.0750249324197196E-3</v>
      </c>
      <c r="CX82" s="66">
        <v>7.2067820598247625E-3</v>
      </c>
      <c r="CY82" s="66">
        <v>3.2117421389997888E-2</v>
      </c>
      <c r="CZ82" s="66">
        <v>5.6611672533778794E-3</v>
      </c>
      <c r="DA82" s="66">
        <v>1.4859573958632622E-2</v>
      </c>
      <c r="DB82" s="66">
        <v>2.4948791297245893E-2</v>
      </c>
      <c r="DC82" s="66">
        <v>2.5188341044043123E-2</v>
      </c>
      <c r="DD82" s="66">
        <v>5.6208944789451591E-3</v>
      </c>
      <c r="DE82" s="67">
        <v>1.5779999359349151E-2</v>
      </c>
      <c r="DF82" s="32"/>
      <c r="DG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row>
    <row r="83" spans="1:170" s="34" customFormat="1" ht="19.95" customHeight="1" x14ac:dyDescent="0.2">
      <c r="A83" s="71" t="s">
        <v>534</v>
      </c>
      <c r="B83" s="69" t="s">
        <v>535</v>
      </c>
      <c r="C83" s="70">
        <v>4.2488555179084686E-4</v>
      </c>
      <c r="D83" s="66">
        <v>9.9594820815473409E-4</v>
      </c>
      <c r="E83" s="66">
        <v>1.0442926207038895E-4</v>
      </c>
      <c r="F83" s="66">
        <v>2.7059839503470865E-4</v>
      </c>
      <c r="G83" s="66">
        <v>3.4152914558507143E-4</v>
      </c>
      <c r="H83" s="66">
        <v>0</v>
      </c>
      <c r="I83" s="66">
        <v>4.0257036098256496E-4</v>
      </c>
      <c r="J83" s="66">
        <v>3.0332398960792288E-4</v>
      </c>
      <c r="K83" s="66">
        <v>2.6198905977660512E-4</v>
      </c>
      <c r="L83" s="66">
        <v>7.4907599516137494E-4</v>
      </c>
      <c r="M83" s="66">
        <v>0</v>
      </c>
      <c r="N83" s="66">
        <v>2.3033213720612412E-4</v>
      </c>
      <c r="O83" s="66">
        <v>1.0892067994291456E-4</v>
      </c>
      <c r="P83" s="66">
        <v>5.4854222647777008E-4</v>
      </c>
      <c r="Q83" s="66">
        <v>3.294739032683509E-4</v>
      </c>
      <c r="R83" s="66">
        <v>5.7026720048948358E-4</v>
      </c>
      <c r="S83" s="66">
        <v>2.9796780396905257E-4</v>
      </c>
      <c r="T83" s="66">
        <v>1.7420300113240615E-4</v>
      </c>
      <c r="U83" s="66">
        <v>1.1369906829949382E-3</v>
      </c>
      <c r="V83" s="66">
        <v>1.0310972084675103E-3</v>
      </c>
      <c r="W83" s="66">
        <v>7.4918102544689288E-4</v>
      </c>
      <c r="X83" s="66">
        <v>6.0142618193104506E-4</v>
      </c>
      <c r="Y83" s="66">
        <v>6.0423679405067316E-4</v>
      </c>
      <c r="Z83" s="66">
        <v>7.2303095196555645E-4</v>
      </c>
      <c r="AA83" s="66">
        <v>2.0470897287181436E-4</v>
      </c>
      <c r="AB83" s="66">
        <v>3.6780975705784185E-4</v>
      </c>
      <c r="AC83" s="66">
        <v>1.0060520337888401E-3</v>
      </c>
      <c r="AD83" s="66">
        <v>3.8947268093454455E-3</v>
      </c>
      <c r="AE83" s="66">
        <v>1.7948185692773984E-4</v>
      </c>
      <c r="AF83" s="66">
        <v>1.7018383970003964E-4</v>
      </c>
      <c r="AG83" s="66">
        <v>1.6772997095724598E-4</v>
      </c>
      <c r="AH83" s="66">
        <v>7.3841319442341806E-4</v>
      </c>
      <c r="AI83" s="66">
        <v>1.8634894923776854E-3</v>
      </c>
      <c r="AJ83" s="66">
        <v>6.5646504637024603E-4</v>
      </c>
      <c r="AK83" s="66">
        <v>8.4356160079486074E-4</v>
      </c>
      <c r="AL83" s="66">
        <v>2.0066429217560152E-3</v>
      </c>
      <c r="AM83" s="66">
        <v>1.2242014372146927E-3</v>
      </c>
      <c r="AN83" s="66">
        <v>1.6330372105385852E-3</v>
      </c>
      <c r="AO83" s="66">
        <v>1.2205507364791953E-3</v>
      </c>
      <c r="AP83" s="66">
        <v>3.3767065773019776E-3</v>
      </c>
      <c r="AQ83" s="66">
        <v>6.8033500600802666E-4</v>
      </c>
      <c r="AR83" s="66">
        <v>6.2237627362977672E-4</v>
      </c>
      <c r="AS83" s="66">
        <v>5.0340502645344074E-4</v>
      </c>
      <c r="AT83" s="66">
        <v>3.0007387872346393E-4</v>
      </c>
      <c r="AU83" s="66">
        <v>2.3652430848971096E-4</v>
      </c>
      <c r="AV83" s="66">
        <v>1.5045196979648388E-4</v>
      </c>
      <c r="AW83" s="66">
        <v>1.5368809702942198E-4</v>
      </c>
      <c r="AX83" s="66">
        <v>1.834144227822795E-4</v>
      </c>
      <c r="AY83" s="66">
        <v>2.1961347078393333E-4</v>
      </c>
      <c r="AZ83" s="66">
        <v>1.976133408915219E-4</v>
      </c>
      <c r="BA83" s="66">
        <v>8.8321344623489898E-5</v>
      </c>
      <c r="BB83" s="66">
        <v>1.9345379158655873E-4</v>
      </c>
      <c r="BC83" s="66">
        <v>1.1190143448679962E-4</v>
      </c>
      <c r="BD83" s="66">
        <v>1.0948665848495732E-4</v>
      </c>
      <c r="BE83" s="66">
        <v>5.2298622490322768E-4</v>
      </c>
      <c r="BF83" s="66">
        <v>5.8742336917118223E-4</v>
      </c>
      <c r="BG83" s="66">
        <v>2.9939885458634552E-4</v>
      </c>
      <c r="BH83" s="66">
        <v>4.4875228206812804E-4</v>
      </c>
      <c r="BI83" s="66">
        <v>2.6235464136556885E-4</v>
      </c>
      <c r="BJ83" s="66">
        <v>1.9410931107087753E-4</v>
      </c>
      <c r="BK83" s="66">
        <v>1.7659699300926455E-2</v>
      </c>
      <c r="BL83" s="66">
        <v>2.4579500387074979E-4</v>
      </c>
      <c r="BM83" s="66">
        <v>2.2809437783158641E-4</v>
      </c>
      <c r="BN83" s="66">
        <v>5.1592620691340871E-4</v>
      </c>
      <c r="BO83" s="66">
        <v>5.5211353932680437E-4</v>
      </c>
      <c r="BP83" s="66">
        <v>1.3377289478028527E-3</v>
      </c>
      <c r="BQ83" s="66">
        <v>1.0028854781933673E-3</v>
      </c>
      <c r="BR83" s="66">
        <v>1.5385827348558925E-4</v>
      </c>
      <c r="BS83" s="66">
        <v>2.1752387566228456E-4</v>
      </c>
      <c r="BT83" s="66">
        <v>1.074447907027725E-4</v>
      </c>
      <c r="BU83" s="66">
        <v>6.695546473159221E-5</v>
      </c>
      <c r="BV83" s="66">
        <v>4.655720786169313E-5</v>
      </c>
      <c r="BW83" s="66">
        <v>2.4601455157064522E-5</v>
      </c>
      <c r="BX83" s="66">
        <v>8.9220785465288344E-6</v>
      </c>
      <c r="BY83" s="66">
        <v>8.9741420542948128E-5</v>
      </c>
      <c r="BZ83" s="66">
        <v>4.9896483435155124E-4</v>
      </c>
      <c r="CA83" s="66">
        <v>1.2199840823708308E-3</v>
      </c>
      <c r="CB83" s="66">
        <v>1.0786284813354312</v>
      </c>
      <c r="CC83" s="66">
        <v>4.258292800805329E-5</v>
      </c>
      <c r="CD83" s="66">
        <v>5.9009510009864612E-5</v>
      </c>
      <c r="CE83" s="66">
        <v>7.9836486117475808E-5</v>
      </c>
      <c r="CF83" s="66">
        <v>1.1943811656124068E-4</v>
      </c>
      <c r="CG83" s="66">
        <v>3.1368705292753046E-4</v>
      </c>
      <c r="CH83" s="66">
        <v>4.9722444587210345E-5</v>
      </c>
      <c r="CI83" s="66">
        <v>5.9417555270887197E-5</v>
      </c>
      <c r="CJ83" s="66">
        <v>8.8347746018520992E-5</v>
      </c>
      <c r="CK83" s="66">
        <v>4.9811482042580041E-5</v>
      </c>
      <c r="CL83" s="66">
        <v>1.1355658640345247E-4</v>
      </c>
      <c r="CM83" s="66">
        <v>5.7912892708436054E-5</v>
      </c>
      <c r="CN83" s="66">
        <v>7.8432626470162446E-5</v>
      </c>
      <c r="CO83" s="66">
        <v>1.2577082992537217E-4</v>
      </c>
      <c r="CP83" s="66">
        <v>6.2789636514945743E-5</v>
      </c>
      <c r="CQ83" s="66">
        <v>8.6270305003168771E-5</v>
      </c>
      <c r="CR83" s="66">
        <v>1.0358474921383963E-4</v>
      </c>
      <c r="CS83" s="66">
        <v>7.1775815633137767E-5</v>
      </c>
      <c r="CT83" s="66">
        <v>1.077974904950156E-4</v>
      </c>
      <c r="CU83" s="66">
        <v>5.7326802176109995E-5</v>
      </c>
      <c r="CV83" s="66">
        <v>5.6196088786866208E-5</v>
      </c>
      <c r="CW83" s="66">
        <v>1.890604576237301E-4</v>
      </c>
      <c r="CX83" s="66">
        <v>4.3340010696076683E-5</v>
      </c>
      <c r="CY83" s="66">
        <v>1.6384498957476573E-4</v>
      </c>
      <c r="CZ83" s="66">
        <v>1.6019082210663653E-4</v>
      </c>
      <c r="DA83" s="66">
        <v>1.1283344827061695E-4</v>
      </c>
      <c r="DB83" s="66">
        <v>1.224165023362037E-4</v>
      </c>
      <c r="DC83" s="66">
        <v>1.2215719392345237E-4</v>
      </c>
      <c r="DD83" s="66">
        <v>4.8473394707343242E-4</v>
      </c>
      <c r="DE83" s="67">
        <v>1.9686889176037938E-4</v>
      </c>
      <c r="DF83" s="32"/>
      <c r="DG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row>
    <row r="84" spans="1:170" s="34" customFormat="1" ht="19.95" customHeight="1" x14ac:dyDescent="0.2">
      <c r="A84" s="71" t="s">
        <v>542</v>
      </c>
      <c r="B84" s="69" t="s">
        <v>540</v>
      </c>
      <c r="C84" s="70">
        <v>3.9236770377866425E-7</v>
      </c>
      <c r="D84" s="66">
        <v>2.9419284170833998E-7</v>
      </c>
      <c r="E84" s="66">
        <v>3.0462294669940682E-6</v>
      </c>
      <c r="F84" s="66">
        <v>3.7431459527218336E-7</v>
      </c>
      <c r="G84" s="66">
        <v>6.061358737710991E-7</v>
      </c>
      <c r="H84" s="66">
        <v>0</v>
      </c>
      <c r="I84" s="66">
        <v>1.2356967959080708E-6</v>
      </c>
      <c r="J84" s="66">
        <v>4.7294813626302461E-7</v>
      </c>
      <c r="K84" s="66">
        <v>3.5503439279834562E-7</v>
      </c>
      <c r="L84" s="66">
        <v>5.620305455352627E-7</v>
      </c>
      <c r="M84" s="66">
        <v>0</v>
      </c>
      <c r="N84" s="66">
        <v>1.3383216065870963E-6</v>
      </c>
      <c r="O84" s="66">
        <v>2.245065367091874E-6</v>
      </c>
      <c r="P84" s="66">
        <v>7.8325292317841298E-7</v>
      </c>
      <c r="Q84" s="66">
        <v>1.7838077732946399E-6</v>
      </c>
      <c r="R84" s="66">
        <v>8.4002854673806979E-7</v>
      </c>
      <c r="S84" s="66">
        <v>9.025037406454165E-7</v>
      </c>
      <c r="T84" s="66">
        <v>1.8210323987113E-6</v>
      </c>
      <c r="U84" s="66">
        <v>6.9289281631290186E-7</v>
      </c>
      <c r="V84" s="66">
        <v>7.3394057230657042E-7</v>
      </c>
      <c r="W84" s="66">
        <v>2.7884629554691561E-7</v>
      </c>
      <c r="X84" s="66">
        <v>6.8921194579995594E-7</v>
      </c>
      <c r="Y84" s="66">
        <v>7.3215342465249085E-7</v>
      </c>
      <c r="Z84" s="66">
        <v>7.8528908185073926E-7</v>
      </c>
      <c r="AA84" s="66">
        <v>4.9945816513314627E-6</v>
      </c>
      <c r="AB84" s="66">
        <v>1.1751393507659772E-6</v>
      </c>
      <c r="AC84" s="66">
        <v>1.4505349178932094E-7</v>
      </c>
      <c r="AD84" s="66">
        <v>4.053185142582507E-7</v>
      </c>
      <c r="AE84" s="66">
        <v>9.4307154670063319E-7</v>
      </c>
      <c r="AF84" s="66">
        <v>1.1954201092138498E-6</v>
      </c>
      <c r="AG84" s="66">
        <v>1.3948476313530129E-6</v>
      </c>
      <c r="AH84" s="66">
        <v>1.1259326845247116E-6</v>
      </c>
      <c r="AI84" s="66">
        <v>9.4761395122904421E-7</v>
      </c>
      <c r="AJ84" s="66">
        <v>9.2365470024272771E-7</v>
      </c>
      <c r="AK84" s="66">
        <v>1.1797092668631677E-6</v>
      </c>
      <c r="AL84" s="66">
        <v>2.900041907944334E-7</v>
      </c>
      <c r="AM84" s="66">
        <v>5.0642597510188369E-7</v>
      </c>
      <c r="AN84" s="66">
        <v>7.9351000334971457E-7</v>
      </c>
      <c r="AO84" s="66">
        <v>5.179355146239949E-7</v>
      </c>
      <c r="AP84" s="66">
        <v>2.6779889287869367E-7</v>
      </c>
      <c r="AQ84" s="66">
        <v>4.0056074593247727E-7</v>
      </c>
      <c r="AR84" s="66">
        <v>1.4889428441791606E-6</v>
      </c>
      <c r="AS84" s="66">
        <v>1.0792690137848206E-6</v>
      </c>
      <c r="AT84" s="66">
        <v>1.3742753867898802E-6</v>
      </c>
      <c r="AU84" s="66">
        <v>1.5643815805040122E-6</v>
      </c>
      <c r="AV84" s="66">
        <v>1.2895208017850584E-6</v>
      </c>
      <c r="AW84" s="66">
        <v>7.2951854265526859E-7</v>
      </c>
      <c r="AX84" s="66">
        <v>1.3009815083711332E-6</v>
      </c>
      <c r="AY84" s="66">
        <v>1.2634830205838281E-6</v>
      </c>
      <c r="AZ84" s="66">
        <v>1.5563993774796383E-6</v>
      </c>
      <c r="BA84" s="66">
        <v>1.9747800766547606E-6</v>
      </c>
      <c r="BB84" s="66">
        <v>1.3898924168342661E-6</v>
      </c>
      <c r="BC84" s="66">
        <v>1.5188584783155169E-6</v>
      </c>
      <c r="BD84" s="66">
        <v>1.1107174099874854E-6</v>
      </c>
      <c r="BE84" s="66">
        <v>4.7385233407559586E-7</v>
      </c>
      <c r="BF84" s="66">
        <v>4.7587740577921849E-7</v>
      </c>
      <c r="BG84" s="66">
        <v>6.7313016935008086E-7</v>
      </c>
      <c r="BH84" s="66">
        <v>5.5786990687336432E-7</v>
      </c>
      <c r="BI84" s="66">
        <v>7.8443545319211239E-7</v>
      </c>
      <c r="BJ84" s="66">
        <v>1.1334004174875612E-6</v>
      </c>
      <c r="BK84" s="66">
        <v>3.1819544323235518E-7</v>
      </c>
      <c r="BL84" s="66">
        <v>5.3831963607779613E-7</v>
      </c>
      <c r="BM84" s="66">
        <v>8.762126710617723E-7</v>
      </c>
      <c r="BN84" s="66">
        <v>6.4410876145642859E-7</v>
      </c>
      <c r="BO84" s="66">
        <v>5.8792555252415898E-7</v>
      </c>
      <c r="BP84" s="66">
        <v>4.532606092543487E-7</v>
      </c>
      <c r="BQ84" s="66">
        <v>4.43144512415457E-7</v>
      </c>
      <c r="BR84" s="66">
        <v>1.4455566308302085E-6</v>
      </c>
      <c r="BS84" s="66">
        <v>4.2099813962286534E-6</v>
      </c>
      <c r="BT84" s="66">
        <v>3.466179838653576E-6</v>
      </c>
      <c r="BU84" s="66">
        <v>1.6890655665478091E-6</v>
      </c>
      <c r="BV84" s="66">
        <v>6.8415549582147857E-7</v>
      </c>
      <c r="BW84" s="66">
        <v>3.7528082694035283E-7</v>
      </c>
      <c r="BX84" s="66">
        <v>1.0381566927641902E-7</v>
      </c>
      <c r="BY84" s="66">
        <v>4.1848899922526064E-7</v>
      </c>
      <c r="BZ84" s="66">
        <v>6.3290215881137943E-7</v>
      </c>
      <c r="CA84" s="66">
        <v>6.3384315477436781E-7</v>
      </c>
      <c r="CB84" s="66">
        <v>6.4848951570245215E-7</v>
      </c>
      <c r="CC84" s="66">
        <v>1.0000016523270618</v>
      </c>
      <c r="CD84" s="66">
        <v>2.4331306878299238E-6</v>
      </c>
      <c r="CE84" s="66">
        <v>7.4237981260699907E-7</v>
      </c>
      <c r="CF84" s="66">
        <v>7.8851706230203279E-7</v>
      </c>
      <c r="CG84" s="66">
        <v>2.3435500333217425E-5</v>
      </c>
      <c r="CH84" s="66">
        <v>2.1952288416359859E-6</v>
      </c>
      <c r="CI84" s="66">
        <v>5.2408860471531122E-6</v>
      </c>
      <c r="CJ84" s="66">
        <v>4.9431697875379228E-6</v>
      </c>
      <c r="CK84" s="66">
        <v>3.5771313565481238E-6</v>
      </c>
      <c r="CL84" s="66">
        <v>1.3036455146667585E-5</v>
      </c>
      <c r="CM84" s="66">
        <v>1.0847340856788303E-6</v>
      </c>
      <c r="CN84" s="66">
        <v>3.1965260433122252E-6</v>
      </c>
      <c r="CO84" s="66">
        <v>4.1423561584912214E-6</v>
      </c>
      <c r="CP84" s="66">
        <v>1.1058101462614715E-6</v>
      </c>
      <c r="CQ84" s="66">
        <v>5.8529235803725584E-7</v>
      </c>
      <c r="CR84" s="66">
        <v>7.5198753584277518E-7</v>
      </c>
      <c r="CS84" s="66">
        <v>5.3699850310236602E-7</v>
      </c>
      <c r="CT84" s="66">
        <v>6.0283440791173554E-6</v>
      </c>
      <c r="CU84" s="66">
        <v>1.9178968762859562E-6</v>
      </c>
      <c r="CV84" s="66">
        <v>4.9692125370071657E-6</v>
      </c>
      <c r="CW84" s="66">
        <v>7.5114793879562931E-7</v>
      </c>
      <c r="CX84" s="66">
        <v>2.5206171105981341E-6</v>
      </c>
      <c r="CY84" s="66">
        <v>1.3502437985310376E-6</v>
      </c>
      <c r="CZ84" s="66">
        <v>9.0956710634151558E-7</v>
      </c>
      <c r="DA84" s="66">
        <v>1.5444608623354857E-6</v>
      </c>
      <c r="DB84" s="66">
        <v>2.2040854277391417E-6</v>
      </c>
      <c r="DC84" s="66">
        <v>1.9903832564339128E-6</v>
      </c>
      <c r="DD84" s="66">
        <v>6.5718338845499711E-7</v>
      </c>
      <c r="DE84" s="67">
        <v>6.3465816126965839E-6</v>
      </c>
      <c r="DF84" s="32"/>
      <c r="DG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row>
    <row r="85" spans="1:170" s="34" customFormat="1" ht="19.95" customHeight="1" x14ac:dyDescent="0.2">
      <c r="A85" s="71" t="s">
        <v>545</v>
      </c>
      <c r="B85" s="69" t="s">
        <v>544</v>
      </c>
      <c r="C85" s="70">
        <v>9.286568297208023E-4</v>
      </c>
      <c r="D85" s="66">
        <v>3.393026056931309E-3</v>
      </c>
      <c r="E85" s="66">
        <v>5.3893800453474539E-4</v>
      </c>
      <c r="F85" s="66">
        <v>4.5938705463642766E-4</v>
      </c>
      <c r="G85" s="66">
        <v>7.7515416734477325E-4</v>
      </c>
      <c r="H85" s="66">
        <v>0</v>
      </c>
      <c r="I85" s="66">
        <v>5.7035406940641868E-4</v>
      </c>
      <c r="J85" s="66">
        <v>1.9052673098518451E-3</v>
      </c>
      <c r="K85" s="66">
        <v>1.108395247905332E-3</v>
      </c>
      <c r="L85" s="66">
        <v>2.1623537424716008E-3</v>
      </c>
      <c r="M85" s="66">
        <v>0</v>
      </c>
      <c r="N85" s="66">
        <v>8.7572885130243229E-4</v>
      </c>
      <c r="O85" s="66">
        <v>8.0299470008756075E-4</v>
      </c>
      <c r="P85" s="66">
        <v>1.5211288749074569E-3</v>
      </c>
      <c r="Q85" s="66">
        <v>1.3648879399164172E-3</v>
      </c>
      <c r="R85" s="66">
        <v>4.1876466057683762E-3</v>
      </c>
      <c r="S85" s="66">
        <v>2.1259814032504308E-3</v>
      </c>
      <c r="T85" s="66">
        <v>1.5552040902257315E-3</v>
      </c>
      <c r="U85" s="66">
        <v>1.5352082102836741E-3</v>
      </c>
      <c r="V85" s="66">
        <v>9.3632528217450317E-4</v>
      </c>
      <c r="W85" s="66">
        <v>1.4706189884712145E-3</v>
      </c>
      <c r="X85" s="66">
        <v>1.4784680798009195E-3</v>
      </c>
      <c r="Y85" s="66">
        <v>1.5674601362160104E-3</v>
      </c>
      <c r="Z85" s="66">
        <v>1.9048252264333978E-3</v>
      </c>
      <c r="AA85" s="66">
        <v>8.140128224525231E-4</v>
      </c>
      <c r="AB85" s="66">
        <v>1.505038411986203E-3</v>
      </c>
      <c r="AC85" s="66">
        <v>7.6025590412265418E-4</v>
      </c>
      <c r="AD85" s="66">
        <v>1.5709493762742848E-3</v>
      </c>
      <c r="AE85" s="66">
        <v>8.0732712276461547E-4</v>
      </c>
      <c r="AF85" s="66">
        <v>7.9375686544523952E-4</v>
      </c>
      <c r="AG85" s="66">
        <v>8.6844501692463641E-4</v>
      </c>
      <c r="AH85" s="66">
        <v>1.5077288218628907E-3</v>
      </c>
      <c r="AI85" s="66">
        <v>4.2102752864629934E-3</v>
      </c>
      <c r="AJ85" s="66">
        <v>1.6144127564852015E-3</v>
      </c>
      <c r="AK85" s="66">
        <v>1.8484484202990422E-3</v>
      </c>
      <c r="AL85" s="66">
        <v>1.5845633093045505E-3</v>
      </c>
      <c r="AM85" s="66">
        <v>1.1314904068731263E-3</v>
      </c>
      <c r="AN85" s="66">
        <v>2.6200727713196099E-3</v>
      </c>
      <c r="AO85" s="66">
        <v>1.7698886325573323E-3</v>
      </c>
      <c r="AP85" s="66">
        <v>6.5633192784813926E-4</v>
      </c>
      <c r="AQ85" s="66">
        <v>9.2070689355835901E-4</v>
      </c>
      <c r="AR85" s="66">
        <v>1.144596578710822E-3</v>
      </c>
      <c r="AS85" s="66">
        <v>9.6448817917608618E-4</v>
      </c>
      <c r="AT85" s="66">
        <v>7.2329906208030048E-4</v>
      </c>
      <c r="AU85" s="66">
        <v>5.93639200909847E-4</v>
      </c>
      <c r="AV85" s="66">
        <v>6.8032991505878279E-4</v>
      </c>
      <c r="AW85" s="66">
        <v>6.5408537529947324E-4</v>
      </c>
      <c r="AX85" s="66">
        <v>7.621886915464255E-4</v>
      </c>
      <c r="AY85" s="66">
        <v>7.4839946238290862E-4</v>
      </c>
      <c r="AZ85" s="66">
        <v>8.1814636800220972E-4</v>
      </c>
      <c r="BA85" s="66">
        <v>6.0783702586715484E-4</v>
      </c>
      <c r="BB85" s="66">
        <v>8.5088445192408799E-4</v>
      </c>
      <c r="BC85" s="66">
        <v>6.7305091326711614E-4</v>
      </c>
      <c r="BD85" s="66">
        <v>6.6025980395978715E-4</v>
      </c>
      <c r="BE85" s="66">
        <v>1.2525783771384132E-3</v>
      </c>
      <c r="BF85" s="66">
        <v>1.3322752258122235E-3</v>
      </c>
      <c r="BG85" s="66">
        <v>7.8800799884767749E-4</v>
      </c>
      <c r="BH85" s="66">
        <v>1.0815325492533293E-3</v>
      </c>
      <c r="BI85" s="66">
        <v>7.355473294721204E-4</v>
      </c>
      <c r="BJ85" s="66">
        <v>1.0898237385188851E-3</v>
      </c>
      <c r="BK85" s="66">
        <v>1.7331741617137859E-3</v>
      </c>
      <c r="BL85" s="66">
        <v>1.3444893398714115E-3</v>
      </c>
      <c r="BM85" s="66">
        <v>1.3629634587886512E-3</v>
      </c>
      <c r="BN85" s="66">
        <v>1.4500935411088179E-3</v>
      </c>
      <c r="BO85" s="66">
        <v>1.5212302891069152E-3</v>
      </c>
      <c r="BP85" s="66">
        <v>1.4333043947394025E-3</v>
      </c>
      <c r="BQ85" s="66">
        <v>2.1419944587233531E-3</v>
      </c>
      <c r="BR85" s="66">
        <v>4.5120271134280556E-4</v>
      </c>
      <c r="BS85" s="66">
        <v>4.1475604451953304E-4</v>
      </c>
      <c r="BT85" s="66">
        <v>2.7514179257988726E-4</v>
      </c>
      <c r="BU85" s="66">
        <v>2.4128920254358097E-4</v>
      </c>
      <c r="BV85" s="66">
        <v>1.2486995438021499E-4</v>
      </c>
      <c r="BW85" s="66">
        <v>8.7482752132131994E-5</v>
      </c>
      <c r="BX85" s="66">
        <v>3.293140028799062E-5</v>
      </c>
      <c r="BY85" s="66">
        <v>4.6821118682849431E-4</v>
      </c>
      <c r="BZ85" s="66">
        <v>1.0863911142662355E-3</v>
      </c>
      <c r="CA85" s="66">
        <v>1.027007244759771E-3</v>
      </c>
      <c r="CB85" s="66">
        <v>4.3725264122380431E-4</v>
      </c>
      <c r="CC85" s="66">
        <v>1.3272748521653131E-4</v>
      </c>
      <c r="CD85" s="66">
        <v>1.0049063408402923</v>
      </c>
      <c r="CE85" s="66">
        <v>2.2135923663439848E-4</v>
      </c>
      <c r="CF85" s="66">
        <v>4.8048856111532429E-4</v>
      </c>
      <c r="CG85" s="66">
        <v>1.0577112076421809E-2</v>
      </c>
      <c r="CH85" s="66">
        <v>2.2816105384796211E-4</v>
      </c>
      <c r="CI85" s="66">
        <v>2.507794213714453E-4</v>
      </c>
      <c r="CJ85" s="66">
        <v>4.0077184586506334E-4</v>
      </c>
      <c r="CK85" s="66">
        <v>2.0571138654475321E-4</v>
      </c>
      <c r="CL85" s="66">
        <v>1.070145037539817E-3</v>
      </c>
      <c r="CM85" s="66">
        <v>1.8148365208888682E-4</v>
      </c>
      <c r="CN85" s="66">
        <v>2.368965098479308E-4</v>
      </c>
      <c r="CO85" s="66">
        <v>5.8421092454474539E-4</v>
      </c>
      <c r="CP85" s="66">
        <v>7.1781407679105571E-4</v>
      </c>
      <c r="CQ85" s="66">
        <v>4.1762070950064969E-4</v>
      </c>
      <c r="CR85" s="66">
        <v>5.7736944786083045E-4</v>
      </c>
      <c r="CS85" s="66">
        <v>3.7249255282673663E-4</v>
      </c>
      <c r="CT85" s="66">
        <v>6.7174676190055369E-4</v>
      </c>
      <c r="CU85" s="66">
        <v>2.1583052754137316E-4</v>
      </c>
      <c r="CV85" s="66">
        <v>9.6312097729052686E-4</v>
      </c>
      <c r="CW85" s="66">
        <v>7.3983099959627015E-4</v>
      </c>
      <c r="CX85" s="66">
        <v>1.5412072119641405E-4</v>
      </c>
      <c r="CY85" s="66">
        <v>7.1970286111551224E-4</v>
      </c>
      <c r="CZ85" s="66">
        <v>1.328157000923086E-3</v>
      </c>
      <c r="DA85" s="66">
        <v>3.5878753636802693E-4</v>
      </c>
      <c r="DB85" s="66">
        <v>2.9694188394075008E-4</v>
      </c>
      <c r="DC85" s="66">
        <v>3.5081045809489032E-4</v>
      </c>
      <c r="DD85" s="66">
        <v>3.496539443537755E-3</v>
      </c>
      <c r="DE85" s="67">
        <v>3.0819623593379952E-4</v>
      </c>
      <c r="DF85" s="32"/>
      <c r="DG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row>
    <row r="86" spans="1:170" s="34" customFormat="1" ht="19.95" customHeight="1" x14ac:dyDescent="0.2">
      <c r="A86" s="71" t="s">
        <v>548</v>
      </c>
      <c r="B86" s="69" t="s">
        <v>546</v>
      </c>
      <c r="C86" s="70">
        <v>2.3659868591145855E-3</v>
      </c>
      <c r="D86" s="66">
        <v>6.6323800332006638E-3</v>
      </c>
      <c r="E86" s="66">
        <v>8.9079722684921826E-4</v>
      </c>
      <c r="F86" s="66">
        <v>1.1507186194141931E-3</v>
      </c>
      <c r="G86" s="66">
        <v>1.921046415425932E-3</v>
      </c>
      <c r="H86" s="66">
        <v>0</v>
      </c>
      <c r="I86" s="66">
        <v>1.1514152271993121E-3</v>
      </c>
      <c r="J86" s="66">
        <v>8.2958834517486493E-3</v>
      </c>
      <c r="K86" s="66">
        <v>2.868891562929088E-3</v>
      </c>
      <c r="L86" s="66">
        <v>2.2684598701866388E-2</v>
      </c>
      <c r="M86" s="66">
        <v>0</v>
      </c>
      <c r="N86" s="66">
        <v>2.8677270662040323E-3</v>
      </c>
      <c r="O86" s="66">
        <v>2.4930020230962652E-3</v>
      </c>
      <c r="P86" s="66">
        <v>2.5027902616405464E-3</v>
      </c>
      <c r="Q86" s="66">
        <v>2.3738981044038768E-3</v>
      </c>
      <c r="R86" s="66">
        <v>5.928459052688316E-3</v>
      </c>
      <c r="S86" s="66">
        <v>3.7648284469140978E-3</v>
      </c>
      <c r="T86" s="66">
        <v>2.6335595232329563E-3</v>
      </c>
      <c r="U86" s="66">
        <v>7.7867139777189906E-3</v>
      </c>
      <c r="V86" s="66">
        <v>4.5844360288931994E-3</v>
      </c>
      <c r="W86" s="66">
        <v>3.8175649520974229E-3</v>
      </c>
      <c r="X86" s="66">
        <v>2.780260981294966E-3</v>
      </c>
      <c r="Y86" s="66">
        <v>4.0002502203241898E-3</v>
      </c>
      <c r="Z86" s="66">
        <v>4.7939928863314739E-3</v>
      </c>
      <c r="AA86" s="66">
        <v>1.6227749098193787E-3</v>
      </c>
      <c r="AB86" s="66">
        <v>2.9330060748104791E-3</v>
      </c>
      <c r="AC86" s="66">
        <v>7.3678768161797945E-3</v>
      </c>
      <c r="AD86" s="66">
        <v>3.5046753013604796E-3</v>
      </c>
      <c r="AE86" s="66">
        <v>2.6119961874480247E-3</v>
      </c>
      <c r="AF86" s="66">
        <v>1.8512011420759107E-3</v>
      </c>
      <c r="AG86" s="66">
        <v>4.6091545952618371E-3</v>
      </c>
      <c r="AH86" s="66">
        <v>5.3896768706983367E-3</v>
      </c>
      <c r="AI86" s="66">
        <v>5.423107749761194E-3</v>
      </c>
      <c r="AJ86" s="66">
        <v>5.9388195795747421E-3</v>
      </c>
      <c r="AK86" s="66">
        <v>5.0315246718773184E-3</v>
      </c>
      <c r="AL86" s="66">
        <v>3.0980749985052881E-3</v>
      </c>
      <c r="AM86" s="66">
        <v>2.7730509457254671E-3</v>
      </c>
      <c r="AN86" s="66">
        <v>6.0289902455468915E-3</v>
      </c>
      <c r="AO86" s="66">
        <v>3.6247229148868997E-3</v>
      </c>
      <c r="AP86" s="66">
        <v>5.722996907234032E-3</v>
      </c>
      <c r="AQ86" s="66">
        <v>4.8886172562220293E-3</v>
      </c>
      <c r="AR86" s="66">
        <v>2.4962498434561112E-3</v>
      </c>
      <c r="AS86" s="66">
        <v>2.5591274274470721E-3</v>
      </c>
      <c r="AT86" s="66">
        <v>1.6739046163650999E-3</v>
      </c>
      <c r="AU86" s="66">
        <v>1.3085495523520181E-3</v>
      </c>
      <c r="AV86" s="66">
        <v>1.7162990803553796E-3</v>
      </c>
      <c r="AW86" s="66">
        <v>1.7810950147664716E-3</v>
      </c>
      <c r="AX86" s="66">
        <v>1.8552720000222613E-3</v>
      </c>
      <c r="AY86" s="66">
        <v>2.2393242908113581E-3</v>
      </c>
      <c r="AZ86" s="66">
        <v>1.8242664496203314E-3</v>
      </c>
      <c r="BA86" s="66">
        <v>1.4424159761646704E-3</v>
      </c>
      <c r="BB86" s="66">
        <v>2.9068507475166609E-3</v>
      </c>
      <c r="BC86" s="66">
        <v>1.5655306709038855E-3</v>
      </c>
      <c r="BD86" s="66">
        <v>1.6498020935937915E-3</v>
      </c>
      <c r="BE86" s="66">
        <v>1.9006086000036664E-3</v>
      </c>
      <c r="BF86" s="66">
        <v>2.0610050160128576E-3</v>
      </c>
      <c r="BG86" s="66">
        <v>1.608931265162643E-3</v>
      </c>
      <c r="BH86" s="66">
        <v>2.2111834969887941E-3</v>
      </c>
      <c r="BI86" s="66">
        <v>1.664698923668904E-3</v>
      </c>
      <c r="BJ86" s="66">
        <v>2.3697046517127118E-3</v>
      </c>
      <c r="BK86" s="66">
        <v>2.514427674677798E-2</v>
      </c>
      <c r="BL86" s="66">
        <v>1.6640874006090777E-3</v>
      </c>
      <c r="BM86" s="66">
        <v>1.7616996152587379E-3</v>
      </c>
      <c r="BN86" s="66">
        <v>1.7913515765339675E-3</v>
      </c>
      <c r="BO86" s="66">
        <v>2.1246418075717677E-3</v>
      </c>
      <c r="BP86" s="66">
        <v>1.1913946017679205E-2</v>
      </c>
      <c r="BQ86" s="66">
        <v>1.9870565568457541E-2</v>
      </c>
      <c r="BR86" s="66">
        <v>1.1574777169095023E-3</v>
      </c>
      <c r="BS86" s="66">
        <v>1.335359100638854E-3</v>
      </c>
      <c r="BT86" s="66">
        <v>7.8770515763519199E-4</v>
      </c>
      <c r="BU86" s="66">
        <v>4.491506561583458E-4</v>
      </c>
      <c r="BV86" s="66">
        <v>4.2266053336097582E-4</v>
      </c>
      <c r="BW86" s="66">
        <v>1.9958230377475431E-4</v>
      </c>
      <c r="BX86" s="66">
        <v>5.1516687312131253E-5</v>
      </c>
      <c r="BY86" s="66">
        <v>7.9431476347324801E-4</v>
      </c>
      <c r="BZ86" s="66">
        <v>6.3115329334556449E-4</v>
      </c>
      <c r="CA86" s="66">
        <v>2.2234899549580423E-3</v>
      </c>
      <c r="CB86" s="66">
        <v>6.5262383245390005E-4</v>
      </c>
      <c r="CC86" s="66">
        <v>2.6814172539256042E-4</v>
      </c>
      <c r="CD86" s="66">
        <v>4.0220070251456021E-4</v>
      </c>
      <c r="CE86" s="66">
        <v>1.0007284077226815</v>
      </c>
      <c r="CF86" s="66">
        <v>1.0183016020415042E-3</v>
      </c>
      <c r="CG86" s="66">
        <v>3.2638772458429467E-4</v>
      </c>
      <c r="CH86" s="66">
        <v>5.2272902798164412E-4</v>
      </c>
      <c r="CI86" s="66">
        <v>8.9421746248424501E-4</v>
      </c>
      <c r="CJ86" s="66">
        <v>9.8514197051914479E-4</v>
      </c>
      <c r="CK86" s="66">
        <v>6.0055079040293108E-4</v>
      </c>
      <c r="CL86" s="66">
        <v>2.0735289137834402E-3</v>
      </c>
      <c r="CM86" s="66">
        <v>4.15724372708106E-3</v>
      </c>
      <c r="CN86" s="66">
        <v>7.184818518246143E-4</v>
      </c>
      <c r="CO86" s="66">
        <v>1.1931871731696449E-3</v>
      </c>
      <c r="CP86" s="66">
        <v>8.6293569326735011E-4</v>
      </c>
      <c r="CQ86" s="66">
        <v>9.129938601501389E-4</v>
      </c>
      <c r="CR86" s="66">
        <v>1.3625794328732752E-3</v>
      </c>
      <c r="CS86" s="66">
        <v>8.3572130982097995E-4</v>
      </c>
      <c r="CT86" s="66">
        <v>1.2627516236261604E-3</v>
      </c>
      <c r="CU86" s="66">
        <v>3.9709403518299689E-4</v>
      </c>
      <c r="CV86" s="66">
        <v>8.4174914905731112E-4</v>
      </c>
      <c r="CW86" s="66">
        <v>1.1710240507459974E-3</v>
      </c>
      <c r="CX86" s="66">
        <v>2.982165393313449E-4</v>
      </c>
      <c r="CY86" s="66">
        <v>1.8876838344872881E-3</v>
      </c>
      <c r="CZ86" s="66">
        <v>3.1181440378654666E-3</v>
      </c>
      <c r="DA86" s="66">
        <v>9.3805921416437914E-4</v>
      </c>
      <c r="DB86" s="66">
        <v>7.786783302537589E-4</v>
      </c>
      <c r="DC86" s="66">
        <v>7.5616004300096571E-4</v>
      </c>
      <c r="DD86" s="66">
        <v>4.62393784489268E-3</v>
      </c>
      <c r="DE86" s="67">
        <v>1.5237323024130177E-3</v>
      </c>
      <c r="DF86" s="32"/>
      <c r="DG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row>
    <row r="87" spans="1:170" s="34" customFormat="1" ht="19.95" customHeight="1" x14ac:dyDescent="0.2">
      <c r="A87" s="71" t="s">
        <v>551</v>
      </c>
      <c r="B87" s="69" t="s">
        <v>552</v>
      </c>
      <c r="C87" s="70">
        <v>4.9422151353198081E-3</v>
      </c>
      <c r="D87" s="66">
        <v>2.2750427113473466E-3</v>
      </c>
      <c r="E87" s="66">
        <v>1.7368080254713657E-3</v>
      </c>
      <c r="F87" s="66">
        <v>2.8866291646291046E-3</v>
      </c>
      <c r="G87" s="66">
        <v>4.8055579056262756E-3</v>
      </c>
      <c r="H87" s="66">
        <v>0</v>
      </c>
      <c r="I87" s="66">
        <v>2.3696901295496977E-2</v>
      </c>
      <c r="J87" s="66">
        <v>1.8223844187323093E-3</v>
      </c>
      <c r="K87" s="66">
        <v>1.6456518207165934E-3</v>
      </c>
      <c r="L87" s="66">
        <v>2.2965925845772261E-3</v>
      </c>
      <c r="M87" s="66">
        <v>0</v>
      </c>
      <c r="N87" s="66">
        <v>2.1308883810907202E-3</v>
      </c>
      <c r="O87" s="66">
        <v>1.7725017845867485E-3</v>
      </c>
      <c r="P87" s="66">
        <v>2.9194077863602739E-3</v>
      </c>
      <c r="Q87" s="66">
        <v>2.6766914741833221E-3</v>
      </c>
      <c r="R87" s="66">
        <v>3.816840832395025E-3</v>
      </c>
      <c r="S87" s="66">
        <v>1.2916089479052628E-3</v>
      </c>
      <c r="T87" s="66">
        <v>2.6916256501984532E-3</v>
      </c>
      <c r="U87" s="66">
        <v>3.9217749385097771E-3</v>
      </c>
      <c r="V87" s="66">
        <v>2.2373760718166122E-3</v>
      </c>
      <c r="W87" s="66">
        <v>6.490265829885945E-4</v>
      </c>
      <c r="X87" s="66">
        <v>1.4761848753057712E-3</v>
      </c>
      <c r="Y87" s="66">
        <v>1.047099565030084E-3</v>
      </c>
      <c r="Z87" s="66">
        <v>2.070550720527252E-3</v>
      </c>
      <c r="AA87" s="66">
        <v>1.5153214737858613E-3</v>
      </c>
      <c r="AB87" s="66">
        <v>2.2611592868337364E-3</v>
      </c>
      <c r="AC87" s="66">
        <v>2.3322902411752205E-4</v>
      </c>
      <c r="AD87" s="66">
        <v>9.1922502091481184E-4</v>
      </c>
      <c r="AE87" s="66">
        <v>2.1602214807160116E-3</v>
      </c>
      <c r="AF87" s="66">
        <v>1.9832695424656069E-3</v>
      </c>
      <c r="AG87" s="66">
        <v>2.070562294240099E-3</v>
      </c>
      <c r="AH87" s="66">
        <v>7.2796870666227437E-3</v>
      </c>
      <c r="AI87" s="66">
        <v>4.7688143530158055E-3</v>
      </c>
      <c r="AJ87" s="66">
        <v>4.510785550001126E-3</v>
      </c>
      <c r="AK87" s="66">
        <v>1.780913307407483E-3</v>
      </c>
      <c r="AL87" s="66">
        <v>9.6932294820978955E-4</v>
      </c>
      <c r="AM87" s="66">
        <v>3.4739744617263762E-3</v>
      </c>
      <c r="AN87" s="66">
        <v>2.0522676234432814E-3</v>
      </c>
      <c r="AO87" s="66">
        <v>2.2139995151931381E-3</v>
      </c>
      <c r="AP87" s="66">
        <v>8.5580249236957655E-4</v>
      </c>
      <c r="AQ87" s="66">
        <v>1.5799354567455157E-3</v>
      </c>
      <c r="AR87" s="66">
        <v>1.9176801527565276E-3</v>
      </c>
      <c r="AS87" s="66">
        <v>2.1769706517319135E-3</v>
      </c>
      <c r="AT87" s="66">
        <v>2.030826302163904E-3</v>
      </c>
      <c r="AU87" s="66">
        <v>1.3128493500279704E-3</v>
      </c>
      <c r="AV87" s="66">
        <v>1.7481672055071262E-3</v>
      </c>
      <c r="AW87" s="66">
        <v>1.2933811779865969E-3</v>
      </c>
      <c r="AX87" s="66">
        <v>2.1853461957031645E-3</v>
      </c>
      <c r="AY87" s="66">
        <v>2.4598181411706718E-3</v>
      </c>
      <c r="AZ87" s="66">
        <v>1.018974050887978E-3</v>
      </c>
      <c r="BA87" s="66">
        <v>1.4253186535589837E-3</v>
      </c>
      <c r="BB87" s="66">
        <v>2.1419802738422353E-3</v>
      </c>
      <c r="BC87" s="66">
        <v>8.4208071777682684E-4</v>
      </c>
      <c r="BD87" s="66">
        <v>2.432060002292354E-3</v>
      </c>
      <c r="BE87" s="66">
        <v>8.7583064335279841E-4</v>
      </c>
      <c r="BF87" s="66">
        <v>1.168966527353188E-3</v>
      </c>
      <c r="BG87" s="66">
        <v>1.670565044287791E-3</v>
      </c>
      <c r="BH87" s="66">
        <v>1.2315564537176613E-3</v>
      </c>
      <c r="BI87" s="66">
        <v>9.8251091014777813E-4</v>
      </c>
      <c r="BJ87" s="66">
        <v>4.8880142813807724E-3</v>
      </c>
      <c r="BK87" s="66">
        <v>7.3191069856210558E-3</v>
      </c>
      <c r="BL87" s="66">
        <v>2.6844948606326775E-3</v>
      </c>
      <c r="BM87" s="66">
        <v>2.8794197158785477E-3</v>
      </c>
      <c r="BN87" s="66">
        <v>3.0139571828211769E-3</v>
      </c>
      <c r="BO87" s="66">
        <v>2.2714027287928217E-3</v>
      </c>
      <c r="BP87" s="66">
        <v>9.9442602198188037E-4</v>
      </c>
      <c r="BQ87" s="66">
        <v>1.2518137727682548E-3</v>
      </c>
      <c r="BR87" s="66">
        <v>1.3477028367359688E-3</v>
      </c>
      <c r="BS87" s="66">
        <v>3.1044688244837491E-3</v>
      </c>
      <c r="BT87" s="66">
        <v>6.1611166420106455E-3</v>
      </c>
      <c r="BU87" s="66">
        <v>1.2838452072792478E-3</v>
      </c>
      <c r="BV87" s="66">
        <v>8.1876532755679858E-4</v>
      </c>
      <c r="BW87" s="66">
        <v>4.9678463401110664E-4</v>
      </c>
      <c r="BX87" s="66">
        <v>1.6925964257352596E-4</v>
      </c>
      <c r="BY87" s="66">
        <v>3.3293477714629094E-2</v>
      </c>
      <c r="BZ87" s="66">
        <v>2.4503089798685807E-2</v>
      </c>
      <c r="CA87" s="66">
        <v>9.3431452097306286E-2</v>
      </c>
      <c r="CB87" s="66">
        <v>2.8796655128426749E-2</v>
      </c>
      <c r="CC87" s="66">
        <v>5.643173216514951E-4</v>
      </c>
      <c r="CD87" s="66">
        <v>3.0749267975052133E-2</v>
      </c>
      <c r="CE87" s="66">
        <v>8.0874771415260106E-3</v>
      </c>
      <c r="CF87" s="66">
        <v>1.0092461182385797</v>
      </c>
      <c r="CG87" s="66">
        <v>2.145477550380278E-3</v>
      </c>
      <c r="CH87" s="66">
        <v>1.1517368412491502E-3</v>
      </c>
      <c r="CI87" s="66">
        <v>1.2838381576211562E-3</v>
      </c>
      <c r="CJ87" s="66">
        <v>1.6077747043483622E-3</v>
      </c>
      <c r="CK87" s="66">
        <v>9.9877629382048101E-4</v>
      </c>
      <c r="CL87" s="66">
        <v>2.8690734483861912E-3</v>
      </c>
      <c r="CM87" s="66">
        <v>1.2519057604006127E-3</v>
      </c>
      <c r="CN87" s="66">
        <v>1.2571033102301515E-3</v>
      </c>
      <c r="CO87" s="66">
        <v>1.2699813268897307E-3</v>
      </c>
      <c r="CP87" s="66">
        <v>9.0382494294315217E-4</v>
      </c>
      <c r="CQ87" s="66">
        <v>9.4892183843813362E-4</v>
      </c>
      <c r="CR87" s="66">
        <v>1.3541226204843225E-3</v>
      </c>
      <c r="CS87" s="66">
        <v>1.0087798717116187E-3</v>
      </c>
      <c r="CT87" s="66">
        <v>2.0892127344271511E-3</v>
      </c>
      <c r="CU87" s="66">
        <v>5.3940150474992227E-3</v>
      </c>
      <c r="CV87" s="66">
        <v>1.6600234981490013E-3</v>
      </c>
      <c r="CW87" s="66">
        <v>1.0009794857968437E-3</v>
      </c>
      <c r="CX87" s="66">
        <v>8.29547941853458E-4</v>
      </c>
      <c r="CY87" s="66">
        <v>5.3041913553404638E-2</v>
      </c>
      <c r="CZ87" s="66">
        <v>3.5581075550510806E-3</v>
      </c>
      <c r="DA87" s="66">
        <v>1.6885388893985876E-3</v>
      </c>
      <c r="DB87" s="66">
        <v>5.4658840430882212E-3</v>
      </c>
      <c r="DC87" s="66">
        <v>2.7707801445897885E-3</v>
      </c>
      <c r="DD87" s="66">
        <v>1.6921483960097661E-3</v>
      </c>
      <c r="DE87" s="67">
        <v>1.6775784784559478E-2</v>
      </c>
      <c r="DF87" s="32"/>
      <c r="DG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row>
    <row r="88" spans="1:170" s="34" customFormat="1" ht="19.95" customHeight="1" x14ac:dyDescent="0.2">
      <c r="A88" s="71" t="s">
        <v>557</v>
      </c>
      <c r="B88" s="69" t="s">
        <v>556</v>
      </c>
      <c r="C88" s="70">
        <v>2.5836676019951163E-4</v>
      </c>
      <c r="D88" s="66">
        <v>2.7566889491829075E-4</v>
      </c>
      <c r="E88" s="66">
        <v>8.861989374179661E-4</v>
      </c>
      <c r="F88" s="66">
        <v>1.7948252680681176E-4</v>
      </c>
      <c r="G88" s="66">
        <v>3.8409126734264583E-4</v>
      </c>
      <c r="H88" s="66">
        <v>0</v>
      </c>
      <c r="I88" s="66">
        <v>8.2121571391765191E-4</v>
      </c>
      <c r="J88" s="66">
        <v>2.3686453327671338E-4</v>
      </c>
      <c r="K88" s="66">
        <v>2.2007695892815637E-4</v>
      </c>
      <c r="L88" s="66">
        <v>2.1749296278417566E-4</v>
      </c>
      <c r="M88" s="66">
        <v>0</v>
      </c>
      <c r="N88" s="66">
        <v>3.8517978615031594E-4</v>
      </c>
      <c r="O88" s="66">
        <v>3.5139424914970606E-4</v>
      </c>
      <c r="P88" s="66">
        <v>2.3680567369143622E-4</v>
      </c>
      <c r="Q88" s="66">
        <v>3.0215980967394099E-4</v>
      </c>
      <c r="R88" s="66">
        <v>3.5150703112220256E-4</v>
      </c>
      <c r="S88" s="66">
        <v>3.329830875836752E-4</v>
      </c>
      <c r="T88" s="66">
        <v>3.5545505059376574E-4</v>
      </c>
      <c r="U88" s="66">
        <v>3.0390227724453949E-4</v>
      </c>
      <c r="V88" s="66">
        <v>3.4035702785214524E-4</v>
      </c>
      <c r="W88" s="66">
        <v>9.6214037230709656E-5</v>
      </c>
      <c r="X88" s="66">
        <v>2.2951122388736259E-4</v>
      </c>
      <c r="Y88" s="66">
        <v>2.1139799420589052E-4</v>
      </c>
      <c r="Z88" s="66">
        <v>2.3673715027339116E-4</v>
      </c>
      <c r="AA88" s="66">
        <v>9.883767100610473E-4</v>
      </c>
      <c r="AB88" s="66">
        <v>2.6631056984113756E-4</v>
      </c>
      <c r="AC88" s="66">
        <v>5.5300020590772105E-5</v>
      </c>
      <c r="AD88" s="66">
        <v>1.9278009651763225E-4</v>
      </c>
      <c r="AE88" s="66">
        <v>2.8541760682573912E-4</v>
      </c>
      <c r="AF88" s="66">
        <v>2.2695925687117829E-4</v>
      </c>
      <c r="AG88" s="66">
        <v>2.728815402463682E-4</v>
      </c>
      <c r="AH88" s="66">
        <v>3.6777970825295302E-4</v>
      </c>
      <c r="AI88" s="66">
        <v>3.3410069494976141E-4</v>
      </c>
      <c r="AJ88" s="66">
        <v>3.4717604516419594E-4</v>
      </c>
      <c r="AK88" s="66">
        <v>3.4965087412542814E-4</v>
      </c>
      <c r="AL88" s="66">
        <v>1.7254383460763611E-4</v>
      </c>
      <c r="AM88" s="66">
        <v>2.2749237929156204E-4</v>
      </c>
      <c r="AN88" s="66">
        <v>3.1438064992511162E-4</v>
      </c>
      <c r="AO88" s="66">
        <v>2.3738421713642108E-4</v>
      </c>
      <c r="AP88" s="66">
        <v>1.5659442020963721E-4</v>
      </c>
      <c r="AQ88" s="66">
        <v>2.1663120026812075E-4</v>
      </c>
      <c r="AR88" s="66">
        <v>3.2391593383664216E-4</v>
      </c>
      <c r="AS88" s="66">
        <v>2.8652543444333605E-4</v>
      </c>
      <c r="AT88" s="66">
        <v>2.6109049764681634E-4</v>
      </c>
      <c r="AU88" s="66">
        <v>2.5353412766026282E-4</v>
      </c>
      <c r="AV88" s="66">
        <v>5.2579297837769231E-4</v>
      </c>
      <c r="AW88" s="66">
        <v>1.7101410778263897E-4</v>
      </c>
      <c r="AX88" s="66">
        <v>2.0546940093668631E-4</v>
      </c>
      <c r="AY88" s="66">
        <v>2.3886920842552825E-4</v>
      </c>
      <c r="AZ88" s="66">
        <v>1.9247966960505181E-4</v>
      </c>
      <c r="BA88" s="66">
        <v>3.8720157870185932E-4</v>
      </c>
      <c r="BB88" s="66">
        <v>2.4227200168549403E-4</v>
      </c>
      <c r="BC88" s="66">
        <v>2.4899157966742913E-4</v>
      </c>
      <c r="BD88" s="66">
        <v>1.9181131094558147E-4</v>
      </c>
      <c r="BE88" s="66">
        <v>1.0765970383763017E-4</v>
      </c>
      <c r="BF88" s="66">
        <v>1.3949221994322822E-4</v>
      </c>
      <c r="BG88" s="66">
        <v>1.6995297599658955E-4</v>
      </c>
      <c r="BH88" s="66">
        <v>2.5789793280523967E-4</v>
      </c>
      <c r="BI88" s="66">
        <v>6.5888422156922574E-4</v>
      </c>
      <c r="BJ88" s="66">
        <v>3.944164337167875E-4</v>
      </c>
      <c r="BK88" s="66">
        <v>8.2729286118602373E-4</v>
      </c>
      <c r="BL88" s="66">
        <v>4.0006542094899448E-4</v>
      </c>
      <c r="BM88" s="66">
        <v>9.5136298196632062E-4</v>
      </c>
      <c r="BN88" s="66">
        <v>6.9819350434724902E-4</v>
      </c>
      <c r="BO88" s="66">
        <v>5.8794705681613449E-4</v>
      </c>
      <c r="BP88" s="66">
        <v>8.1315682195712312E-4</v>
      </c>
      <c r="BQ88" s="66">
        <v>2.0406955447927889E-3</v>
      </c>
      <c r="BR88" s="66">
        <v>1.2794537742799629E-3</v>
      </c>
      <c r="BS88" s="66">
        <v>9.5793941163428676E-4</v>
      </c>
      <c r="BT88" s="66">
        <v>1.352816181505435E-3</v>
      </c>
      <c r="BU88" s="66">
        <v>5.6993269659022343E-3</v>
      </c>
      <c r="BV88" s="66">
        <v>8.931795754505684E-4</v>
      </c>
      <c r="BW88" s="66">
        <v>1.0145750933731816E-3</v>
      </c>
      <c r="BX88" s="66">
        <v>3.0315506678859608E-4</v>
      </c>
      <c r="BY88" s="66">
        <v>7.9554008470796706E-4</v>
      </c>
      <c r="BZ88" s="66">
        <v>3.0794143776485935E-4</v>
      </c>
      <c r="CA88" s="66">
        <v>5.3075262644793108E-4</v>
      </c>
      <c r="CB88" s="66">
        <v>7.6897680783254553E-4</v>
      </c>
      <c r="CC88" s="66">
        <v>5.0812201427266515E-4</v>
      </c>
      <c r="CD88" s="66">
        <v>1.4707225538190464E-3</v>
      </c>
      <c r="CE88" s="66">
        <v>1.0889570103573679E-3</v>
      </c>
      <c r="CF88" s="66">
        <v>7.7463425719653518E-4</v>
      </c>
      <c r="CG88" s="66">
        <v>1.0138610104396697</v>
      </c>
      <c r="CH88" s="66">
        <v>7.441779853738598E-3</v>
      </c>
      <c r="CI88" s="66">
        <v>2.8093912831518015E-3</v>
      </c>
      <c r="CJ88" s="66">
        <v>9.867500307507702E-4</v>
      </c>
      <c r="CK88" s="66">
        <v>2.4820329265214636E-3</v>
      </c>
      <c r="CL88" s="66">
        <v>2.7320277571201094E-3</v>
      </c>
      <c r="CM88" s="66">
        <v>2.6355903066323707E-3</v>
      </c>
      <c r="CN88" s="66">
        <v>8.6509694486089253E-4</v>
      </c>
      <c r="CO88" s="66">
        <v>4.9952326770097821E-3</v>
      </c>
      <c r="CP88" s="66">
        <v>4.7284637708521019E-4</v>
      </c>
      <c r="CQ88" s="66">
        <v>3.2821206159626051E-3</v>
      </c>
      <c r="CR88" s="66">
        <v>4.8563393635638998E-3</v>
      </c>
      <c r="CS88" s="66">
        <v>1.14434074513171E-3</v>
      </c>
      <c r="CT88" s="66">
        <v>6.5558000892622917E-3</v>
      </c>
      <c r="CU88" s="66">
        <v>6.8952187266088866E-4</v>
      </c>
      <c r="CV88" s="66">
        <v>1.2497683164312042E-3</v>
      </c>
      <c r="CW88" s="66">
        <v>7.7916283414363819E-4</v>
      </c>
      <c r="CX88" s="66">
        <v>8.662220900592084E-4</v>
      </c>
      <c r="CY88" s="66">
        <v>1.3487285746582882E-3</v>
      </c>
      <c r="CZ88" s="66">
        <v>1.1250515304115577E-3</v>
      </c>
      <c r="DA88" s="66">
        <v>1.1255011747992145E-3</v>
      </c>
      <c r="DB88" s="66">
        <v>8.0288210898299547E-4</v>
      </c>
      <c r="DC88" s="66">
        <v>2.1806129355516671E-3</v>
      </c>
      <c r="DD88" s="66">
        <v>2.3095472699583374E-4</v>
      </c>
      <c r="DE88" s="67">
        <v>1.6343064461796625E-3</v>
      </c>
      <c r="DF88" s="32"/>
      <c r="DG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row>
    <row r="89" spans="1:170" s="34" customFormat="1" ht="19.95" customHeight="1" x14ac:dyDescent="0.2">
      <c r="A89" s="71" t="s">
        <v>559</v>
      </c>
      <c r="B89" s="69" t="s">
        <v>560</v>
      </c>
      <c r="C89" s="70">
        <v>1.8739286227462651E-3</v>
      </c>
      <c r="D89" s="66">
        <v>1.3566731934826315E-3</v>
      </c>
      <c r="E89" s="66">
        <v>5.3009265081846281E-3</v>
      </c>
      <c r="F89" s="66">
        <v>1.2768438380986848E-3</v>
      </c>
      <c r="G89" s="66">
        <v>4.7073467862436044E-3</v>
      </c>
      <c r="H89" s="66">
        <v>0</v>
      </c>
      <c r="I89" s="66">
        <v>3.8655346529035675E-3</v>
      </c>
      <c r="J89" s="66">
        <v>2.0272926743321201E-3</v>
      </c>
      <c r="K89" s="66">
        <v>1.518874226167052E-3</v>
      </c>
      <c r="L89" s="66">
        <v>2.4288222725522756E-3</v>
      </c>
      <c r="M89" s="66">
        <v>0</v>
      </c>
      <c r="N89" s="66">
        <v>2.6899380967219575E-3</v>
      </c>
      <c r="O89" s="66">
        <v>2.6557875824447003E-3</v>
      </c>
      <c r="P89" s="66">
        <v>1.9591394957976759E-3</v>
      </c>
      <c r="Q89" s="66">
        <v>2.3088024504848439E-3</v>
      </c>
      <c r="R89" s="66">
        <v>2.7324696801945456E-3</v>
      </c>
      <c r="S89" s="66">
        <v>2.4169154318106692E-3</v>
      </c>
      <c r="T89" s="66">
        <v>2.8639115133360883E-3</v>
      </c>
      <c r="U89" s="66">
        <v>1.4562850902700741E-3</v>
      </c>
      <c r="V89" s="66">
        <v>1.5583777935083516E-3</v>
      </c>
      <c r="W89" s="66">
        <v>4.6172229269287636E-4</v>
      </c>
      <c r="X89" s="66">
        <v>1.1496461045852715E-3</v>
      </c>
      <c r="Y89" s="66">
        <v>1.131379765373769E-3</v>
      </c>
      <c r="Z89" s="66">
        <v>1.6561693989109118E-3</v>
      </c>
      <c r="AA89" s="66">
        <v>1.7018398771285668E-2</v>
      </c>
      <c r="AB89" s="66">
        <v>2.2773694442912691E-3</v>
      </c>
      <c r="AC89" s="66">
        <v>2.7636484439563596E-4</v>
      </c>
      <c r="AD89" s="66">
        <v>1.3171184080052625E-3</v>
      </c>
      <c r="AE89" s="66">
        <v>1.7310251156926804E-3</v>
      </c>
      <c r="AF89" s="66">
        <v>1.9251465098830875E-3</v>
      </c>
      <c r="AG89" s="66">
        <v>2.3671540919126591E-3</v>
      </c>
      <c r="AH89" s="66">
        <v>2.1791429154266761E-3</v>
      </c>
      <c r="AI89" s="66">
        <v>2.3831909176829963E-3</v>
      </c>
      <c r="AJ89" s="66">
        <v>2.442515578349869E-3</v>
      </c>
      <c r="AK89" s="66">
        <v>2.6119370404318757E-3</v>
      </c>
      <c r="AL89" s="66">
        <v>1.1487267531490929E-3</v>
      </c>
      <c r="AM89" s="66">
        <v>1.2673057091698366E-3</v>
      </c>
      <c r="AN89" s="66">
        <v>2.1362197344403961E-3</v>
      </c>
      <c r="AO89" s="66">
        <v>1.9281573082312361E-3</v>
      </c>
      <c r="AP89" s="66">
        <v>6.9890380703437429E-4</v>
      </c>
      <c r="AQ89" s="66">
        <v>1.4416801778669333E-3</v>
      </c>
      <c r="AR89" s="66">
        <v>2.0714779846986156E-3</v>
      </c>
      <c r="AS89" s="66">
        <v>2.0409999336299246E-3</v>
      </c>
      <c r="AT89" s="66">
        <v>2.2576064759017573E-3</v>
      </c>
      <c r="AU89" s="66">
        <v>2.1956333975337392E-3</v>
      </c>
      <c r="AV89" s="66">
        <v>2.4900724334484471E-3</v>
      </c>
      <c r="AW89" s="66">
        <v>1.2404994817492303E-3</v>
      </c>
      <c r="AX89" s="66">
        <v>1.574504770224128E-3</v>
      </c>
      <c r="AY89" s="66">
        <v>1.813614082072931E-3</v>
      </c>
      <c r="AZ89" s="66">
        <v>1.6494031039063774E-3</v>
      </c>
      <c r="BA89" s="66">
        <v>3.0977367843319169E-3</v>
      </c>
      <c r="BB89" s="66">
        <v>2.0484205102056364E-3</v>
      </c>
      <c r="BC89" s="66">
        <v>2.0709303232368209E-3</v>
      </c>
      <c r="BD89" s="66">
        <v>1.4367721058978144E-3</v>
      </c>
      <c r="BE89" s="66">
        <v>8.583589038801227E-4</v>
      </c>
      <c r="BF89" s="66">
        <v>9.86176727535984E-4</v>
      </c>
      <c r="BG89" s="66">
        <v>1.3660341938825805E-3</v>
      </c>
      <c r="BH89" s="66">
        <v>2.5544504152571548E-3</v>
      </c>
      <c r="BI89" s="66">
        <v>1.9775128320310129E-3</v>
      </c>
      <c r="BJ89" s="66">
        <v>2.8577115111873535E-3</v>
      </c>
      <c r="BK89" s="66">
        <v>1.7660956126713547E-3</v>
      </c>
      <c r="BL89" s="66">
        <v>2.5733098949863292E-3</v>
      </c>
      <c r="BM89" s="66">
        <v>1.8606411597824113E-2</v>
      </c>
      <c r="BN89" s="66">
        <v>6.955789984117779E-3</v>
      </c>
      <c r="BO89" s="66">
        <v>6.1001610369631016E-3</v>
      </c>
      <c r="BP89" s="66">
        <v>1.5224255399221428E-3</v>
      </c>
      <c r="BQ89" s="66">
        <v>2.1477437085519139E-3</v>
      </c>
      <c r="BR89" s="66">
        <v>4.5482677134336038E-3</v>
      </c>
      <c r="BS89" s="66">
        <v>6.1249284923467415E-3</v>
      </c>
      <c r="BT89" s="66">
        <v>1.5287378212885708E-2</v>
      </c>
      <c r="BU89" s="66">
        <v>1.490705076187087E-2</v>
      </c>
      <c r="BV89" s="66">
        <v>7.8820192368344155E-3</v>
      </c>
      <c r="BW89" s="66">
        <v>7.039510335389197E-3</v>
      </c>
      <c r="BX89" s="66">
        <v>1.0083967384935063E-3</v>
      </c>
      <c r="BY89" s="66">
        <v>4.7352548628477988E-3</v>
      </c>
      <c r="BZ89" s="66">
        <v>4.1088352379168745E-3</v>
      </c>
      <c r="CA89" s="66">
        <v>2.9298430604592501E-3</v>
      </c>
      <c r="CB89" s="66">
        <v>8.4086837730646263E-3</v>
      </c>
      <c r="CC89" s="66">
        <v>3.8923545218825448E-3</v>
      </c>
      <c r="CD89" s="66">
        <v>5.0269657959412526E-3</v>
      </c>
      <c r="CE89" s="66">
        <v>3.2634201625728952E-3</v>
      </c>
      <c r="CF89" s="66">
        <v>3.2822752071999255E-3</v>
      </c>
      <c r="CG89" s="66">
        <v>4.2556959063342996E-3</v>
      </c>
      <c r="CH89" s="66">
        <v>1.2013681549998858</v>
      </c>
      <c r="CI89" s="66">
        <v>7.5886025226633694E-2</v>
      </c>
      <c r="CJ89" s="66">
        <v>5.6722010347288977E-3</v>
      </c>
      <c r="CK89" s="66">
        <v>5.3735574065848564E-2</v>
      </c>
      <c r="CL89" s="66">
        <v>2.3089993945283434E-2</v>
      </c>
      <c r="CM89" s="66">
        <v>7.1962265698357532E-3</v>
      </c>
      <c r="CN89" s="66">
        <v>1.8667946202743204E-3</v>
      </c>
      <c r="CO89" s="66">
        <v>2.0272691214675762E-2</v>
      </c>
      <c r="CP89" s="66">
        <v>3.4602817959040757E-3</v>
      </c>
      <c r="CQ89" s="66">
        <v>6.8955506491617212E-3</v>
      </c>
      <c r="CR89" s="66">
        <v>1.526091436744496E-2</v>
      </c>
      <c r="CS89" s="66">
        <v>3.3867962271548991E-3</v>
      </c>
      <c r="CT89" s="66">
        <v>2.0640146280840484E-2</v>
      </c>
      <c r="CU89" s="66">
        <v>2.8748156487419644E-3</v>
      </c>
      <c r="CV89" s="66">
        <v>3.1434752069718332E-2</v>
      </c>
      <c r="CW89" s="66">
        <v>3.9102167027134718E-3</v>
      </c>
      <c r="CX89" s="66">
        <v>4.2231909590634744E-3</v>
      </c>
      <c r="CY89" s="66">
        <v>8.5462987591355052E-3</v>
      </c>
      <c r="CZ89" s="66">
        <v>9.4247411964321331E-3</v>
      </c>
      <c r="DA89" s="66">
        <v>8.9450039568295323E-3</v>
      </c>
      <c r="DB89" s="66">
        <v>3.8700229439275822E-3</v>
      </c>
      <c r="DC89" s="66">
        <v>5.3425356316893447E-3</v>
      </c>
      <c r="DD89" s="66">
        <v>2.4134935455229823E-3</v>
      </c>
      <c r="DE89" s="67">
        <v>5.9150884922476311E-2</v>
      </c>
      <c r="DF89" s="32"/>
      <c r="DG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row>
    <row r="90" spans="1:170" s="34" customFormat="1" ht="19.95" customHeight="1" x14ac:dyDescent="0.2">
      <c r="A90" s="71" t="s">
        <v>563</v>
      </c>
      <c r="B90" s="69" t="s">
        <v>562</v>
      </c>
      <c r="C90" s="70">
        <v>2.965833420788249E-4</v>
      </c>
      <c r="D90" s="66">
        <v>1.2278521305221819E-4</v>
      </c>
      <c r="E90" s="66">
        <v>5.7968387253117589E-4</v>
      </c>
      <c r="F90" s="66">
        <v>1.6820460391988774E-4</v>
      </c>
      <c r="G90" s="66">
        <v>1.4667093734358437E-4</v>
      </c>
      <c r="H90" s="66">
        <v>0</v>
      </c>
      <c r="I90" s="66">
        <v>3.0333415166761477E-4</v>
      </c>
      <c r="J90" s="66">
        <v>5.7510203578492371E-4</v>
      </c>
      <c r="K90" s="66">
        <v>1.1943666176011346E-3</v>
      </c>
      <c r="L90" s="66">
        <v>1.5223933734778811E-4</v>
      </c>
      <c r="M90" s="66">
        <v>0</v>
      </c>
      <c r="N90" s="66">
        <v>1.7805424484349872E-4</v>
      </c>
      <c r="O90" s="66">
        <v>4.4890306264649347E-4</v>
      </c>
      <c r="P90" s="66">
        <v>1.7649421762703878E-4</v>
      </c>
      <c r="Q90" s="66">
        <v>4.1997020596884E-4</v>
      </c>
      <c r="R90" s="66">
        <v>1.8692834107486689E-4</v>
      </c>
      <c r="S90" s="66">
        <v>2.8026519574490762E-4</v>
      </c>
      <c r="T90" s="66">
        <v>1.9269841722559293E-4</v>
      </c>
      <c r="U90" s="66">
        <v>2.6866320337994698E-4</v>
      </c>
      <c r="V90" s="66">
        <v>3.1375188135006311E-4</v>
      </c>
      <c r="W90" s="66">
        <v>6.3864597522873666E-5</v>
      </c>
      <c r="X90" s="66">
        <v>1.4557420349734437E-4</v>
      </c>
      <c r="Y90" s="66">
        <v>1.1910284056660297E-4</v>
      </c>
      <c r="Z90" s="66">
        <v>2.6039648912259727E-4</v>
      </c>
      <c r="AA90" s="66">
        <v>2.3567209928583564E-3</v>
      </c>
      <c r="AB90" s="66">
        <v>2.4024662974905372E-3</v>
      </c>
      <c r="AC90" s="66">
        <v>4.6772468324318093E-5</v>
      </c>
      <c r="AD90" s="66">
        <v>7.5588020462237152E-5</v>
      </c>
      <c r="AE90" s="66">
        <v>3.0984185526202775E-4</v>
      </c>
      <c r="AF90" s="66">
        <v>2.8356188966185687E-4</v>
      </c>
      <c r="AG90" s="66">
        <v>2.1955343716219169E-4</v>
      </c>
      <c r="AH90" s="66">
        <v>1.9041124420939186E-4</v>
      </c>
      <c r="AI90" s="66">
        <v>1.5784505806782238E-4</v>
      </c>
      <c r="AJ90" s="66">
        <v>4.3325899498131008E-4</v>
      </c>
      <c r="AK90" s="66">
        <v>2.6555457378736261E-4</v>
      </c>
      <c r="AL90" s="66">
        <v>1.1179892512573112E-4</v>
      </c>
      <c r="AM90" s="66">
        <v>1.2102475039539648E-4</v>
      </c>
      <c r="AN90" s="66">
        <v>1.5335424462598681E-4</v>
      </c>
      <c r="AO90" s="66">
        <v>1.456987919650332E-4</v>
      </c>
      <c r="AP90" s="66">
        <v>7.2359236186781914E-5</v>
      </c>
      <c r="AQ90" s="66">
        <v>1.3735063403591441E-4</v>
      </c>
      <c r="AR90" s="66">
        <v>2.1417706061199109E-4</v>
      </c>
      <c r="AS90" s="66">
        <v>1.5557163149372541E-4</v>
      </c>
      <c r="AT90" s="66">
        <v>2.6285636804360525E-4</v>
      </c>
      <c r="AU90" s="66">
        <v>2.0478503957736414E-4</v>
      </c>
      <c r="AV90" s="66">
        <v>3.0546090930653379E-4</v>
      </c>
      <c r="AW90" s="66">
        <v>4.141879368843913E-4</v>
      </c>
      <c r="AX90" s="66">
        <v>2.1381801118448501E-4</v>
      </c>
      <c r="AY90" s="66">
        <v>3.1082782363077649E-4</v>
      </c>
      <c r="AZ90" s="66">
        <v>5.6641363120568796E-4</v>
      </c>
      <c r="BA90" s="66">
        <v>2.9851616490059299E-4</v>
      </c>
      <c r="BB90" s="66">
        <v>3.7373304090330413E-4</v>
      </c>
      <c r="BC90" s="66">
        <v>3.4425695879611507E-4</v>
      </c>
      <c r="BD90" s="66">
        <v>3.6611029771419152E-4</v>
      </c>
      <c r="BE90" s="66">
        <v>4.3672100857025149E-4</v>
      </c>
      <c r="BF90" s="66">
        <v>4.8176420672219218E-4</v>
      </c>
      <c r="BG90" s="66">
        <v>2.8927860634877996E-4</v>
      </c>
      <c r="BH90" s="66">
        <v>2.0987278411811918E-4</v>
      </c>
      <c r="BI90" s="66">
        <v>2.3424799968653864E-4</v>
      </c>
      <c r="BJ90" s="66">
        <v>6.7730774621812466E-4</v>
      </c>
      <c r="BK90" s="66">
        <v>1.7492488153370185E-4</v>
      </c>
      <c r="BL90" s="66">
        <v>3.8279728167806579E-4</v>
      </c>
      <c r="BM90" s="66">
        <v>2.4652850910500228E-4</v>
      </c>
      <c r="BN90" s="66">
        <v>2.7725262984905688E-4</v>
      </c>
      <c r="BO90" s="66">
        <v>2.5196546391918127E-4</v>
      </c>
      <c r="BP90" s="66">
        <v>2.1077831108726896E-4</v>
      </c>
      <c r="BQ90" s="66">
        <v>5.1943289907538273E-4</v>
      </c>
      <c r="BR90" s="66">
        <v>5.6073093277070568E-4</v>
      </c>
      <c r="BS90" s="66">
        <v>4.260621089958275E-4</v>
      </c>
      <c r="BT90" s="66">
        <v>1.0584391492291011E-3</v>
      </c>
      <c r="BU90" s="66">
        <v>1.7890066018709219E-3</v>
      </c>
      <c r="BV90" s="66">
        <v>9.9226576055832182E-4</v>
      </c>
      <c r="BW90" s="66">
        <v>8.9040475518435583E-4</v>
      </c>
      <c r="BX90" s="66">
        <v>1.0119303729678519E-4</v>
      </c>
      <c r="BY90" s="66">
        <v>5.8873582570677211E-4</v>
      </c>
      <c r="BZ90" s="66">
        <v>2.800767087605061E-4</v>
      </c>
      <c r="CA90" s="66">
        <v>3.107040034288757E-4</v>
      </c>
      <c r="CB90" s="66">
        <v>2.4783855375039928E-4</v>
      </c>
      <c r="CC90" s="66">
        <v>1.1348154896460806E-3</v>
      </c>
      <c r="CD90" s="66">
        <v>3.9559341390669903E-4</v>
      </c>
      <c r="CE90" s="66">
        <v>2.3902646812379774E-4</v>
      </c>
      <c r="CF90" s="66">
        <v>7.0135339174558459E-4</v>
      </c>
      <c r="CG90" s="66">
        <v>1.9276348614800641E-4</v>
      </c>
      <c r="CH90" s="66">
        <v>1.4115902665160047E-3</v>
      </c>
      <c r="CI90" s="66">
        <v>1.0514981897923368</v>
      </c>
      <c r="CJ90" s="66">
        <v>9.9832909906730802E-4</v>
      </c>
      <c r="CK90" s="66">
        <v>0.1959289112305668</v>
      </c>
      <c r="CL90" s="66">
        <v>3.8807452337134107E-3</v>
      </c>
      <c r="CM90" s="66">
        <v>1.3836498210087215E-4</v>
      </c>
      <c r="CN90" s="66">
        <v>3.7890936557981298E-4</v>
      </c>
      <c r="CO90" s="66">
        <v>3.4320521967376411E-4</v>
      </c>
      <c r="CP90" s="66">
        <v>3.7949471103695411E-4</v>
      </c>
      <c r="CQ90" s="66">
        <v>7.1102972786426665E-4</v>
      </c>
      <c r="CR90" s="66">
        <v>5.4811893539852112E-4</v>
      </c>
      <c r="CS90" s="66">
        <v>4.502656710029085E-4</v>
      </c>
      <c r="CT90" s="66">
        <v>9.3636584770254161E-4</v>
      </c>
      <c r="CU90" s="66">
        <v>6.5699145601922694E-4</v>
      </c>
      <c r="CV90" s="66">
        <v>0.31900587162044419</v>
      </c>
      <c r="CW90" s="66">
        <v>3.614357502821068E-4</v>
      </c>
      <c r="CX90" s="66">
        <v>8.9127432415497267E-4</v>
      </c>
      <c r="CY90" s="66">
        <v>1.982827151160146E-3</v>
      </c>
      <c r="CZ90" s="66">
        <v>7.063692084432205E-3</v>
      </c>
      <c r="DA90" s="66">
        <v>8.8634489673153627E-3</v>
      </c>
      <c r="DB90" s="66">
        <v>2.0529632309547021E-3</v>
      </c>
      <c r="DC90" s="66">
        <v>7.1471711189347498E-4</v>
      </c>
      <c r="DD90" s="66">
        <v>1.8649422979907733E-4</v>
      </c>
      <c r="DE90" s="67">
        <v>1.0649875381291971E-3</v>
      </c>
      <c r="DF90" s="32"/>
      <c r="DG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row>
    <row r="91" spans="1:170" s="34" customFormat="1" ht="19.95" customHeight="1" x14ac:dyDescent="0.2">
      <c r="A91" s="71" t="s">
        <v>566</v>
      </c>
      <c r="B91" s="69" t="s">
        <v>565</v>
      </c>
      <c r="C91" s="70">
        <v>2.6568402947469622E-3</v>
      </c>
      <c r="D91" s="66">
        <v>2.603640904593728E-3</v>
      </c>
      <c r="E91" s="66">
        <v>1.9246020420195349E-3</v>
      </c>
      <c r="F91" s="66">
        <v>6.3711439671630221E-4</v>
      </c>
      <c r="G91" s="66">
        <v>1.6302967569115491E-3</v>
      </c>
      <c r="H91" s="66">
        <v>0</v>
      </c>
      <c r="I91" s="66">
        <v>2.409071291224476E-3</v>
      </c>
      <c r="J91" s="66">
        <v>2.3500847164719041E-3</v>
      </c>
      <c r="K91" s="66">
        <v>3.1660240063597135E-3</v>
      </c>
      <c r="L91" s="66">
        <v>2.7335336417818371E-3</v>
      </c>
      <c r="M91" s="66">
        <v>0</v>
      </c>
      <c r="N91" s="66">
        <v>2.382086709238181E-3</v>
      </c>
      <c r="O91" s="66">
        <v>2.7978050838522988E-3</v>
      </c>
      <c r="P91" s="66">
        <v>2.3234679452698399E-3</v>
      </c>
      <c r="Q91" s="66">
        <v>4.2975636276215727E-3</v>
      </c>
      <c r="R91" s="66">
        <v>3.3653591474132227E-3</v>
      </c>
      <c r="S91" s="66">
        <v>2.8149677942557122E-3</v>
      </c>
      <c r="T91" s="66">
        <v>3.1676161804547937E-3</v>
      </c>
      <c r="U91" s="66">
        <v>5.1790955387538348E-3</v>
      </c>
      <c r="V91" s="66">
        <v>3.8127980611877589E-3</v>
      </c>
      <c r="W91" s="66">
        <v>9.2840718283050444E-4</v>
      </c>
      <c r="X91" s="66">
        <v>2.7618050716209752E-3</v>
      </c>
      <c r="Y91" s="66">
        <v>3.3525701063680515E-3</v>
      </c>
      <c r="Z91" s="66">
        <v>2.6591382362145164E-3</v>
      </c>
      <c r="AA91" s="66">
        <v>9.1764878459188945E-3</v>
      </c>
      <c r="AB91" s="66">
        <v>3.7395387539962302E-3</v>
      </c>
      <c r="AC91" s="66">
        <v>4.2789965974459015E-4</v>
      </c>
      <c r="AD91" s="66">
        <v>9.6442673197078129E-4</v>
      </c>
      <c r="AE91" s="66">
        <v>3.1301552054181837E-3</v>
      </c>
      <c r="AF91" s="66">
        <v>4.287514464674601E-3</v>
      </c>
      <c r="AG91" s="66">
        <v>1.8871675350269389E-3</v>
      </c>
      <c r="AH91" s="66">
        <v>3.3707282925709387E-3</v>
      </c>
      <c r="AI91" s="66">
        <v>2.8708196567269195E-3</v>
      </c>
      <c r="AJ91" s="66">
        <v>5.9579830443372171E-3</v>
      </c>
      <c r="AK91" s="66">
        <v>3.9133250962889027E-3</v>
      </c>
      <c r="AL91" s="66">
        <v>1.9008372540526481E-3</v>
      </c>
      <c r="AM91" s="66">
        <v>2.1061276632277953E-3</v>
      </c>
      <c r="AN91" s="66">
        <v>4.1689788784007014E-3</v>
      </c>
      <c r="AO91" s="66">
        <v>3.2995422828727872E-3</v>
      </c>
      <c r="AP91" s="66">
        <v>1.4301525476633065E-3</v>
      </c>
      <c r="AQ91" s="66">
        <v>2.4014413591927366E-3</v>
      </c>
      <c r="AR91" s="66">
        <v>3.334061929069071E-3</v>
      </c>
      <c r="AS91" s="66">
        <v>2.7830586612120731E-3</v>
      </c>
      <c r="AT91" s="66">
        <v>3.4686265293525434E-3</v>
      </c>
      <c r="AU91" s="66">
        <v>5.8400496397717373E-3</v>
      </c>
      <c r="AV91" s="66">
        <v>4.3222198546047988E-3</v>
      </c>
      <c r="AW91" s="66">
        <v>4.0581300676924932E-3</v>
      </c>
      <c r="AX91" s="66">
        <v>6.6485848964596E-3</v>
      </c>
      <c r="AY91" s="66">
        <v>7.3967428635199764E-3</v>
      </c>
      <c r="AZ91" s="66">
        <v>1.1408934039611447E-3</v>
      </c>
      <c r="BA91" s="66">
        <v>8.9440434719098363E-3</v>
      </c>
      <c r="BB91" s="66">
        <v>3.7132814726445482E-3</v>
      </c>
      <c r="BC91" s="66">
        <v>4.3420191899315626E-3</v>
      </c>
      <c r="BD91" s="66">
        <v>1.6248424904038147E-2</v>
      </c>
      <c r="BE91" s="66">
        <v>1.8038388939651301E-3</v>
      </c>
      <c r="BF91" s="66">
        <v>1.3847161334511176E-3</v>
      </c>
      <c r="BG91" s="66">
        <v>2.0336589601764442E-3</v>
      </c>
      <c r="BH91" s="66">
        <v>2.5704626508064802E-3</v>
      </c>
      <c r="BI91" s="66">
        <v>2.3010823944109716E-3</v>
      </c>
      <c r="BJ91" s="66">
        <v>3.6964386867195951E-3</v>
      </c>
      <c r="BK91" s="66">
        <v>1.520897752826089E-3</v>
      </c>
      <c r="BL91" s="66">
        <v>2.3689070813703384E-3</v>
      </c>
      <c r="BM91" s="66">
        <v>2.6035570749818856E-3</v>
      </c>
      <c r="BN91" s="66">
        <v>3.5093247608507148E-3</v>
      </c>
      <c r="BO91" s="66">
        <v>3.6129069444700277E-3</v>
      </c>
      <c r="BP91" s="66">
        <v>6.6166339104257472E-3</v>
      </c>
      <c r="BQ91" s="66">
        <v>5.484423785130403E-3</v>
      </c>
      <c r="BR91" s="66">
        <v>2.2775970029020393E-2</v>
      </c>
      <c r="BS91" s="66">
        <v>4.2856628713527876E-3</v>
      </c>
      <c r="BT91" s="66">
        <v>1.1454838596249196E-2</v>
      </c>
      <c r="BU91" s="66">
        <v>2.3093831031119547E-2</v>
      </c>
      <c r="BV91" s="66">
        <v>4.4214771291602832E-3</v>
      </c>
      <c r="BW91" s="66">
        <v>3.3084691996165504E-3</v>
      </c>
      <c r="BX91" s="66">
        <v>1.2303919809272979E-3</v>
      </c>
      <c r="BY91" s="66">
        <v>2.3239470435699881E-3</v>
      </c>
      <c r="BZ91" s="66">
        <v>2.753988196036125E-3</v>
      </c>
      <c r="CA91" s="66">
        <v>3.3990736342770301E-3</v>
      </c>
      <c r="CB91" s="66">
        <v>2.8574831927167784E-3</v>
      </c>
      <c r="CC91" s="66">
        <v>2.5838665987302596E-3</v>
      </c>
      <c r="CD91" s="66">
        <v>3.7810217337724112E-3</v>
      </c>
      <c r="CE91" s="66">
        <v>7.0244572371276964E-3</v>
      </c>
      <c r="CF91" s="66">
        <v>8.7014219126603804E-3</v>
      </c>
      <c r="CG91" s="66">
        <v>2.2935625563923439E-3</v>
      </c>
      <c r="CH91" s="66">
        <v>1.9873596863272669E-2</v>
      </c>
      <c r="CI91" s="66">
        <v>6.2184244400122707E-3</v>
      </c>
      <c r="CJ91" s="66">
        <v>1.0161474052182597</v>
      </c>
      <c r="CK91" s="66">
        <v>4.0846451018639582E-2</v>
      </c>
      <c r="CL91" s="66">
        <v>1.6125456716472801E-2</v>
      </c>
      <c r="CM91" s="66">
        <v>7.4921475578225358E-3</v>
      </c>
      <c r="CN91" s="66">
        <v>2.6900619675319691E-3</v>
      </c>
      <c r="CO91" s="66">
        <v>1.9264240322876797E-2</v>
      </c>
      <c r="CP91" s="66">
        <v>4.5703582220046881E-3</v>
      </c>
      <c r="CQ91" s="66">
        <v>1.1429301704449829E-2</v>
      </c>
      <c r="CR91" s="66">
        <v>9.237891719188181E-3</v>
      </c>
      <c r="CS91" s="66">
        <v>1.4749676033230736E-3</v>
      </c>
      <c r="CT91" s="66">
        <v>2.1994133448822322E-2</v>
      </c>
      <c r="CU91" s="66">
        <v>7.114234892131777E-3</v>
      </c>
      <c r="CV91" s="66">
        <v>7.4682938977822123E-3</v>
      </c>
      <c r="CW91" s="66">
        <v>2.4527933304923006E-3</v>
      </c>
      <c r="CX91" s="66">
        <v>9.1108108789341533E-3</v>
      </c>
      <c r="CY91" s="66">
        <v>9.7449229294473954E-3</v>
      </c>
      <c r="CZ91" s="66">
        <v>2.9833030262990507E-3</v>
      </c>
      <c r="DA91" s="66">
        <v>1.6616784562546944E-3</v>
      </c>
      <c r="DB91" s="66">
        <v>5.9766665606985018E-3</v>
      </c>
      <c r="DC91" s="66">
        <v>4.5767530917772891E-3</v>
      </c>
      <c r="DD91" s="66">
        <v>1.9416078655405068E-3</v>
      </c>
      <c r="DE91" s="67">
        <v>5.9638094734460649E-3</v>
      </c>
      <c r="DF91" s="32"/>
      <c r="DG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row>
    <row r="92" spans="1:170" s="34" customFormat="1" ht="19.95" customHeight="1" x14ac:dyDescent="0.2">
      <c r="A92" s="71" t="s">
        <v>569</v>
      </c>
      <c r="B92" s="69" t="s">
        <v>568</v>
      </c>
      <c r="C92" s="70">
        <v>0</v>
      </c>
      <c r="D92" s="66">
        <v>0</v>
      </c>
      <c r="E92" s="66">
        <v>0</v>
      </c>
      <c r="F92" s="66">
        <v>0</v>
      </c>
      <c r="G92" s="66">
        <v>0</v>
      </c>
      <c r="H92" s="66">
        <v>0</v>
      </c>
      <c r="I92" s="66">
        <v>0</v>
      </c>
      <c r="J92" s="66">
        <v>0</v>
      </c>
      <c r="K92" s="66">
        <v>0</v>
      </c>
      <c r="L92" s="66">
        <v>0</v>
      </c>
      <c r="M92" s="66">
        <v>0</v>
      </c>
      <c r="N92" s="66">
        <v>0</v>
      </c>
      <c r="O92" s="66">
        <v>0</v>
      </c>
      <c r="P92" s="66">
        <v>0</v>
      </c>
      <c r="Q92" s="66">
        <v>0</v>
      </c>
      <c r="R92" s="66">
        <v>0</v>
      </c>
      <c r="S92" s="66">
        <v>0</v>
      </c>
      <c r="T92" s="66">
        <v>0</v>
      </c>
      <c r="U92" s="66">
        <v>0</v>
      </c>
      <c r="V92" s="66">
        <v>0</v>
      </c>
      <c r="W92" s="66">
        <v>0</v>
      </c>
      <c r="X92" s="66">
        <v>0</v>
      </c>
      <c r="Y92" s="66">
        <v>0</v>
      </c>
      <c r="Z92" s="66">
        <v>0</v>
      </c>
      <c r="AA92" s="66">
        <v>0</v>
      </c>
      <c r="AB92" s="66">
        <v>0</v>
      </c>
      <c r="AC92" s="66">
        <v>0</v>
      </c>
      <c r="AD92" s="66">
        <v>0</v>
      </c>
      <c r="AE92" s="66">
        <v>0</v>
      </c>
      <c r="AF92" s="66">
        <v>0</v>
      </c>
      <c r="AG92" s="66">
        <v>0</v>
      </c>
      <c r="AH92" s="66">
        <v>0</v>
      </c>
      <c r="AI92" s="66">
        <v>0</v>
      </c>
      <c r="AJ92" s="66">
        <v>0</v>
      </c>
      <c r="AK92" s="66">
        <v>0</v>
      </c>
      <c r="AL92" s="66">
        <v>0</v>
      </c>
      <c r="AM92" s="66">
        <v>0</v>
      </c>
      <c r="AN92" s="66">
        <v>0</v>
      </c>
      <c r="AO92" s="66">
        <v>0</v>
      </c>
      <c r="AP92" s="66">
        <v>0</v>
      </c>
      <c r="AQ92" s="66">
        <v>0</v>
      </c>
      <c r="AR92" s="66">
        <v>0</v>
      </c>
      <c r="AS92" s="66">
        <v>0</v>
      </c>
      <c r="AT92" s="66">
        <v>0</v>
      </c>
      <c r="AU92" s="66">
        <v>0</v>
      </c>
      <c r="AV92" s="66">
        <v>0</v>
      </c>
      <c r="AW92" s="66">
        <v>0</v>
      </c>
      <c r="AX92" s="66">
        <v>0</v>
      </c>
      <c r="AY92" s="66">
        <v>0</v>
      </c>
      <c r="AZ92" s="66">
        <v>0</v>
      </c>
      <c r="BA92" s="66">
        <v>0</v>
      </c>
      <c r="BB92" s="66">
        <v>0</v>
      </c>
      <c r="BC92" s="66">
        <v>0</v>
      </c>
      <c r="BD92" s="66">
        <v>0</v>
      </c>
      <c r="BE92" s="66">
        <v>0</v>
      </c>
      <c r="BF92" s="66">
        <v>0</v>
      </c>
      <c r="BG92" s="66">
        <v>0</v>
      </c>
      <c r="BH92" s="66">
        <v>0</v>
      </c>
      <c r="BI92" s="66">
        <v>0</v>
      </c>
      <c r="BJ92" s="66">
        <v>0</v>
      </c>
      <c r="BK92" s="66">
        <v>0</v>
      </c>
      <c r="BL92" s="66">
        <v>0</v>
      </c>
      <c r="BM92" s="66">
        <v>0</v>
      </c>
      <c r="BN92" s="66">
        <v>0</v>
      </c>
      <c r="BO92" s="66">
        <v>0</v>
      </c>
      <c r="BP92" s="66">
        <v>0</v>
      </c>
      <c r="BQ92" s="66">
        <v>0</v>
      </c>
      <c r="BR92" s="66">
        <v>0</v>
      </c>
      <c r="BS92" s="66">
        <v>0</v>
      </c>
      <c r="BT92" s="66">
        <v>0</v>
      </c>
      <c r="BU92" s="66">
        <v>0</v>
      </c>
      <c r="BV92" s="66">
        <v>0</v>
      </c>
      <c r="BW92" s="66">
        <v>0</v>
      </c>
      <c r="BX92" s="66">
        <v>0</v>
      </c>
      <c r="BY92" s="66">
        <v>0</v>
      </c>
      <c r="BZ92" s="66">
        <v>0</v>
      </c>
      <c r="CA92" s="66">
        <v>0</v>
      </c>
      <c r="CB92" s="66">
        <v>0</v>
      </c>
      <c r="CC92" s="66">
        <v>0</v>
      </c>
      <c r="CD92" s="66">
        <v>0</v>
      </c>
      <c r="CE92" s="66">
        <v>0</v>
      </c>
      <c r="CF92" s="66">
        <v>0</v>
      </c>
      <c r="CG92" s="66">
        <v>0</v>
      </c>
      <c r="CH92" s="66">
        <v>0</v>
      </c>
      <c r="CI92" s="66">
        <v>0</v>
      </c>
      <c r="CJ92" s="66">
        <v>0</v>
      </c>
      <c r="CK92" s="66">
        <v>1</v>
      </c>
      <c r="CL92" s="66">
        <v>0</v>
      </c>
      <c r="CM92" s="66">
        <v>0</v>
      </c>
      <c r="CN92" s="66">
        <v>0</v>
      </c>
      <c r="CO92" s="66">
        <v>0</v>
      </c>
      <c r="CP92" s="66">
        <v>0</v>
      </c>
      <c r="CQ92" s="66">
        <v>0</v>
      </c>
      <c r="CR92" s="66">
        <v>0</v>
      </c>
      <c r="CS92" s="66">
        <v>0</v>
      </c>
      <c r="CT92" s="66">
        <v>0</v>
      </c>
      <c r="CU92" s="66">
        <v>0</v>
      </c>
      <c r="CV92" s="66">
        <v>0</v>
      </c>
      <c r="CW92" s="66">
        <v>0</v>
      </c>
      <c r="CX92" s="66">
        <v>0</v>
      </c>
      <c r="CY92" s="66">
        <v>0</v>
      </c>
      <c r="CZ92" s="66">
        <v>0</v>
      </c>
      <c r="DA92" s="66">
        <v>0</v>
      </c>
      <c r="DB92" s="66">
        <v>0</v>
      </c>
      <c r="DC92" s="66">
        <v>0</v>
      </c>
      <c r="DD92" s="66">
        <v>0</v>
      </c>
      <c r="DE92" s="67">
        <v>0</v>
      </c>
      <c r="DF92" s="32"/>
      <c r="DG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row>
    <row r="93" spans="1:170" s="34" customFormat="1" ht="19.95" customHeight="1" x14ac:dyDescent="0.2">
      <c r="A93" s="71" t="s">
        <v>572</v>
      </c>
      <c r="B93" s="69" t="s">
        <v>571</v>
      </c>
      <c r="C93" s="70">
        <v>2.4607889920806489E-4</v>
      </c>
      <c r="D93" s="66">
        <v>2.0901287605433867E-4</v>
      </c>
      <c r="E93" s="66">
        <v>8.4018019424015157E-4</v>
      </c>
      <c r="F93" s="66">
        <v>2.9276744841608008E-4</v>
      </c>
      <c r="G93" s="66">
        <v>4.6603673099018144E-4</v>
      </c>
      <c r="H93" s="66">
        <v>0</v>
      </c>
      <c r="I93" s="66">
        <v>6.3072588199220849E-4</v>
      </c>
      <c r="J93" s="66">
        <v>5.089250626753762E-4</v>
      </c>
      <c r="K93" s="66">
        <v>5.3558942269819779E-4</v>
      </c>
      <c r="L93" s="66">
        <v>3.814702161195415E-4</v>
      </c>
      <c r="M93" s="66">
        <v>0</v>
      </c>
      <c r="N93" s="66">
        <v>4.5196359796141844E-4</v>
      </c>
      <c r="O93" s="66">
        <v>9.369929900270768E-4</v>
      </c>
      <c r="P93" s="66">
        <v>4.5297256151781944E-4</v>
      </c>
      <c r="Q93" s="66">
        <v>7.1499186065475059E-4</v>
      </c>
      <c r="R93" s="66">
        <v>2.3611016403139588E-4</v>
      </c>
      <c r="S93" s="66">
        <v>5.1283704782607452E-4</v>
      </c>
      <c r="T93" s="66">
        <v>6.1683821633335171E-4</v>
      </c>
      <c r="U93" s="66">
        <v>1.4438788439002208E-3</v>
      </c>
      <c r="V93" s="66">
        <v>5.3637205772007342E-4</v>
      </c>
      <c r="W93" s="66">
        <v>9.6881374964167025E-5</v>
      </c>
      <c r="X93" s="66">
        <v>2.7081311572982851E-4</v>
      </c>
      <c r="Y93" s="66">
        <v>1.4798886346625972E-4</v>
      </c>
      <c r="Z93" s="66">
        <v>3.3702567318898705E-4</v>
      </c>
      <c r="AA93" s="66">
        <v>1.2045002437344353E-3</v>
      </c>
      <c r="AB93" s="66">
        <v>7.4258354859246909E-4</v>
      </c>
      <c r="AC93" s="66">
        <v>5.3109608112831916E-5</v>
      </c>
      <c r="AD93" s="66">
        <v>2.0332324391935232E-4</v>
      </c>
      <c r="AE93" s="66">
        <v>3.1872718211756868E-4</v>
      </c>
      <c r="AF93" s="66">
        <v>8.9261211521792091E-4</v>
      </c>
      <c r="AG93" s="66">
        <v>6.7171826317427542E-4</v>
      </c>
      <c r="AH93" s="66">
        <v>2.881403763730878E-4</v>
      </c>
      <c r="AI93" s="66">
        <v>3.1543050926802755E-4</v>
      </c>
      <c r="AJ93" s="66">
        <v>7.4212707065114279E-4</v>
      </c>
      <c r="AK93" s="66">
        <v>5.2546848330523878E-4</v>
      </c>
      <c r="AL93" s="66">
        <v>2.346916795004993E-4</v>
      </c>
      <c r="AM93" s="66">
        <v>2.0761350104244884E-4</v>
      </c>
      <c r="AN93" s="66">
        <v>3.0779329218233535E-4</v>
      </c>
      <c r="AO93" s="66">
        <v>2.5649589229314885E-4</v>
      </c>
      <c r="AP93" s="66">
        <v>1.6278850594985547E-4</v>
      </c>
      <c r="AQ93" s="66">
        <v>2.5607609122709049E-4</v>
      </c>
      <c r="AR93" s="66">
        <v>4.1817001388009449E-4</v>
      </c>
      <c r="AS93" s="66">
        <v>5.264469091211363E-4</v>
      </c>
      <c r="AT93" s="66">
        <v>3.9750180604381121E-4</v>
      </c>
      <c r="AU93" s="66">
        <v>4.1195694651630332E-4</v>
      </c>
      <c r="AV93" s="66">
        <v>4.7345060642570819E-4</v>
      </c>
      <c r="AW93" s="66">
        <v>4.9934441102878889E-4</v>
      </c>
      <c r="AX93" s="66">
        <v>6.4390180912187421E-4</v>
      </c>
      <c r="AY93" s="66">
        <v>5.3631898169855788E-4</v>
      </c>
      <c r="AZ93" s="66">
        <v>4.6212532387175062E-4</v>
      </c>
      <c r="BA93" s="66">
        <v>4.8297662958413535E-4</v>
      </c>
      <c r="BB93" s="66">
        <v>4.5604227663381425E-4</v>
      </c>
      <c r="BC93" s="66">
        <v>5.1639478534121859E-4</v>
      </c>
      <c r="BD93" s="66">
        <v>8.1293945813302679E-4</v>
      </c>
      <c r="BE93" s="66">
        <v>2.3652338910235457E-4</v>
      </c>
      <c r="BF93" s="66">
        <v>2.6532291200129113E-4</v>
      </c>
      <c r="BG93" s="66">
        <v>2.4673937664931888E-4</v>
      </c>
      <c r="BH93" s="66">
        <v>3.8724402901706525E-4</v>
      </c>
      <c r="BI93" s="66">
        <v>5.1329011755498063E-4</v>
      </c>
      <c r="BJ93" s="66">
        <v>8.3300129058044403E-4</v>
      </c>
      <c r="BK93" s="66">
        <v>5.870407233017419E-4</v>
      </c>
      <c r="BL93" s="66">
        <v>6.73941166416688E-4</v>
      </c>
      <c r="BM93" s="66">
        <v>6.3311849639142515E-4</v>
      </c>
      <c r="BN93" s="66">
        <v>7.2508709579997995E-4</v>
      </c>
      <c r="BO93" s="66">
        <v>5.8943855775019267E-4</v>
      </c>
      <c r="BP93" s="66">
        <v>2.255244313850555E-4</v>
      </c>
      <c r="BQ93" s="66">
        <v>2.860945743712799E-4</v>
      </c>
      <c r="BR93" s="66">
        <v>8.3150236640174274E-4</v>
      </c>
      <c r="BS93" s="66">
        <v>6.8874457501974366E-4</v>
      </c>
      <c r="BT93" s="66">
        <v>9.5695099468131738E-4</v>
      </c>
      <c r="BU93" s="66">
        <v>1.4010755196274072E-3</v>
      </c>
      <c r="BV93" s="66">
        <v>6.7495721565614735E-4</v>
      </c>
      <c r="BW93" s="66">
        <v>4.8488387813846209E-4</v>
      </c>
      <c r="BX93" s="66">
        <v>8.4189463921038036E-5</v>
      </c>
      <c r="BY93" s="66">
        <v>6.9198176481808456E-4</v>
      </c>
      <c r="BZ93" s="66">
        <v>8.2802348690024083E-4</v>
      </c>
      <c r="CA93" s="66">
        <v>2.9308745731675514E-4</v>
      </c>
      <c r="CB93" s="66">
        <v>3.0879261845484409E-4</v>
      </c>
      <c r="CC93" s="66">
        <v>4.8265833983723763E-4</v>
      </c>
      <c r="CD93" s="66">
        <v>1.0895506137888677E-3</v>
      </c>
      <c r="CE93" s="66">
        <v>9.8562354336412098E-4</v>
      </c>
      <c r="CF93" s="66">
        <v>7.2655244022087147E-4</v>
      </c>
      <c r="CG93" s="66">
        <v>1.9373123489242888E-3</v>
      </c>
      <c r="CH93" s="66">
        <v>3.2123971464343938E-3</v>
      </c>
      <c r="CI93" s="66">
        <v>4.0441590995317508E-2</v>
      </c>
      <c r="CJ93" s="66">
        <v>2.7974279981736179E-3</v>
      </c>
      <c r="CK93" s="66">
        <v>9.7704324395557311E-3</v>
      </c>
      <c r="CL93" s="66">
        <v>1.0202652844765128</v>
      </c>
      <c r="CM93" s="66">
        <v>1.1065074641196386E-3</v>
      </c>
      <c r="CN93" s="66">
        <v>8.082127424045379E-4</v>
      </c>
      <c r="CO93" s="66">
        <v>3.8219877850654222E-3</v>
      </c>
      <c r="CP93" s="66">
        <v>7.6812246075504229E-4</v>
      </c>
      <c r="CQ93" s="66">
        <v>6.8441423471195966E-4</v>
      </c>
      <c r="CR93" s="66">
        <v>3.0619481427752531E-3</v>
      </c>
      <c r="CS93" s="66">
        <v>6.8374770028294303E-4</v>
      </c>
      <c r="CT93" s="66">
        <v>7.4877323853168067E-3</v>
      </c>
      <c r="CU93" s="66">
        <v>7.2264987952264678E-4</v>
      </c>
      <c r="CV93" s="66">
        <v>5.5573610493878822E-2</v>
      </c>
      <c r="CW93" s="66">
        <v>2.8713497921191027E-4</v>
      </c>
      <c r="CX93" s="66">
        <v>1.6789403267870654E-3</v>
      </c>
      <c r="CY93" s="66">
        <v>1.3869595904367679E-3</v>
      </c>
      <c r="CZ93" s="66">
        <v>1.043686540674703E-3</v>
      </c>
      <c r="DA93" s="66">
        <v>2.0209611023579324E-3</v>
      </c>
      <c r="DB93" s="66">
        <v>5.2919844997628999E-3</v>
      </c>
      <c r="DC93" s="66">
        <v>9.9049391632863759E-4</v>
      </c>
      <c r="DD93" s="66">
        <v>2.1131942321060839E-4</v>
      </c>
      <c r="DE93" s="67">
        <v>2.1448656929644199E-3</v>
      </c>
      <c r="DF93" s="32"/>
      <c r="DG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row>
    <row r="94" spans="1:170" s="34" customFormat="1" ht="19.95" customHeight="1" x14ac:dyDescent="0.2">
      <c r="A94" s="71" t="s">
        <v>576</v>
      </c>
      <c r="B94" s="69" t="s">
        <v>105</v>
      </c>
      <c r="C94" s="70">
        <v>1.2700384863718773E-3</v>
      </c>
      <c r="D94" s="66">
        <v>2.8281828991716222E-4</v>
      </c>
      <c r="E94" s="66">
        <v>4.6581055442212538E-4</v>
      </c>
      <c r="F94" s="66">
        <v>7.2974005560624768E-4</v>
      </c>
      <c r="G94" s="66">
        <v>2.0298778625111799E-3</v>
      </c>
      <c r="H94" s="66">
        <v>0</v>
      </c>
      <c r="I94" s="66">
        <v>1.8505200524620024E-3</v>
      </c>
      <c r="J94" s="66">
        <v>1.1099963487238706E-3</v>
      </c>
      <c r="K94" s="66">
        <v>1.1322505683033853E-3</v>
      </c>
      <c r="L94" s="66">
        <v>4.1209423641872635E-3</v>
      </c>
      <c r="M94" s="66">
        <v>0</v>
      </c>
      <c r="N94" s="66">
        <v>6.6276783388574147E-4</v>
      </c>
      <c r="O94" s="66">
        <v>8.1943250667204388E-4</v>
      </c>
      <c r="P94" s="66">
        <v>1.4306427856020753E-3</v>
      </c>
      <c r="Q94" s="66">
        <v>5.5502166026169249E-4</v>
      </c>
      <c r="R94" s="66">
        <v>5.1527311472110968E-4</v>
      </c>
      <c r="S94" s="66">
        <v>6.5072950860745103E-4</v>
      </c>
      <c r="T94" s="66">
        <v>5.5899599810935413E-4</v>
      </c>
      <c r="U94" s="66">
        <v>2.9154453061779051E-4</v>
      </c>
      <c r="V94" s="66">
        <v>7.9228928777512779E-4</v>
      </c>
      <c r="W94" s="66">
        <v>1.1299162094636087E-4</v>
      </c>
      <c r="X94" s="66">
        <v>2.1980761074150799E-4</v>
      </c>
      <c r="Y94" s="66">
        <v>3.2861108050300712E-4</v>
      </c>
      <c r="Z94" s="66">
        <v>1.4568882082768538E-3</v>
      </c>
      <c r="AA94" s="66">
        <v>5.8927040286809319E-4</v>
      </c>
      <c r="AB94" s="66">
        <v>3.9658976589805047E-4</v>
      </c>
      <c r="AC94" s="66">
        <v>8.240435898130492E-5</v>
      </c>
      <c r="AD94" s="66">
        <v>4.7873521553841626E-4</v>
      </c>
      <c r="AE94" s="66">
        <v>4.388302104203171E-4</v>
      </c>
      <c r="AF94" s="66">
        <v>1.198370055105487E-3</v>
      </c>
      <c r="AG94" s="66">
        <v>9.9167394254025439E-4</v>
      </c>
      <c r="AH94" s="66">
        <v>1.5914356816603106E-3</v>
      </c>
      <c r="AI94" s="66">
        <v>2.4416028721580729E-3</v>
      </c>
      <c r="AJ94" s="66">
        <v>4.6592474776204965E-4</v>
      </c>
      <c r="AK94" s="66">
        <v>2.5237233080101806E-3</v>
      </c>
      <c r="AL94" s="66">
        <v>1.1311518515007345E-3</v>
      </c>
      <c r="AM94" s="66">
        <v>9.4475521529775329E-4</v>
      </c>
      <c r="AN94" s="66">
        <v>2.8993531741952029E-3</v>
      </c>
      <c r="AO94" s="66">
        <v>1.4976046228005059E-3</v>
      </c>
      <c r="AP94" s="66">
        <v>7.932706159371845E-4</v>
      </c>
      <c r="AQ94" s="66">
        <v>8.7174214488118789E-4</v>
      </c>
      <c r="AR94" s="66">
        <v>7.6517311207864363E-4</v>
      </c>
      <c r="AS94" s="66">
        <v>1.1459468409365577E-3</v>
      </c>
      <c r="AT94" s="66">
        <v>1.5979893947980655E-3</v>
      </c>
      <c r="AU94" s="66">
        <v>1.3065740900810344E-3</v>
      </c>
      <c r="AV94" s="66">
        <v>6.1733519031484732E-4</v>
      </c>
      <c r="AW94" s="66">
        <v>2.6759895343485052E-4</v>
      </c>
      <c r="AX94" s="66">
        <v>3.1518281292870466E-4</v>
      </c>
      <c r="AY94" s="66">
        <v>5.4267828773826897E-4</v>
      </c>
      <c r="AZ94" s="66">
        <v>2.4032931211485746E-4</v>
      </c>
      <c r="BA94" s="66">
        <v>2.6969050937886288E-4</v>
      </c>
      <c r="BB94" s="66">
        <v>1.2839203303007395E-3</v>
      </c>
      <c r="BC94" s="66">
        <v>3.8523825198430542E-4</v>
      </c>
      <c r="BD94" s="66">
        <v>4.2568182865734946E-4</v>
      </c>
      <c r="BE94" s="66">
        <v>2.0640739277501824E-4</v>
      </c>
      <c r="BF94" s="66">
        <v>3.0639602703431279E-4</v>
      </c>
      <c r="BG94" s="66">
        <v>2.5117296358779942E-4</v>
      </c>
      <c r="BH94" s="66">
        <v>3.5020444007438814E-3</v>
      </c>
      <c r="BI94" s="66">
        <v>2.3238727401438514E-3</v>
      </c>
      <c r="BJ94" s="66">
        <v>6.3568154747649212E-4</v>
      </c>
      <c r="BK94" s="66">
        <v>1.0949507172333785E-3</v>
      </c>
      <c r="BL94" s="66">
        <v>3.5141428863933568E-3</v>
      </c>
      <c r="BM94" s="66">
        <v>4.0406897512625713E-3</v>
      </c>
      <c r="BN94" s="66">
        <v>1.4277501222761013E-3</v>
      </c>
      <c r="BO94" s="66">
        <v>2.0933801749938572E-3</v>
      </c>
      <c r="BP94" s="66">
        <v>7.9191712193291239E-4</v>
      </c>
      <c r="BQ94" s="66">
        <v>5.6074992863049057E-4</v>
      </c>
      <c r="BR94" s="66">
        <v>2.2732889319044755E-3</v>
      </c>
      <c r="BS94" s="66">
        <v>3.9688505160330022E-3</v>
      </c>
      <c r="BT94" s="66">
        <v>1.6077684620207182E-3</v>
      </c>
      <c r="BU94" s="66">
        <v>1.1383187564265871E-3</v>
      </c>
      <c r="BV94" s="66">
        <v>2.1241035932650833E-3</v>
      </c>
      <c r="BW94" s="66">
        <v>5.1227312063710051E-4</v>
      </c>
      <c r="BX94" s="66">
        <v>1.319296537406674E-4</v>
      </c>
      <c r="BY94" s="66">
        <v>1.7715298335361643E-3</v>
      </c>
      <c r="BZ94" s="66">
        <v>2.685151904841262E-3</v>
      </c>
      <c r="CA94" s="66">
        <v>6.7341785489146973E-4</v>
      </c>
      <c r="CB94" s="66">
        <v>3.3113040268284845E-3</v>
      </c>
      <c r="CC94" s="66">
        <v>5.5383847646652744E-4</v>
      </c>
      <c r="CD94" s="66">
        <v>5.4875881732797504E-4</v>
      </c>
      <c r="CE94" s="66">
        <v>9.8910205739184687E-4</v>
      </c>
      <c r="CF94" s="66">
        <v>2.3970468451838022E-3</v>
      </c>
      <c r="CG94" s="66">
        <v>4.3640538994635847E-4</v>
      </c>
      <c r="CH94" s="66">
        <v>8.4496336966639266E-4</v>
      </c>
      <c r="CI94" s="66">
        <v>2.0707965704822705E-3</v>
      </c>
      <c r="CJ94" s="66">
        <v>3.8498809059746568E-4</v>
      </c>
      <c r="CK94" s="66">
        <v>9.8334913189448005E-4</v>
      </c>
      <c r="CL94" s="66">
        <v>6.9147398836784683E-4</v>
      </c>
      <c r="CM94" s="66">
        <v>1.0003190934676061</v>
      </c>
      <c r="CN94" s="66">
        <v>2.4506168352425267E-3</v>
      </c>
      <c r="CO94" s="66">
        <v>1.8359415010679744E-3</v>
      </c>
      <c r="CP94" s="66">
        <v>5.9377206611086896E-4</v>
      </c>
      <c r="CQ94" s="66">
        <v>3.0252367342282183E-3</v>
      </c>
      <c r="CR94" s="66">
        <v>3.255290919798432E-3</v>
      </c>
      <c r="CS94" s="66">
        <v>9.5501177695386276E-4</v>
      </c>
      <c r="CT94" s="66">
        <v>1.1215968236070509E-3</v>
      </c>
      <c r="CU94" s="66">
        <v>1.4610789701198202E-3</v>
      </c>
      <c r="CV94" s="66">
        <v>7.7229052204047391E-4</v>
      </c>
      <c r="CW94" s="66">
        <v>6.8717228249936732E-4</v>
      </c>
      <c r="CX94" s="66">
        <v>5.2019260813786867E-4</v>
      </c>
      <c r="CY94" s="66">
        <v>9.1493833897948512E-4</v>
      </c>
      <c r="CZ94" s="66">
        <v>7.0560612584755049E-4</v>
      </c>
      <c r="DA94" s="66">
        <v>1.6922423195706447E-3</v>
      </c>
      <c r="DB94" s="66">
        <v>4.6959636859289971E-4</v>
      </c>
      <c r="DC94" s="66">
        <v>1.4395180801319769E-3</v>
      </c>
      <c r="DD94" s="66">
        <v>4.4245492701156295E-4</v>
      </c>
      <c r="DE94" s="67">
        <v>0.24701732149420244</v>
      </c>
      <c r="DF94" s="32"/>
      <c r="DG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row>
    <row r="95" spans="1:170" s="34" customFormat="1" ht="19.95" customHeight="1" x14ac:dyDescent="0.2">
      <c r="A95" s="71" t="s">
        <v>582</v>
      </c>
      <c r="B95" s="69" t="s">
        <v>583</v>
      </c>
      <c r="C95" s="70">
        <v>8.90150451457859E-5</v>
      </c>
      <c r="D95" s="66">
        <v>7.6557679626604389E-5</v>
      </c>
      <c r="E95" s="66">
        <v>8.0308011147871717E-4</v>
      </c>
      <c r="F95" s="66">
        <v>1.5656898188168324E-4</v>
      </c>
      <c r="G95" s="66">
        <v>7.3315845603710058E-5</v>
      </c>
      <c r="H95" s="66">
        <v>0</v>
      </c>
      <c r="I95" s="66">
        <v>1.7236589944496112E-4</v>
      </c>
      <c r="J95" s="66">
        <v>3.5678006870854261E-4</v>
      </c>
      <c r="K95" s="66">
        <v>1.1619760329838095E-4</v>
      </c>
      <c r="L95" s="66">
        <v>2.9317612717989614E-4</v>
      </c>
      <c r="M95" s="66">
        <v>0</v>
      </c>
      <c r="N95" s="66">
        <v>1.0501916729744283E-4</v>
      </c>
      <c r="O95" s="66">
        <v>9.408056859209781E-5</v>
      </c>
      <c r="P95" s="66">
        <v>1.3832893395327264E-4</v>
      </c>
      <c r="Q95" s="66">
        <v>2.8701058969482214E-4</v>
      </c>
      <c r="R95" s="66">
        <v>1.6996677546992156E-4</v>
      </c>
      <c r="S95" s="66">
        <v>1.2514764593930312E-4</v>
      </c>
      <c r="T95" s="66">
        <v>9.8091198670867172E-5</v>
      </c>
      <c r="U95" s="66">
        <v>1.7476196601281694E-4</v>
      </c>
      <c r="V95" s="66">
        <v>2.9873071669296928E-4</v>
      </c>
      <c r="W95" s="66">
        <v>1.6150765907998668E-4</v>
      </c>
      <c r="X95" s="66">
        <v>3.4773802999664611E-4</v>
      </c>
      <c r="Y95" s="66">
        <v>4.6297962113270297E-4</v>
      </c>
      <c r="Z95" s="66">
        <v>3.5291061514057564E-4</v>
      </c>
      <c r="AA95" s="66">
        <v>4.4341899862163406E-4</v>
      </c>
      <c r="AB95" s="66">
        <v>4.3300618237559124E-4</v>
      </c>
      <c r="AC95" s="66">
        <v>1.9582005976323779E-5</v>
      </c>
      <c r="AD95" s="66">
        <v>4.1566624675220047E-5</v>
      </c>
      <c r="AE95" s="66">
        <v>2.1542936293488405E-4</v>
      </c>
      <c r="AF95" s="66">
        <v>1.5374206791410666E-4</v>
      </c>
      <c r="AG95" s="66">
        <v>7.3965237681123278E-5</v>
      </c>
      <c r="AH95" s="66">
        <v>2.077409912726478E-4</v>
      </c>
      <c r="AI95" s="66">
        <v>3.0437218493866352E-4</v>
      </c>
      <c r="AJ95" s="66">
        <v>1.3896994184222011E-3</v>
      </c>
      <c r="AK95" s="66">
        <v>2.9035668443906919E-4</v>
      </c>
      <c r="AL95" s="66">
        <v>7.0478219301379531E-5</v>
      </c>
      <c r="AM95" s="66">
        <v>1.0808687247248393E-4</v>
      </c>
      <c r="AN95" s="66">
        <v>6.1186739626880118E-4</v>
      </c>
      <c r="AO95" s="66">
        <v>7.5774694614886548E-5</v>
      </c>
      <c r="AP95" s="66">
        <v>4.1824310048331015E-5</v>
      </c>
      <c r="AQ95" s="66">
        <v>6.7198349606548751E-5</v>
      </c>
      <c r="AR95" s="66">
        <v>7.5872571922246427E-4</v>
      </c>
      <c r="AS95" s="66">
        <v>2.666911283014934E-4</v>
      </c>
      <c r="AT95" s="66">
        <v>4.656659761175899E-4</v>
      </c>
      <c r="AU95" s="66">
        <v>4.207664246175881E-4</v>
      </c>
      <c r="AV95" s="66">
        <v>4.4304667159190839E-4</v>
      </c>
      <c r="AW95" s="66">
        <v>8.4744376160318896E-4</v>
      </c>
      <c r="AX95" s="66">
        <v>1.5650099318497682E-3</v>
      </c>
      <c r="AY95" s="66">
        <v>1.101855599152744E-3</v>
      </c>
      <c r="AZ95" s="66">
        <v>1.7509025281365236E-3</v>
      </c>
      <c r="BA95" s="66">
        <v>8.1964070292353541E-4</v>
      </c>
      <c r="BB95" s="66">
        <v>6.4494702645905943E-4</v>
      </c>
      <c r="BC95" s="66">
        <v>2.5419441877245564E-3</v>
      </c>
      <c r="BD95" s="66">
        <v>4.4307989403290194E-4</v>
      </c>
      <c r="BE95" s="66">
        <v>1.9540409679963627E-4</v>
      </c>
      <c r="BF95" s="66">
        <v>2.6269507050451766E-4</v>
      </c>
      <c r="BG95" s="66">
        <v>2.9866355236228071E-4</v>
      </c>
      <c r="BH95" s="66">
        <v>5.0316638872717121E-4</v>
      </c>
      <c r="BI95" s="66">
        <v>1.4546120834243504E-4</v>
      </c>
      <c r="BJ95" s="66">
        <v>1.4734647286794559E-4</v>
      </c>
      <c r="BK95" s="66">
        <v>1.5276327999928275E-4</v>
      </c>
      <c r="BL95" s="66">
        <v>2.8699702333680232E-4</v>
      </c>
      <c r="BM95" s="66">
        <v>1.9196024755569271E-4</v>
      </c>
      <c r="BN95" s="66">
        <v>2.824192210046741E-4</v>
      </c>
      <c r="BO95" s="66">
        <v>2.4476660398227554E-4</v>
      </c>
      <c r="BP95" s="66">
        <v>5.2235463453184389E-4</v>
      </c>
      <c r="BQ95" s="66">
        <v>4.5276815146235322E-4</v>
      </c>
      <c r="BR95" s="66">
        <v>3.0567544543950461E-4</v>
      </c>
      <c r="BS95" s="66">
        <v>2.9512391265230676E-4</v>
      </c>
      <c r="BT95" s="66">
        <v>3.9634079593434324E-4</v>
      </c>
      <c r="BU95" s="66">
        <v>4.5783075451988559E-4</v>
      </c>
      <c r="BV95" s="66">
        <v>1.3286303612428181E-4</v>
      </c>
      <c r="BW95" s="66">
        <v>9.3710715865328003E-5</v>
      </c>
      <c r="BX95" s="66">
        <v>2.715392178787503E-5</v>
      </c>
      <c r="BY95" s="66">
        <v>6.3557803748243097E-3</v>
      </c>
      <c r="BZ95" s="66">
        <v>3.1600040383488777E-4</v>
      </c>
      <c r="CA95" s="66">
        <v>3.9529250967245625E-4</v>
      </c>
      <c r="CB95" s="66">
        <v>1.5059390326775156E-4</v>
      </c>
      <c r="CC95" s="66">
        <v>6.8497246686263346E-4</v>
      </c>
      <c r="CD95" s="66">
        <v>6.0693262518599653E-4</v>
      </c>
      <c r="CE95" s="66">
        <v>4.1078720847386623E-4</v>
      </c>
      <c r="CF95" s="66">
        <v>3.5692849725775061E-4</v>
      </c>
      <c r="CG95" s="66">
        <v>2.8762897296727793E-4</v>
      </c>
      <c r="CH95" s="66">
        <v>6.1318202527330772E-3</v>
      </c>
      <c r="CI95" s="66">
        <v>1.6614076370360434E-3</v>
      </c>
      <c r="CJ95" s="66">
        <v>3.7505350740836977E-3</v>
      </c>
      <c r="CK95" s="66">
        <v>6.8104407535988535E-3</v>
      </c>
      <c r="CL95" s="66">
        <v>1.8575897962519387E-3</v>
      </c>
      <c r="CM95" s="66">
        <v>2.2814526893055287E-4</v>
      </c>
      <c r="CN95" s="66">
        <v>1.0000768612858855</v>
      </c>
      <c r="CO95" s="66">
        <v>2.6328517505616443E-4</v>
      </c>
      <c r="CP95" s="66">
        <v>1.8708903656461972E-4</v>
      </c>
      <c r="CQ95" s="66">
        <v>1.4331141022724231E-4</v>
      </c>
      <c r="CR95" s="66">
        <v>3.1754968815632335E-4</v>
      </c>
      <c r="CS95" s="66">
        <v>8.9702121221249377E-5</v>
      </c>
      <c r="CT95" s="66">
        <v>2.7818177000202439E-4</v>
      </c>
      <c r="CU95" s="66">
        <v>4.526057147244384E-4</v>
      </c>
      <c r="CV95" s="66">
        <v>1.5921688681052972E-3</v>
      </c>
      <c r="CW95" s="66">
        <v>1.0463914732284773E-4</v>
      </c>
      <c r="CX95" s="66">
        <v>7.0058504446712333E-4</v>
      </c>
      <c r="CY95" s="66">
        <v>3.8919086562551439E-4</v>
      </c>
      <c r="CZ95" s="66">
        <v>5.2384658838541159E-4</v>
      </c>
      <c r="DA95" s="66">
        <v>1.017518012902358E-3</v>
      </c>
      <c r="DB95" s="66">
        <v>3.1592789620742595E-4</v>
      </c>
      <c r="DC95" s="66">
        <v>5.5324074855592784E-4</v>
      </c>
      <c r="DD95" s="66">
        <v>8.4675914906684604E-5</v>
      </c>
      <c r="DE95" s="67">
        <v>5.8944105815201717E-4</v>
      </c>
      <c r="DF95" s="32"/>
      <c r="DG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row>
    <row r="96" spans="1:170" s="34" customFormat="1" ht="19.95" customHeight="1" x14ac:dyDescent="0.2">
      <c r="A96" s="71" t="s">
        <v>781</v>
      </c>
      <c r="B96" s="69" t="s">
        <v>1053</v>
      </c>
      <c r="C96" s="70">
        <v>0</v>
      </c>
      <c r="D96" s="66">
        <v>0</v>
      </c>
      <c r="E96" s="66">
        <v>0</v>
      </c>
      <c r="F96" s="66">
        <v>0</v>
      </c>
      <c r="G96" s="66">
        <v>0</v>
      </c>
      <c r="H96" s="66">
        <v>0</v>
      </c>
      <c r="I96" s="66">
        <v>0</v>
      </c>
      <c r="J96" s="66">
        <v>0</v>
      </c>
      <c r="K96" s="66">
        <v>0</v>
      </c>
      <c r="L96" s="66">
        <v>0</v>
      </c>
      <c r="M96" s="66">
        <v>0</v>
      </c>
      <c r="N96" s="66">
        <v>0</v>
      </c>
      <c r="O96" s="66">
        <v>0</v>
      </c>
      <c r="P96" s="66">
        <v>0</v>
      </c>
      <c r="Q96" s="66">
        <v>0</v>
      </c>
      <c r="R96" s="66">
        <v>0</v>
      </c>
      <c r="S96" s="66">
        <v>0</v>
      </c>
      <c r="T96" s="66">
        <v>0</v>
      </c>
      <c r="U96" s="66">
        <v>0</v>
      </c>
      <c r="V96" s="66">
        <v>0</v>
      </c>
      <c r="W96" s="66">
        <v>0</v>
      </c>
      <c r="X96" s="66">
        <v>0</v>
      </c>
      <c r="Y96" s="66">
        <v>0</v>
      </c>
      <c r="Z96" s="66">
        <v>0</v>
      </c>
      <c r="AA96" s="66">
        <v>0</v>
      </c>
      <c r="AB96" s="66">
        <v>0</v>
      </c>
      <c r="AC96" s="66">
        <v>0</v>
      </c>
      <c r="AD96" s="66">
        <v>0</v>
      </c>
      <c r="AE96" s="66">
        <v>0</v>
      </c>
      <c r="AF96" s="66">
        <v>0</v>
      </c>
      <c r="AG96" s="66">
        <v>0</v>
      </c>
      <c r="AH96" s="66">
        <v>0</v>
      </c>
      <c r="AI96" s="66">
        <v>0</v>
      </c>
      <c r="AJ96" s="66">
        <v>0</v>
      </c>
      <c r="AK96" s="66">
        <v>0</v>
      </c>
      <c r="AL96" s="66">
        <v>0</v>
      </c>
      <c r="AM96" s="66">
        <v>0</v>
      </c>
      <c r="AN96" s="66">
        <v>0</v>
      </c>
      <c r="AO96" s="66">
        <v>0</v>
      </c>
      <c r="AP96" s="66">
        <v>0</v>
      </c>
      <c r="AQ96" s="66">
        <v>0</v>
      </c>
      <c r="AR96" s="66">
        <v>0</v>
      </c>
      <c r="AS96" s="66">
        <v>0</v>
      </c>
      <c r="AT96" s="66">
        <v>0</v>
      </c>
      <c r="AU96" s="66">
        <v>0</v>
      </c>
      <c r="AV96" s="66">
        <v>0</v>
      </c>
      <c r="AW96" s="66">
        <v>0</v>
      </c>
      <c r="AX96" s="66">
        <v>0</v>
      </c>
      <c r="AY96" s="66">
        <v>0</v>
      </c>
      <c r="AZ96" s="66">
        <v>0</v>
      </c>
      <c r="BA96" s="66">
        <v>0</v>
      </c>
      <c r="BB96" s="66">
        <v>0</v>
      </c>
      <c r="BC96" s="66">
        <v>0</v>
      </c>
      <c r="BD96" s="66">
        <v>0</v>
      </c>
      <c r="BE96" s="66">
        <v>0</v>
      </c>
      <c r="BF96" s="66">
        <v>0</v>
      </c>
      <c r="BG96" s="66">
        <v>0</v>
      </c>
      <c r="BH96" s="66">
        <v>0</v>
      </c>
      <c r="BI96" s="66">
        <v>0</v>
      </c>
      <c r="BJ96" s="66">
        <v>0</v>
      </c>
      <c r="BK96" s="66">
        <v>0</v>
      </c>
      <c r="BL96" s="66">
        <v>0</v>
      </c>
      <c r="BM96" s="66">
        <v>0</v>
      </c>
      <c r="BN96" s="66">
        <v>0</v>
      </c>
      <c r="BO96" s="66">
        <v>0</v>
      </c>
      <c r="BP96" s="66">
        <v>0</v>
      </c>
      <c r="BQ96" s="66">
        <v>0</v>
      </c>
      <c r="BR96" s="66">
        <v>0</v>
      </c>
      <c r="BS96" s="66">
        <v>0</v>
      </c>
      <c r="BT96" s="66">
        <v>0</v>
      </c>
      <c r="BU96" s="66">
        <v>0</v>
      </c>
      <c r="BV96" s="66">
        <v>0</v>
      </c>
      <c r="BW96" s="66">
        <v>0</v>
      </c>
      <c r="BX96" s="66">
        <v>0</v>
      </c>
      <c r="BY96" s="66">
        <v>0</v>
      </c>
      <c r="BZ96" s="66">
        <v>0</v>
      </c>
      <c r="CA96" s="66">
        <v>0</v>
      </c>
      <c r="CB96" s="66">
        <v>0</v>
      </c>
      <c r="CC96" s="66">
        <v>0</v>
      </c>
      <c r="CD96" s="66">
        <v>0</v>
      </c>
      <c r="CE96" s="66">
        <v>0</v>
      </c>
      <c r="CF96" s="66">
        <v>0</v>
      </c>
      <c r="CG96" s="66">
        <v>0</v>
      </c>
      <c r="CH96" s="66">
        <v>0</v>
      </c>
      <c r="CI96" s="66">
        <v>0</v>
      </c>
      <c r="CJ96" s="66">
        <v>0</v>
      </c>
      <c r="CK96" s="66">
        <v>0</v>
      </c>
      <c r="CL96" s="66">
        <v>0</v>
      </c>
      <c r="CM96" s="66">
        <v>0</v>
      </c>
      <c r="CN96" s="66">
        <v>0</v>
      </c>
      <c r="CO96" s="66">
        <v>1</v>
      </c>
      <c r="CP96" s="66">
        <v>0</v>
      </c>
      <c r="CQ96" s="66">
        <v>0</v>
      </c>
      <c r="CR96" s="66">
        <v>0</v>
      </c>
      <c r="CS96" s="66">
        <v>0</v>
      </c>
      <c r="CT96" s="66">
        <v>0</v>
      </c>
      <c r="CU96" s="66">
        <v>0</v>
      </c>
      <c r="CV96" s="66">
        <v>0</v>
      </c>
      <c r="CW96" s="66">
        <v>0</v>
      </c>
      <c r="CX96" s="66">
        <v>0</v>
      </c>
      <c r="CY96" s="66">
        <v>0</v>
      </c>
      <c r="CZ96" s="66">
        <v>0</v>
      </c>
      <c r="DA96" s="66">
        <v>0</v>
      </c>
      <c r="DB96" s="66">
        <v>0</v>
      </c>
      <c r="DC96" s="66">
        <v>0</v>
      </c>
      <c r="DD96" s="66">
        <v>0</v>
      </c>
      <c r="DE96" s="67">
        <v>0</v>
      </c>
      <c r="DF96" s="32"/>
      <c r="DG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row>
    <row r="97" spans="1:170" s="34" customFormat="1" ht="19.95" customHeight="1" x14ac:dyDescent="0.2">
      <c r="A97" s="71" t="s">
        <v>593</v>
      </c>
      <c r="B97" s="69" t="s">
        <v>592</v>
      </c>
      <c r="C97" s="70">
        <v>0</v>
      </c>
      <c r="D97" s="66">
        <v>0</v>
      </c>
      <c r="E97" s="66">
        <v>0</v>
      </c>
      <c r="F97" s="66">
        <v>0</v>
      </c>
      <c r="G97" s="66">
        <v>0</v>
      </c>
      <c r="H97" s="66">
        <v>0</v>
      </c>
      <c r="I97" s="66">
        <v>0</v>
      </c>
      <c r="J97" s="66">
        <v>0</v>
      </c>
      <c r="K97" s="66">
        <v>0</v>
      </c>
      <c r="L97" s="66">
        <v>0</v>
      </c>
      <c r="M97" s="66">
        <v>0</v>
      </c>
      <c r="N97" s="66">
        <v>0</v>
      </c>
      <c r="O97" s="66">
        <v>0</v>
      </c>
      <c r="P97" s="66">
        <v>0</v>
      </c>
      <c r="Q97" s="66">
        <v>0</v>
      </c>
      <c r="R97" s="66">
        <v>0</v>
      </c>
      <c r="S97" s="66">
        <v>0</v>
      </c>
      <c r="T97" s="66">
        <v>0</v>
      </c>
      <c r="U97" s="66">
        <v>0</v>
      </c>
      <c r="V97" s="66">
        <v>0</v>
      </c>
      <c r="W97" s="66">
        <v>0</v>
      </c>
      <c r="X97" s="66">
        <v>0</v>
      </c>
      <c r="Y97" s="66">
        <v>0</v>
      </c>
      <c r="Z97" s="66">
        <v>0</v>
      </c>
      <c r="AA97" s="66">
        <v>0</v>
      </c>
      <c r="AB97" s="66">
        <v>0</v>
      </c>
      <c r="AC97" s="66">
        <v>0</v>
      </c>
      <c r="AD97" s="66">
        <v>0</v>
      </c>
      <c r="AE97" s="66">
        <v>0</v>
      </c>
      <c r="AF97" s="66">
        <v>0</v>
      </c>
      <c r="AG97" s="66">
        <v>0</v>
      </c>
      <c r="AH97" s="66">
        <v>0</v>
      </c>
      <c r="AI97" s="66">
        <v>0</v>
      </c>
      <c r="AJ97" s="66">
        <v>0</v>
      </c>
      <c r="AK97" s="66">
        <v>0</v>
      </c>
      <c r="AL97" s="66">
        <v>0</v>
      </c>
      <c r="AM97" s="66">
        <v>0</v>
      </c>
      <c r="AN97" s="66">
        <v>0</v>
      </c>
      <c r="AO97" s="66">
        <v>0</v>
      </c>
      <c r="AP97" s="66">
        <v>0</v>
      </c>
      <c r="AQ97" s="66">
        <v>0</v>
      </c>
      <c r="AR97" s="66">
        <v>0</v>
      </c>
      <c r="AS97" s="66">
        <v>0</v>
      </c>
      <c r="AT97" s="66">
        <v>0</v>
      </c>
      <c r="AU97" s="66">
        <v>0</v>
      </c>
      <c r="AV97" s="66">
        <v>0</v>
      </c>
      <c r="AW97" s="66">
        <v>0</v>
      </c>
      <c r="AX97" s="66">
        <v>0</v>
      </c>
      <c r="AY97" s="66">
        <v>0</v>
      </c>
      <c r="AZ97" s="66">
        <v>0</v>
      </c>
      <c r="BA97" s="66">
        <v>0</v>
      </c>
      <c r="BB97" s="66">
        <v>0</v>
      </c>
      <c r="BC97" s="66">
        <v>0</v>
      </c>
      <c r="BD97" s="66">
        <v>0</v>
      </c>
      <c r="BE97" s="66">
        <v>0</v>
      </c>
      <c r="BF97" s="66">
        <v>0</v>
      </c>
      <c r="BG97" s="66">
        <v>0</v>
      </c>
      <c r="BH97" s="66">
        <v>0</v>
      </c>
      <c r="BI97" s="66">
        <v>0</v>
      </c>
      <c r="BJ97" s="66">
        <v>0</v>
      </c>
      <c r="BK97" s="66">
        <v>0</v>
      </c>
      <c r="BL97" s="66">
        <v>0</v>
      </c>
      <c r="BM97" s="66">
        <v>0</v>
      </c>
      <c r="BN97" s="66">
        <v>0</v>
      </c>
      <c r="BO97" s="66">
        <v>0</v>
      </c>
      <c r="BP97" s="66">
        <v>0</v>
      </c>
      <c r="BQ97" s="66">
        <v>0</v>
      </c>
      <c r="BR97" s="66">
        <v>0</v>
      </c>
      <c r="BS97" s="66">
        <v>0</v>
      </c>
      <c r="BT97" s="66">
        <v>0</v>
      </c>
      <c r="BU97" s="66">
        <v>0</v>
      </c>
      <c r="BV97" s="66">
        <v>0</v>
      </c>
      <c r="BW97" s="66">
        <v>0</v>
      </c>
      <c r="BX97" s="66">
        <v>0</v>
      </c>
      <c r="BY97" s="66">
        <v>0</v>
      </c>
      <c r="BZ97" s="66">
        <v>0</v>
      </c>
      <c r="CA97" s="66">
        <v>0</v>
      </c>
      <c r="CB97" s="66">
        <v>0</v>
      </c>
      <c r="CC97" s="66">
        <v>0</v>
      </c>
      <c r="CD97" s="66">
        <v>0</v>
      </c>
      <c r="CE97" s="66">
        <v>0</v>
      </c>
      <c r="CF97" s="66">
        <v>0</v>
      </c>
      <c r="CG97" s="66">
        <v>0</v>
      </c>
      <c r="CH97" s="66">
        <v>0</v>
      </c>
      <c r="CI97" s="66">
        <v>0</v>
      </c>
      <c r="CJ97" s="66">
        <v>0</v>
      </c>
      <c r="CK97" s="66">
        <v>0</v>
      </c>
      <c r="CL97" s="66">
        <v>0</v>
      </c>
      <c r="CM97" s="66">
        <v>0</v>
      </c>
      <c r="CN97" s="66">
        <v>0</v>
      </c>
      <c r="CO97" s="66">
        <v>0</v>
      </c>
      <c r="CP97" s="66">
        <v>1.0065038759767437</v>
      </c>
      <c r="CQ97" s="66">
        <v>0</v>
      </c>
      <c r="CR97" s="66">
        <v>0</v>
      </c>
      <c r="CS97" s="66">
        <v>4.5066698612687163E-4</v>
      </c>
      <c r="CT97" s="66">
        <v>0</v>
      </c>
      <c r="CU97" s="66">
        <v>0</v>
      </c>
      <c r="CV97" s="66">
        <v>0</v>
      </c>
      <c r="CW97" s="66">
        <v>0</v>
      </c>
      <c r="CX97" s="66">
        <v>0</v>
      </c>
      <c r="CY97" s="66">
        <v>0</v>
      </c>
      <c r="CZ97" s="66">
        <v>0</v>
      </c>
      <c r="DA97" s="66">
        <v>0</v>
      </c>
      <c r="DB97" s="66">
        <v>0</v>
      </c>
      <c r="DC97" s="66">
        <v>0</v>
      </c>
      <c r="DD97" s="66">
        <v>0</v>
      </c>
      <c r="DE97" s="67">
        <v>0</v>
      </c>
      <c r="DF97" s="32"/>
      <c r="DG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row>
    <row r="98" spans="1:170" s="34" customFormat="1" ht="19.95" customHeight="1" x14ac:dyDescent="0.2">
      <c r="A98" s="71" t="s">
        <v>596</v>
      </c>
      <c r="B98" s="69" t="s">
        <v>595</v>
      </c>
      <c r="C98" s="70">
        <v>3.4211202346639966E-4</v>
      </c>
      <c r="D98" s="66">
        <v>3.8477371637978198E-4</v>
      </c>
      <c r="E98" s="66">
        <v>8.6060047410162731E-3</v>
      </c>
      <c r="F98" s="66">
        <v>3.7340923937696586E-5</v>
      </c>
      <c r="G98" s="66">
        <v>7.0807927873881029E-5</v>
      </c>
      <c r="H98" s="66">
        <v>0</v>
      </c>
      <c r="I98" s="66">
        <v>8.3036900416077306E-5</v>
      </c>
      <c r="J98" s="66">
        <v>1.9183585291767324E-4</v>
      </c>
      <c r="K98" s="66">
        <v>7.713474513837083E-5</v>
      </c>
      <c r="L98" s="66">
        <v>5.1348204849439329E-4</v>
      </c>
      <c r="M98" s="66">
        <v>0</v>
      </c>
      <c r="N98" s="66">
        <v>7.5668490725070315E-5</v>
      </c>
      <c r="O98" s="66">
        <v>6.9693838832998368E-5</v>
      </c>
      <c r="P98" s="66">
        <v>7.2804837083710483E-5</v>
      </c>
      <c r="Q98" s="66">
        <v>6.4696410947231544E-5</v>
      </c>
      <c r="R98" s="66">
        <v>1.4359147886924462E-4</v>
      </c>
      <c r="S98" s="66">
        <v>9.4933327066388953E-5</v>
      </c>
      <c r="T98" s="66">
        <v>8.9227757231670845E-5</v>
      </c>
      <c r="U98" s="66">
        <v>1.7555938688045678E-4</v>
      </c>
      <c r="V98" s="66">
        <v>1.114024475001231E-4</v>
      </c>
      <c r="W98" s="66">
        <v>8.2789196077285955E-5</v>
      </c>
      <c r="X98" s="66">
        <v>6.9736478986806189E-5</v>
      </c>
      <c r="Y98" s="66">
        <v>9.1813020559371408E-5</v>
      </c>
      <c r="Z98" s="66">
        <v>1.2054330442508266E-4</v>
      </c>
      <c r="AA98" s="66">
        <v>1.1816184812931153E-4</v>
      </c>
      <c r="AB98" s="66">
        <v>7.4822535629308535E-5</v>
      </c>
      <c r="AC98" s="66">
        <v>1.5428199416665935E-4</v>
      </c>
      <c r="AD98" s="66">
        <v>8.187334315860908E-5</v>
      </c>
      <c r="AE98" s="66">
        <v>6.7079664884983089E-5</v>
      </c>
      <c r="AF98" s="66">
        <v>5.7142859191826074E-5</v>
      </c>
      <c r="AG98" s="66">
        <v>1.1331833802674836E-4</v>
      </c>
      <c r="AH98" s="66">
        <v>1.4120892408072986E-4</v>
      </c>
      <c r="AI98" s="66">
        <v>1.4620974464285411E-4</v>
      </c>
      <c r="AJ98" s="66">
        <v>1.4005796593388132E-4</v>
      </c>
      <c r="AK98" s="66">
        <v>1.3498203851501858E-4</v>
      </c>
      <c r="AL98" s="66">
        <v>7.8137173844061272E-5</v>
      </c>
      <c r="AM98" s="66">
        <v>7.731688422971842E-5</v>
      </c>
      <c r="AN98" s="66">
        <v>1.5784856084120639E-4</v>
      </c>
      <c r="AO98" s="66">
        <v>9.6634202539591662E-5</v>
      </c>
      <c r="AP98" s="66">
        <v>1.2899035516431131E-4</v>
      </c>
      <c r="AQ98" s="66">
        <v>1.1496310962214105E-4</v>
      </c>
      <c r="AR98" s="66">
        <v>6.7531463952964711E-5</v>
      </c>
      <c r="AS98" s="66">
        <v>7.1650993477511839E-5</v>
      </c>
      <c r="AT98" s="66">
        <v>5.6726597261045422E-5</v>
      </c>
      <c r="AU98" s="66">
        <v>4.5481340095507719E-5</v>
      </c>
      <c r="AV98" s="66">
        <v>5.0107984935904679E-5</v>
      </c>
      <c r="AW98" s="66">
        <v>4.5890224600945978E-5</v>
      </c>
      <c r="AX98" s="66">
        <v>4.9868446549040865E-5</v>
      </c>
      <c r="AY98" s="66">
        <v>5.9820731289209079E-5</v>
      </c>
      <c r="AZ98" s="66">
        <v>4.6466622286666768E-5</v>
      </c>
      <c r="BA98" s="66">
        <v>4.0790476216992456E-5</v>
      </c>
      <c r="BB98" s="66">
        <v>7.9513093557774723E-5</v>
      </c>
      <c r="BC98" s="66">
        <v>4.2915265941365953E-5</v>
      </c>
      <c r="BD98" s="66">
        <v>4.6938703167506715E-5</v>
      </c>
      <c r="BE98" s="66">
        <v>4.5501909534594148E-5</v>
      </c>
      <c r="BF98" s="66">
        <v>5.0369229635397786E-5</v>
      </c>
      <c r="BG98" s="66">
        <v>4.1984493890024896E-5</v>
      </c>
      <c r="BH98" s="66">
        <v>8.3602019964931865E-5</v>
      </c>
      <c r="BI98" s="66">
        <v>6.1556128374915751E-5</v>
      </c>
      <c r="BJ98" s="66">
        <v>6.9942825744884134E-5</v>
      </c>
      <c r="BK98" s="66">
        <v>5.4513677312659963E-4</v>
      </c>
      <c r="BL98" s="66">
        <v>7.6684635877950107E-5</v>
      </c>
      <c r="BM98" s="66">
        <v>9.9964754911068736E-5</v>
      </c>
      <c r="BN98" s="66">
        <v>6.9685005825032047E-5</v>
      </c>
      <c r="BO98" s="66">
        <v>7.769372287684034E-5</v>
      </c>
      <c r="BP98" s="66">
        <v>2.6228014799513561E-4</v>
      </c>
      <c r="BQ98" s="66">
        <v>4.2807767322491176E-4</v>
      </c>
      <c r="BR98" s="66">
        <v>3.3910858228457447E-4</v>
      </c>
      <c r="BS98" s="66">
        <v>8.2154154286520083E-5</v>
      </c>
      <c r="BT98" s="66">
        <v>8.5800360828759936E-5</v>
      </c>
      <c r="BU98" s="66">
        <v>1.8707687030710763E-4</v>
      </c>
      <c r="BV98" s="66">
        <v>6.6471459075531015E-5</v>
      </c>
      <c r="BW98" s="66">
        <v>4.4033221912983008E-5</v>
      </c>
      <c r="BX98" s="66">
        <v>1.1379497463737335E-5</v>
      </c>
      <c r="BY98" s="66">
        <v>1.7042464863764481E-4</v>
      </c>
      <c r="BZ98" s="66">
        <v>7.7120798193309564E-5</v>
      </c>
      <c r="CA98" s="66">
        <v>1.8337685063399877E-4</v>
      </c>
      <c r="CB98" s="66">
        <v>1.672120567962314E-4</v>
      </c>
      <c r="CC98" s="66">
        <v>2.3294857941816729E-5</v>
      </c>
      <c r="CD98" s="66">
        <v>6.4830681939828406E-5</v>
      </c>
      <c r="CE98" s="66">
        <v>2.067997487894439E-2</v>
      </c>
      <c r="CF98" s="66">
        <v>1.3129122989792156E-3</v>
      </c>
      <c r="CG98" s="66">
        <v>7.0249938158565547E-5</v>
      </c>
      <c r="CH98" s="66">
        <v>1.3537748532961647E-3</v>
      </c>
      <c r="CI98" s="66">
        <v>6.3903583512614612E-4</v>
      </c>
      <c r="CJ98" s="66">
        <v>8.1056019179392291E-5</v>
      </c>
      <c r="CK98" s="66">
        <v>5.380405656385868E-4</v>
      </c>
      <c r="CL98" s="66">
        <v>4.718389478849947E-4</v>
      </c>
      <c r="CM98" s="66">
        <v>1.2215481991809449E-4</v>
      </c>
      <c r="CN98" s="66">
        <v>7.0155304019928978E-5</v>
      </c>
      <c r="CO98" s="66">
        <v>9.6090163240025308E-5</v>
      </c>
      <c r="CP98" s="66">
        <v>1.0462836252714188E-2</v>
      </c>
      <c r="CQ98" s="66">
        <v>1.0470237684888422</v>
      </c>
      <c r="CR98" s="66">
        <v>3.2147440529009729E-3</v>
      </c>
      <c r="CS98" s="66">
        <v>1.2046533882685345E-3</v>
      </c>
      <c r="CT98" s="66">
        <v>8.997555826448876E-5</v>
      </c>
      <c r="CU98" s="66">
        <v>3.8804051842440378E-5</v>
      </c>
      <c r="CV98" s="66">
        <v>2.6405508678413193E-4</v>
      </c>
      <c r="CW98" s="66">
        <v>4.0169056040933898E-5</v>
      </c>
      <c r="CX98" s="66">
        <v>7.811135147046971E-5</v>
      </c>
      <c r="CY98" s="66">
        <v>1.3771664029821817E-4</v>
      </c>
      <c r="CZ98" s="66">
        <v>1.802013836333175E-4</v>
      </c>
      <c r="DA98" s="66">
        <v>6.1901381351844542E-5</v>
      </c>
      <c r="DB98" s="66">
        <v>1.2679097677309659E-4</v>
      </c>
      <c r="DC98" s="66">
        <v>1.2833206096755673E-4</v>
      </c>
      <c r="DD98" s="66">
        <v>1.0903603831949243E-4</v>
      </c>
      <c r="DE98" s="67">
        <v>2.1730274182342208E-3</v>
      </c>
      <c r="DF98" s="32"/>
      <c r="DG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row>
    <row r="99" spans="1:170" s="34" customFormat="1" ht="19.95" customHeight="1" x14ac:dyDescent="0.2">
      <c r="A99" s="71" t="s">
        <v>599</v>
      </c>
      <c r="B99" s="69" t="s">
        <v>598</v>
      </c>
      <c r="C99" s="70">
        <v>0</v>
      </c>
      <c r="D99" s="66">
        <v>0</v>
      </c>
      <c r="E99" s="66">
        <v>0</v>
      </c>
      <c r="F99" s="66">
        <v>0</v>
      </c>
      <c r="G99" s="66">
        <v>0</v>
      </c>
      <c r="H99" s="66">
        <v>0</v>
      </c>
      <c r="I99" s="66">
        <v>0</v>
      </c>
      <c r="J99" s="66">
        <v>0</v>
      </c>
      <c r="K99" s="66">
        <v>0</v>
      </c>
      <c r="L99" s="66">
        <v>0</v>
      </c>
      <c r="M99" s="66">
        <v>0</v>
      </c>
      <c r="N99" s="66">
        <v>0</v>
      </c>
      <c r="O99" s="66">
        <v>0</v>
      </c>
      <c r="P99" s="66">
        <v>0</v>
      </c>
      <c r="Q99" s="66">
        <v>0</v>
      </c>
      <c r="R99" s="66">
        <v>0</v>
      </c>
      <c r="S99" s="66">
        <v>0</v>
      </c>
      <c r="T99" s="66">
        <v>0</v>
      </c>
      <c r="U99" s="66">
        <v>0</v>
      </c>
      <c r="V99" s="66">
        <v>0</v>
      </c>
      <c r="W99" s="66">
        <v>0</v>
      </c>
      <c r="X99" s="66">
        <v>0</v>
      </c>
      <c r="Y99" s="66">
        <v>0</v>
      </c>
      <c r="Z99" s="66">
        <v>0</v>
      </c>
      <c r="AA99" s="66">
        <v>0</v>
      </c>
      <c r="AB99" s="66">
        <v>0</v>
      </c>
      <c r="AC99" s="66">
        <v>0</v>
      </c>
      <c r="AD99" s="66">
        <v>0</v>
      </c>
      <c r="AE99" s="66">
        <v>0</v>
      </c>
      <c r="AF99" s="66">
        <v>0</v>
      </c>
      <c r="AG99" s="66">
        <v>0</v>
      </c>
      <c r="AH99" s="66">
        <v>0</v>
      </c>
      <c r="AI99" s="66">
        <v>0</v>
      </c>
      <c r="AJ99" s="66">
        <v>0</v>
      </c>
      <c r="AK99" s="66">
        <v>0</v>
      </c>
      <c r="AL99" s="66">
        <v>0</v>
      </c>
      <c r="AM99" s="66">
        <v>0</v>
      </c>
      <c r="AN99" s="66">
        <v>0</v>
      </c>
      <c r="AO99" s="66">
        <v>0</v>
      </c>
      <c r="AP99" s="66">
        <v>0</v>
      </c>
      <c r="AQ99" s="66">
        <v>0</v>
      </c>
      <c r="AR99" s="66">
        <v>0</v>
      </c>
      <c r="AS99" s="66">
        <v>0</v>
      </c>
      <c r="AT99" s="66">
        <v>0</v>
      </c>
      <c r="AU99" s="66">
        <v>0</v>
      </c>
      <c r="AV99" s="66">
        <v>0</v>
      </c>
      <c r="AW99" s="66">
        <v>0</v>
      </c>
      <c r="AX99" s="66">
        <v>0</v>
      </c>
      <c r="AY99" s="66">
        <v>0</v>
      </c>
      <c r="AZ99" s="66">
        <v>0</v>
      </c>
      <c r="BA99" s="66">
        <v>0</v>
      </c>
      <c r="BB99" s="66">
        <v>0</v>
      </c>
      <c r="BC99" s="66">
        <v>0</v>
      </c>
      <c r="BD99" s="66">
        <v>0</v>
      </c>
      <c r="BE99" s="66">
        <v>0</v>
      </c>
      <c r="BF99" s="66">
        <v>0</v>
      </c>
      <c r="BG99" s="66">
        <v>0</v>
      </c>
      <c r="BH99" s="66">
        <v>0</v>
      </c>
      <c r="BI99" s="66">
        <v>0</v>
      </c>
      <c r="BJ99" s="66">
        <v>0</v>
      </c>
      <c r="BK99" s="66">
        <v>0</v>
      </c>
      <c r="BL99" s="66">
        <v>0</v>
      </c>
      <c r="BM99" s="66">
        <v>0</v>
      </c>
      <c r="BN99" s="66">
        <v>0</v>
      </c>
      <c r="BO99" s="66">
        <v>0</v>
      </c>
      <c r="BP99" s="66">
        <v>0</v>
      </c>
      <c r="BQ99" s="66">
        <v>0</v>
      </c>
      <c r="BR99" s="66">
        <v>0</v>
      </c>
      <c r="BS99" s="66">
        <v>0</v>
      </c>
      <c r="BT99" s="66">
        <v>0</v>
      </c>
      <c r="BU99" s="66">
        <v>0</v>
      </c>
      <c r="BV99" s="66">
        <v>0</v>
      </c>
      <c r="BW99" s="66">
        <v>0</v>
      </c>
      <c r="BX99" s="66">
        <v>0</v>
      </c>
      <c r="BY99" s="66">
        <v>0</v>
      </c>
      <c r="BZ99" s="66">
        <v>0</v>
      </c>
      <c r="CA99" s="66">
        <v>0</v>
      </c>
      <c r="CB99" s="66">
        <v>0</v>
      </c>
      <c r="CC99" s="66">
        <v>0</v>
      </c>
      <c r="CD99" s="66">
        <v>0</v>
      </c>
      <c r="CE99" s="66">
        <v>0</v>
      </c>
      <c r="CF99" s="66">
        <v>0</v>
      </c>
      <c r="CG99" s="66">
        <v>0</v>
      </c>
      <c r="CH99" s="66">
        <v>0</v>
      </c>
      <c r="CI99" s="66">
        <v>0</v>
      </c>
      <c r="CJ99" s="66">
        <v>0</v>
      </c>
      <c r="CK99" s="66">
        <v>0</v>
      </c>
      <c r="CL99" s="66">
        <v>0</v>
      </c>
      <c r="CM99" s="66">
        <v>0</v>
      </c>
      <c r="CN99" s="66">
        <v>0</v>
      </c>
      <c r="CO99" s="66">
        <v>0</v>
      </c>
      <c r="CP99" s="66">
        <v>0</v>
      </c>
      <c r="CQ99" s="66">
        <v>0</v>
      </c>
      <c r="CR99" s="66">
        <v>1</v>
      </c>
      <c r="CS99" s="66">
        <v>0</v>
      </c>
      <c r="CT99" s="66">
        <v>0</v>
      </c>
      <c r="CU99" s="66">
        <v>0</v>
      </c>
      <c r="CV99" s="66">
        <v>0</v>
      </c>
      <c r="CW99" s="66">
        <v>0</v>
      </c>
      <c r="CX99" s="66">
        <v>0</v>
      </c>
      <c r="CY99" s="66">
        <v>0</v>
      </c>
      <c r="CZ99" s="66">
        <v>0</v>
      </c>
      <c r="DA99" s="66">
        <v>0</v>
      </c>
      <c r="DB99" s="66">
        <v>0</v>
      </c>
      <c r="DC99" s="66">
        <v>0</v>
      </c>
      <c r="DD99" s="66">
        <v>0</v>
      </c>
      <c r="DE99" s="67">
        <v>0</v>
      </c>
      <c r="DF99" s="32"/>
      <c r="DG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row>
    <row r="100" spans="1:170" s="34" customFormat="1" ht="19.95" customHeight="1" x14ac:dyDescent="0.2">
      <c r="A100" s="71" t="s">
        <v>602</v>
      </c>
      <c r="B100" s="69" t="s">
        <v>601</v>
      </c>
      <c r="C100" s="70">
        <v>0</v>
      </c>
      <c r="D100" s="66">
        <v>0</v>
      </c>
      <c r="E100" s="66">
        <v>0</v>
      </c>
      <c r="F100" s="66">
        <v>0</v>
      </c>
      <c r="G100" s="66">
        <v>0</v>
      </c>
      <c r="H100" s="66">
        <v>0</v>
      </c>
      <c r="I100" s="66">
        <v>0</v>
      </c>
      <c r="J100" s="66">
        <v>0</v>
      </c>
      <c r="K100" s="66">
        <v>0</v>
      </c>
      <c r="L100" s="66">
        <v>0</v>
      </c>
      <c r="M100" s="66">
        <v>0</v>
      </c>
      <c r="N100" s="66">
        <v>0</v>
      </c>
      <c r="O100" s="66">
        <v>0</v>
      </c>
      <c r="P100" s="66">
        <v>0</v>
      </c>
      <c r="Q100" s="66">
        <v>0</v>
      </c>
      <c r="R100" s="66">
        <v>0</v>
      </c>
      <c r="S100" s="66">
        <v>0</v>
      </c>
      <c r="T100" s="66">
        <v>0</v>
      </c>
      <c r="U100" s="66">
        <v>0</v>
      </c>
      <c r="V100" s="66">
        <v>0</v>
      </c>
      <c r="W100" s="66">
        <v>0</v>
      </c>
      <c r="X100" s="66">
        <v>0</v>
      </c>
      <c r="Y100" s="66">
        <v>0</v>
      </c>
      <c r="Z100" s="66">
        <v>0</v>
      </c>
      <c r="AA100" s="66">
        <v>0</v>
      </c>
      <c r="AB100" s="66">
        <v>0</v>
      </c>
      <c r="AC100" s="66">
        <v>0</v>
      </c>
      <c r="AD100" s="66">
        <v>0</v>
      </c>
      <c r="AE100" s="66">
        <v>0</v>
      </c>
      <c r="AF100" s="66">
        <v>0</v>
      </c>
      <c r="AG100" s="66">
        <v>0</v>
      </c>
      <c r="AH100" s="66">
        <v>0</v>
      </c>
      <c r="AI100" s="66">
        <v>0</v>
      </c>
      <c r="AJ100" s="66">
        <v>0</v>
      </c>
      <c r="AK100" s="66">
        <v>0</v>
      </c>
      <c r="AL100" s="66">
        <v>0</v>
      </c>
      <c r="AM100" s="66">
        <v>0</v>
      </c>
      <c r="AN100" s="66">
        <v>0</v>
      </c>
      <c r="AO100" s="66">
        <v>0</v>
      </c>
      <c r="AP100" s="66">
        <v>0</v>
      </c>
      <c r="AQ100" s="66">
        <v>0</v>
      </c>
      <c r="AR100" s="66">
        <v>0</v>
      </c>
      <c r="AS100" s="66">
        <v>0</v>
      </c>
      <c r="AT100" s="66">
        <v>0</v>
      </c>
      <c r="AU100" s="66">
        <v>0</v>
      </c>
      <c r="AV100" s="66">
        <v>0</v>
      </c>
      <c r="AW100" s="66">
        <v>0</v>
      </c>
      <c r="AX100" s="66">
        <v>0</v>
      </c>
      <c r="AY100" s="66">
        <v>0</v>
      </c>
      <c r="AZ100" s="66">
        <v>0</v>
      </c>
      <c r="BA100" s="66">
        <v>0</v>
      </c>
      <c r="BB100" s="66">
        <v>0</v>
      </c>
      <c r="BC100" s="66">
        <v>0</v>
      </c>
      <c r="BD100" s="66">
        <v>0</v>
      </c>
      <c r="BE100" s="66">
        <v>0</v>
      </c>
      <c r="BF100" s="66">
        <v>0</v>
      </c>
      <c r="BG100" s="66">
        <v>0</v>
      </c>
      <c r="BH100" s="66">
        <v>0</v>
      </c>
      <c r="BI100" s="66">
        <v>0</v>
      </c>
      <c r="BJ100" s="66">
        <v>0</v>
      </c>
      <c r="BK100" s="66">
        <v>0</v>
      </c>
      <c r="BL100" s="66">
        <v>0</v>
      </c>
      <c r="BM100" s="66">
        <v>0</v>
      </c>
      <c r="BN100" s="66">
        <v>0</v>
      </c>
      <c r="BO100" s="66">
        <v>0</v>
      </c>
      <c r="BP100" s="66">
        <v>0</v>
      </c>
      <c r="BQ100" s="66">
        <v>0</v>
      </c>
      <c r="BR100" s="66">
        <v>0</v>
      </c>
      <c r="BS100" s="66">
        <v>0</v>
      </c>
      <c r="BT100" s="66">
        <v>0</v>
      </c>
      <c r="BU100" s="66">
        <v>0</v>
      </c>
      <c r="BV100" s="66">
        <v>0</v>
      </c>
      <c r="BW100" s="66">
        <v>0</v>
      </c>
      <c r="BX100" s="66">
        <v>0</v>
      </c>
      <c r="BY100" s="66">
        <v>0</v>
      </c>
      <c r="BZ100" s="66">
        <v>0</v>
      </c>
      <c r="CA100" s="66">
        <v>0</v>
      </c>
      <c r="CB100" s="66">
        <v>0</v>
      </c>
      <c r="CC100" s="66">
        <v>0</v>
      </c>
      <c r="CD100" s="66">
        <v>0</v>
      </c>
      <c r="CE100" s="66">
        <v>0</v>
      </c>
      <c r="CF100" s="66">
        <v>0</v>
      </c>
      <c r="CG100" s="66">
        <v>0</v>
      </c>
      <c r="CH100" s="66">
        <v>0</v>
      </c>
      <c r="CI100" s="66">
        <v>0</v>
      </c>
      <c r="CJ100" s="66">
        <v>0</v>
      </c>
      <c r="CK100" s="66">
        <v>0</v>
      </c>
      <c r="CL100" s="66">
        <v>0</v>
      </c>
      <c r="CM100" s="66">
        <v>0</v>
      </c>
      <c r="CN100" s="66">
        <v>0</v>
      </c>
      <c r="CO100" s="66">
        <v>0</v>
      </c>
      <c r="CP100" s="66">
        <v>0</v>
      </c>
      <c r="CQ100" s="66">
        <v>0</v>
      </c>
      <c r="CR100" s="66">
        <v>0</v>
      </c>
      <c r="CS100" s="66">
        <v>1</v>
      </c>
      <c r="CT100" s="66">
        <v>0</v>
      </c>
      <c r="CU100" s="66">
        <v>0</v>
      </c>
      <c r="CV100" s="66">
        <v>0</v>
      </c>
      <c r="CW100" s="66">
        <v>0</v>
      </c>
      <c r="CX100" s="66">
        <v>0</v>
      </c>
      <c r="CY100" s="66">
        <v>0</v>
      </c>
      <c r="CZ100" s="66">
        <v>0</v>
      </c>
      <c r="DA100" s="66">
        <v>0</v>
      </c>
      <c r="DB100" s="66">
        <v>0</v>
      </c>
      <c r="DC100" s="66">
        <v>0</v>
      </c>
      <c r="DD100" s="66">
        <v>0</v>
      </c>
      <c r="DE100" s="67">
        <v>0</v>
      </c>
      <c r="DF100" s="32"/>
      <c r="DG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row>
    <row r="101" spans="1:170" s="34" customFormat="1" ht="19.95" customHeight="1" x14ac:dyDescent="0.2">
      <c r="A101" s="71" t="s">
        <v>604</v>
      </c>
      <c r="B101" s="69" t="s">
        <v>108</v>
      </c>
      <c r="C101" s="70">
        <v>2.2594810745940732E-4</v>
      </c>
      <c r="D101" s="66">
        <v>2.1970317125666875E-4</v>
      </c>
      <c r="E101" s="66">
        <v>1.78310054705713E-3</v>
      </c>
      <c r="F101" s="66">
        <v>2.150868178515022E-4</v>
      </c>
      <c r="G101" s="66">
        <v>3.5700316633317021E-3</v>
      </c>
      <c r="H101" s="66">
        <v>0</v>
      </c>
      <c r="I101" s="66">
        <v>1.7477740639519235E-3</v>
      </c>
      <c r="J101" s="66">
        <v>5.9176516592226731E-4</v>
      </c>
      <c r="K101" s="66">
        <v>1.0689534161402627E-3</v>
      </c>
      <c r="L101" s="66">
        <v>1.7697980302319853E-3</v>
      </c>
      <c r="M101" s="66">
        <v>0</v>
      </c>
      <c r="N101" s="66">
        <v>5.4435500786422452E-4</v>
      </c>
      <c r="O101" s="66">
        <v>5.9438719896586758E-4</v>
      </c>
      <c r="P101" s="66">
        <v>8.1657258067281853E-4</v>
      </c>
      <c r="Q101" s="66">
        <v>1.0689384150370045E-3</v>
      </c>
      <c r="R101" s="66">
        <v>5.828516934548104E-4</v>
      </c>
      <c r="S101" s="66">
        <v>7.0883783179303964E-4</v>
      </c>
      <c r="T101" s="66">
        <v>5.9440492849568559E-4</v>
      </c>
      <c r="U101" s="66">
        <v>1.1482177563911483E-3</v>
      </c>
      <c r="V101" s="66">
        <v>4.5293157379891905E-3</v>
      </c>
      <c r="W101" s="66">
        <v>6.0173974206197849E-4</v>
      </c>
      <c r="X101" s="66">
        <v>7.0399110065749021E-4</v>
      </c>
      <c r="Y101" s="66">
        <v>8.0976967283363072E-4</v>
      </c>
      <c r="Z101" s="66">
        <v>5.1215106960776234E-4</v>
      </c>
      <c r="AA101" s="66">
        <v>2.4144457071817926E-3</v>
      </c>
      <c r="AB101" s="66">
        <v>9.4637422539679632E-4</v>
      </c>
      <c r="AC101" s="66">
        <v>1.3489732208454527E-4</v>
      </c>
      <c r="AD101" s="66">
        <v>5.1039114620282417E-4</v>
      </c>
      <c r="AE101" s="66">
        <v>5.1394002869437723E-4</v>
      </c>
      <c r="AF101" s="66">
        <v>3.2776607589601815E-4</v>
      </c>
      <c r="AG101" s="66">
        <v>2.7006301356695238E-4</v>
      </c>
      <c r="AH101" s="66">
        <v>7.2316652648172933E-4</v>
      </c>
      <c r="AI101" s="66">
        <v>1.5782457912595876E-3</v>
      </c>
      <c r="AJ101" s="66">
        <v>7.0549661114070023E-4</v>
      </c>
      <c r="AK101" s="66">
        <v>4.7832004769759876E-4</v>
      </c>
      <c r="AL101" s="66">
        <v>1.1572555425145067E-3</v>
      </c>
      <c r="AM101" s="66">
        <v>1.0241876543503278E-3</v>
      </c>
      <c r="AN101" s="66">
        <v>9.5805896982160239E-4</v>
      </c>
      <c r="AO101" s="66">
        <v>8.6298436090526825E-4</v>
      </c>
      <c r="AP101" s="66">
        <v>3.7819904834962787E-4</v>
      </c>
      <c r="AQ101" s="66">
        <v>5.2610873065457348E-4</v>
      </c>
      <c r="AR101" s="66">
        <v>8.5666448962874665E-4</v>
      </c>
      <c r="AS101" s="66">
        <v>7.3579876605897869E-4</v>
      </c>
      <c r="AT101" s="66">
        <v>1.4931222986924691E-3</v>
      </c>
      <c r="AU101" s="66">
        <v>1.5240699751345598E-3</v>
      </c>
      <c r="AV101" s="66">
        <v>9.4715270903984977E-4</v>
      </c>
      <c r="AW101" s="66">
        <v>7.0808997611149314E-4</v>
      </c>
      <c r="AX101" s="66">
        <v>6.1206905867460827E-4</v>
      </c>
      <c r="AY101" s="66">
        <v>7.8425255331195239E-4</v>
      </c>
      <c r="AZ101" s="66">
        <v>2.420403879043683E-4</v>
      </c>
      <c r="BA101" s="66">
        <v>6.2716498513148869E-4</v>
      </c>
      <c r="BB101" s="66">
        <v>7.2059201257021282E-4</v>
      </c>
      <c r="BC101" s="66">
        <v>8.1500135691987287E-4</v>
      </c>
      <c r="BD101" s="66">
        <v>8.2830855074280199E-4</v>
      </c>
      <c r="BE101" s="66">
        <v>2.7549771700119115E-4</v>
      </c>
      <c r="BF101" s="66">
        <v>3.2297661162219695E-4</v>
      </c>
      <c r="BG101" s="66">
        <v>2.0534638584929649E-4</v>
      </c>
      <c r="BH101" s="66">
        <v>6.9665602175822969E-4</v>
      </c>
      <c r="BI101" s="66">
        <v>7.3823648625935567E-4</v>
      </c>
      <c r="BJ101" s="66">
        <v>7.3231400751919953E-4</v>
      </c>
      <c r="BK101" s="66">
        <v>1.6988920309658092E-3</v>
      </c>
      <c r="BL101" s="66">
        <v>6.7202341077076961E-4</v>
      </c>
      <c r="BM101" s="66">
        <v>1.7669091014196709E-3</v>
      </c>
      <c r="BN101" s="66">
        <v>8.0366545161005584E-4</v>
      </c>
      <c r="BO101" s="66">
        <v>1.012738001114132E-3</v>
      </c>
      <c r="BP101" s="66">
        <v>8.4266213415529374E-4</v>
      </c>
      <c r="BQ101" s="66">
        <v>2.7850919542714565E-3</v>
      </c>
      <c r="BR101" s="66">
        <v>7.3698239116721451E-3</v>
      </c>
      <c r="BS101" s="66">
        <v>1.7911305134919464E-3</v>
      </c>
      <c r="BT101" s="66">
        <v>6.9275062564485863E-4</v>
      </c>
      <c r="BU101" s="66">
        <v>2.3155473168835357E-3</v>
      </c>
      <c r="BV101" s="66">
        <v>9.355404385399421E-4</v>
      </c>
      <c r="BW101" s="66">
        <v>9.0927592922677124E-4</v>
      </c>
      <c r="BX101" s="66">
        <v>1.4340180784942449E-4</v>
      </c>
      <c r="BY101" s="66">
        <v>1.0598495043432335E-3</v>
      </c>
      <c r="BZ101" s="66">
        <v>1.5201279363681302E-3</v>
      </c>
      <c r="CA101" s="66">
        <v>7.049019664297359E-4</v>
      </c>
      <c r="CB101" s="66">
        <v>1.0011009357037577E-3</v>
      </c>
      <c r="CC101" s="66">
        <v>1.1955287692211295E-3</v>
      </c>
      <c r="CD101" s="66">
        <v>9.4112430893874958E-4</v>
      </c>
      <c r="CE101" s="66">
        <v>3.3219102985161896E-3</v>
      </c>
      <c r="CF101" s="66">
        <v>1.6495734439683665E-3</v>
      </c>
      <c r="CG101" s="66">
        <v>1.8008696601773679E-4</v>
      </c>
      <c r="CH101" s="66">
        <v>1.124150342926375E-3</v>
      </c>
      <c r="CI101" s="66">
        <v>2.0714117168344321E-3</v>
      </c>
      <c r="CJ101" s="66">
        <v>9.4124641083622373E-4</v>
      </c>
      <c r="CK101" s="66">
        <v>1.3758654411195606E-3</v>
      </c>
      <c r="CL101" s="66">
        <v>2.0327809684740992E-3</v>
      </c>
      <c r="CM101" s="66">
        <v>2.0117852529745594E-4</v>
      </c>
      <c r="CN101" s="66">
        <v>5.0542954330230858E-4</v>
      </c>
      <c r="CO101" s="66">
        <v>3.402602158972251E-3</v>
      </c>
      <c r="CP101" s="66">
        <v>1.1165142235638901E-3</v>
      </c>
      <c r="CQ101" s="66">
        <v>8.4182524485162664E-4</v>
      </c>
      <c r="CR101" s="66">
        <v>3.6091433266024998E-4</v>
      </c>
      <c r="CS101" s="66">
        <v>4.407094049708841E-4</v>
      </c>
      <c r="CT101" s="66">
        <v>1.0003143196839324</v>
      </c>
      <c r="CU101" s="66">
        <v>1.809964605996593E-3</v>
      </c>
      <c r="CV101" s="66">
        <v>2.31454338758628E-3</v>
      </c>
      <c r="CW101" s="66">
        <v>1.3004435198698276E-3</v>
      </c>
      <c r="CX101" s="66">
        <v>1.351505384780829E-3</v>
      </c>
      <c r="CY101" s="66">
        <v>1.5238842806630458E-3</v>
      </c>
      <c r="CZ101" s="66">
        <v>1.3905959493941368E-3</v>
      </c>
      <c r="DA101" s="66">
        <v>1.3056603824625505E-3</v>
      </c>
      <c r="DB101" s="66">
        <v>5.374679195851384E-3</v>
      </c>
      <c r="DC101" s="66">
        <v>1.8368650036965353E-3</v>
      </c>
      <c r="DD101" s="66">
        <v>2.1715146010749042E-4</v>
      </c>
      <c r="DE101" s="67">
        <v>3.5642051769458156E-3</v>
      </c>
      <c r="DF101" s="32"/>
      <c r="DG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row>
    <row r="102" spans="1:170" s="34" customFormat="1" ht="19.95" customHeight="1" x14ac:dyDescent="0.2">
      <c r="A102" s="71" t="s">
        <v>606</v>
      </c>
      <c r="B102" s="69" t="s">
        <v>607</v>
      </c>
      <c r="C102" s="70">
        <v>3.8560719090206448E-3</v>
      </c>
      <c r="D102" s="66">
        <v>3.6949096332955294E-3</v>
      </c>
      <c r="E102" s="66">
        <v>6.0010484910189722E-3</v>
      </c>
      <c r="F102" s="66">
        <v>3.0289453094409806E-3</v>
      </c>
      <c r="G102" s="66">
        <v>2.1149375908978349E-3</v>
      </c>
      <c r="H102" s="66">
        <v>0</v>
      </c>
      <c r="I102" s="66">
        <v>1.8627233994105936E-2</v>
      </c>
      <c r="J102" s="66">
        <v>2.3568038543419693E-3</v>
      </c>
      <c r="K102" s="66">
        <v>2.2600566452786598E-3</v>
      </c>
      <c r="L102" s="66">
        <v>1.5089568369906175E-3</v>
      </c>
      <c r="M102" s="66">
        <v>0</v>
      </c>
      <c r="N102" s="66">
        <v>3.1404615453170586E-3</v>
      </c>
      <c r="O102" s="66">
        <v>2.4364677185428119E-3</v>
      </c>
      <c r="P102" s="66">
        <v>5.0526544989493586E-3</v>
      </c>
      <c r="Q102" s="66">
        <v>3.2664188090272953E-3</v>
      </c>
      <c r="R102" s="66">
        <v>2.3262958174817159E-3</v>
      </c>
      <c r="S102" s="66">
        <v>2.1144468300028632E-3</v>
      </c>
      <c r="T102" s="66">
        <v>5.339509389860421E-3</v>
      </c>
      <c r="U102" s="66">
        <v>2.5143343733672737E-3</v>
      </c>
      <c r="V102" s="66">
        <v>5.2908131768902283E-3</v>
      </c>
      <c r="W102" s="66">
        <v>9.9452306252796954E-4</v>
      </c>
      <c r="X102" s="66">
        <v>1.5948608585212569E-3</v>
      </c>
      <c r="Y102" s="66">
        <v>1.3499746557137401E-3</v>
      </c>
      <c r="Z102" s="66">
        <v>2.2041669568264458E-3</v>
      </c>
      <c r="AA102" s="66">
        <v>1.5243778607932049E-3</v>
      </c>
      <c r="AB102" s="66">
        <v>2.07250721403504E-3</v>
      </c>
      <c r="AC102" s="66">
        <v>1.9192627382657541E-4</v>
      </c>
      <c r="AD102" s="66">
        <v>4.1617519369586539E-3</v>
      </c>
      <c r="AE102" s="66">
        <v>2.6349872017709251E-3</v>
      </c>
      <c r="AF102" s="66">
        <v>4.0179483606998445E-3</v>
      </c>
      <c r="AG102" s="66">
        <v>2.2376663823598791E-3</v>
      </c>
      <c r="AH102" s="66">
        <v>2.988655329526579E-3</v>
      </c>
      <c r="AI102" s="66">
        <v>5.3128711300676592E-3</v>
      </c>
      <c r="AJ102" s="66">
        <v>2.3317695040926088E-3</v>
      </c>
      <c r="AK102" s="66">
        <v>5.3140767724464428E-3</v>
      </c>
      <c r="AL102" s="66">
        <v>2.0817346734321846E-3</v>
      </c>
      <c r="AM102" s="66">
        <v>2.1757328564882164E-3</v>
      </c>
      <c r="AN102" s="66">
        <v>3.7830148518018998E-3</v>
      </c>
      <c r="AO102" s="66">
        <v>2.8747020583068518E-3</v>
      </c>
      <c r="AP102" s="66">
        <v>1.9482514108983533E-3</v>
      </c>
      <c r="AQ102" s="66">
        <v>2.6762874447103578E-3</v>
      </c>
      <c r="AR102" s="66">
        <v>2.5312025440949867E-3</v>
      </c>
      <c r="AS102" s="66">
        <v>3.2549979633118772E-3</v>
      </c>
      <c r="AT102" s="66">
        <v>3.6999661265846419E-3</v>
      </c>
      <c r="AU102" s="66">
        <v>5.2635315558970264E-3</v>
      </c>
      <c r="AV102" s="66">
        <v>2.618395119462717E-3</v>
      </c>
      <c r="AW102" s="66">
        <v>6.0381402171875657E-3</v>
      </c>
      <c r="AX102" s="66">
        <v>3.7725600983926038E-3</v>
      </c>
      <c r="AY102" s="66">
        <v>7.8033325514630953E-3</v>
      </c>
      <c r="AZ102" s="66">
        <v>2.3393590695784511E-3</v>
      </c>
      <c r="BA102" s="66">
        <v>2.6333348408115044E-3</v>
      </c>
      <c r="BB102" s="66">
        <v>6.9284653898072186E-3</v>
      </c>
      <c r="BC102" s="66">
        <v>2.2385412364016753E-3</v>
      </c>
      <c r="BD102" s="66">
        <v>1.8748922428600166E-3</v>
      </c>
      <c r="BE102" s="66">
        <v>2.1496615278212882E-3</v>
      </c>
      <c r="BF102" s="66">
        <v>2.0043757814623719E-3</v>
      </c>
      <c r="BG102" s="66">
        <v>2.231847827604239E-3</v>
      </c>
      <c r="BH102" s="66">
        <v>5.7314270846676989E-3</v>
      </c>
      <c r="BI102" s="66">
        <v>7.6153511670635646E-3</v>
      </c>
      <c r="BJ102" s="66">
        <v>6.1029681153567314E-3</v>
      </c>
      <c r="BK102" s="66">
        <v>2.5670314568283788E-2</v>
      </c>
      <c r="BL102" s="66">
        <v>1.0500990523128322E-2</v>
      </c>
      <c r="BM102" s="66">
        <v>6.8726891364311602E-3</v>
      </c>
      <c r="BN102" s="66">
        <v>1.8140916784466537E-2</v>
      </c>
      <c r="BO102" s="66">
        <v>3.0558865937553217E-2</v>
      </c>
      <c r="BP102" s="66">
        <v>2.7789592876383577E-3</v>
      </c>
      <c r="BQ102" s="66">
        <v>4.4294103696189309E-3</v>
      </c>
      <c r="BR102" s="66">
        <v>3.0809007952976183E-3</v>
      </c>
      <c r="BS102" s="66">
        <v>5.1524285671843738E-3</v>
      </c>
      <c r="BT102" s="66">
        <v>7.0206670794472504E-3</v>
      </c>
      <c r="BU102" s="66">
        <v>5.8599235919043263E-3</v>
      </c>
      <c r="BV102" s="66">
        <v>1.9878457342329308E-3</v>
      </c>
      <c r="BW102" s="66">
        <v>1.7580821164054031E-3</v>
      </c>
      <c r="BX102" s="66">
        <v>4.2898890917209638E-4</v>
      </c>
      <c r="BY102" s="66">
        <v>2.3593205642490696E-3</v>
      </c>
      <c r="BZ102" s="66">
        <v>4.622047908249648E-3</v>
      </c>
      <c r="CA102" s="66">
        <v>6.1083614359264377E-2</v>
      </c>
      <c r="CB102" s="66">
        <v>2.1860459959785008E-3</v>
      </c>
      <c r="CC102" s="66">
        <v>4.1321117882016801E-3</v>
      </c>
      <c r="CD102" s="66">
        <v>7.1119026053050646E-3</v>
      </c>
      <c r="CE102" s="66">
        <v>3.9129580231101529E-3</v>
      </c>
      <c r="CF102" s="66">
        <v>4.400645156465495E-3</v>
      </c>
      <c r="CG102" s="66">
        <v>1.0547661212743985E-3</v>
      </c>
      <c r="CH102" s="66">
        <v>7.7674203057227758E-3</v>
      </c>
      <c r="CI102" s="66">
        <v>1.1297592815220995E-2</v>
      </c>
      <c r="CJ102" s="66">
        <v>6.5671973754108919E-3</v>
      </c>
      <c r="CK102" s="66">
        <v>2.7018508232201633E-2</v>
      </c>
      <c r="CL102" s="66">
        <v>6.3725800539346433E-3</v>
      </c>
      <c r="CM102" s="66">
        <v>5.9242952066534925E-3</v>
      </c>
      <c r="CN102" s="66">
        <v>1.879780680846649E-3</v>
      </c>
      <c r="CO102" s="66">
        <v>3.3103002770134417E-3</v>
      </c>
      <c r="CP102" s="66">
        <v>3.8361387217700662E-3</v>
      </c>
      <c r="CQ102" s="66">
        <v>7.76818764277727E-3</v>
      </c>
      <c r="CR102" s="66">
        <v>7.1676322910193806E-3</v>
      </c>
      <c r="CS102" s="66">
        <v>1.0405311566404611E-2</v>
      </c>
      <c r="CT102" s="66">
        <v>4.8777954636650142E-3</v>
      </c>
      <c r="CU102" s="66">
        <v>1.0029505295357821</v>
      </c>
      <c r="CV102" s="66">
        <v>5.4721524883679781E-3</v>
      </c>
      <c r="CW102" s="66">
        <v>5.1159675602841653E-3</v>
      </c>
      <c r="CX102" s="66">
        <v>6.0756118433334238E-3</v>
      </c>
      <c r="CY102" s="66">
        <v>7.0127745421685967E-3</v>
      </c>
      <c r="CZ102" s="66">
        <v>2.0698626220200501E-3</v>
      </c>
      <c r="DA102" s="66">
        <v>3.11137970375365E-3</v>
      </c>
      <c r="DB102" s="66">
        <v>4.623948529449121E-3</v>
      </c>
      <c r="DC102" s="66">
        <v>3.7733636478222386E-3</v>
      </c>
      <c r="DD102" s="66">
        <v>1.3591787830550227E-3</v>
      </c>
      <c r="DE102" s="67">
        <v>5.3153401531629589E-3</v>
      </c>
      <c r="DF102" s="32"/>
      <c r="DG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row>
    <row r="103" spans="1:170" s="34" customFormat="1" ht="19.95" customHeight="1" x14ac:dyDescent="0.2">
      <c r="A103" s="71" t="s">
        <v>612</v>
      </c>
      <c r="B103" s="69" t="s">
        <v>611</v>
      </c>
      <c r="C103" s="70">
        <v>2.9921363149319915E-4</v>
      </c>
      <c r="D103" s="66">
        <v>1.8405583009896583E-4</v>
      </c>
      <c r="E103" s="66">
        <v>1.0118223883794678E-3</v>
      </c>
      <c r="F103" s="66">
        <v>3.8964424356056492E-4</v>
      </c>
      <c r="G103" s="66">
        <v>3.5834030991843501E-4</v>
      </c>
      <c r="H103" s="66">
        <v>0</v>
      </c>
      <c r="I103" s="66">
        <v>5.9855448206672709E-4</v>
      </c>
      <c r="J103" s="66">
        <v>1.6464518242301916E-3</v>
      </c>
      <c r="K103" s="66">
        <v>3.6370026118585654E-3</v>
      </c>
      <c r="L103" s="66">
        <v>3.2662292945022907E-4</v>
      </c>
      <c r="M103" s="66">
        <v>0</v>
      </c>
      <c r="N103" s="66">
        <v>3.8813984814827537E-4</v>
      </c>
      <c r="O103" s="66">
        <v>1.2180876414454368E-3</v>
      </c>
      <c r="P103" s="66">
        <v>4.4353174003472593E-4</v>
      </c>
      <c r="Q103" s="66">
        <v>1.1511486580598823E-3</v>
      </c>
      <c r="R103" s="66">
        <v>3.9435424983884983E-4</v>
      </c>
      <c r="S103" s="66">
        <v>7.0326338991170284E-4</v>
      </c>
      <c r="T103" s="66">
        <v>4.2213086120690716E-4</v>
      </c>
      <c r="U103" s="66">
        <v>6.9379242485640119E-4</v>
      </c>
      <c r="V103" s="66">
        <v>8.7915909430613757E-4</v>
      </c>
      <c r="W103" s="66">
        <v>1.0668255633751555E-4</v>
      </c>
      <c r="X103" s="66">
        <v>3.7745098446965411E-4</v>
      </c>
      <c r="Y103" s="66">
        <v>2.9779732143177668E-4</v>
      </c>
      <c r="Z103" s="66">
        <v>6.7354743650531749E-4</v>
      </c>
      <c r="AA103" s="66">
        <v>7.3080553216799439E-3</v>
      </c>
      <c r="AB103" s="66">
        <v>7.4495638934065503E-3</v>
      </c>
      <c r="AC103" s="66">
        <v>6.2361679079355216E-5</v>
      </c>
      <c r="AD103" s="66">
        <v>1.4893500487942339E-4</v>
      </c>
      <c r="AE103" s="66">
        <v>8.9904918198351351E-4</v>
      </c>
      <c r="AF103" s="66">
        <v>7.3964964204143585E-4</v>
      </c>
      <c r="AG103" s="66">
        <v>5.5879122448623992E-4</v>
      </c>
      <c r="AH103" s="66">
        <v>4.9497399853986636E-4</v>
      </c>
      <c r="AI103" s="66">
        <v>3.2646573074315724E-4</v>
      </c>
      <c r="AJ103" s="66">
        <v>1.2270477015813134E-3</v>
      </c>
      <c r="AK103" s="66">
        <v>6.9472236298642905E-4</v>
      </c>
      <c r="AL103" s="66">
        <v>2.2008540750618273E-4</v>
      </c>
      <c r="AM103" s="66">
        <v>2.7506338204033018E-4</v>
      </c>
      <c r="AN103" s="66">
        <v>3.6768869846207764E-4</v>
      </c>
      <c r="AO103" s="66">
        <v>2.9635453254131105E-4</v>
      </c>
      <c r="AP103" s="66">
        <v>1.4464613090494138E-4</v>
      </c>
      <c r="AQ103" s="66">
        <v>3.0831585851920812E-4</v>
      </c>
      <c r="AR103" s="66">
        <v>4.9262326380618976E-4</v>
      </c>
      <c r="AS103" s="66">
        <v>4.0196450537454981E-4</v>
      </c>
      <c r="AT103" s="66">
        <v>7.0109720869834401E-4</v>
      </c>
      <c r="AU103" s="66">
        <v>5.2336373222345472E-4</v>
      </c>
      <c r="AV103" s="66">
        <v>8.5509622159860227E-4</v>
      </c>
      <c r="AW103" s="66">
        <v>1.2170972739236235E-3</v>
      </c>
      <c r="AX103" s="66">
        <v>5.5166077425019167E-4</v>
      </c>
      <c r="AY103" s="66">
        <v>8.2834764050069079E-4</v>
      </c>
      <c r="AZ103" s="66">
        <v>1.577486760083627E-3</v>
      </c>
      <c r="BA103" s="66">
        <v>8.761637727610315E-4</v>
      </c>
      <c r="BB103" s="66">
        <v>1.0547241065720109E-3</v>
      </c>
      <c r="BC103" s="66">
        <v>1.0064581984410149E-3</v>
      </c>
      <c r="BD103" s="66">
        <v>1.0177331047978948E-3</v>
      </c>
      <c r="BE103" s="66">
        <v>1.2900487838391876E-3</v>
      </c>
      <c r="BF103" s="66">
        <v>1.4242791365637764E-3</v>
      </c>
      <c r="BG103" s="66">
        <v>8.3935687201046403E-4</v>
      </c>
      <c r="BH103" s="66">
        <v>4.6128944538694497E-4</v>
      </c>
      <c r="BI103" s="66">
        <v>6.0224874454840492E-4</v>
      </c>
      <c r="BJ103" s="66">
        <v>1.9612532825145556E-3</v>
      </c>
      <c r="BK103" s="66">
        <v>2.9879152753169023E-4</v>
      </c>
      <c r="BL103" s="66">
        <v>7.957409722584778E-4</v>
      </c>
      <c r="BM103" s="66">
        <v>3.6974731090392513E-4</v>
      </c>
      <c r="BN103" s="66">
        <v>5.542614813564881E-4</v>
      </c>
      <c r="BO103" s="66">
        <v>4.0742743087346199E-4</v>
      </c>
      <c r="BP103" s="66">
        <v>5.79383978527937E-4</v>
      </c>
      <c r="BQ103" s="66">
        <v>1.5526288543712666E-3</v>
      </c>
      <c r="BR103" s="66">
        <v>1.6060360056395226E-3</v>
      </c>
      <c r="BS103" s="66">
        <v>4.976763015996559E-4</v>
      </c>
      <c r="BT103" s="66">
        <v>2.05057565905021E-3</v>
      </c>
      <c r="BU103" s="66">
        <v>4.5575644229236944E-3</v>
      </c>
      <c r="BV103" s="66">
        <v>2.5268267174461084E-3</v>
      </c>
      <c r="BW103" s="66">
        <v>2.3887169095723323E-3</v>
      </c>
      <c r="BX103" s="66">
        <v>2.5510657224911279E-4</v>
      </c>
      <c r="BY103" s="66">
        <v>9.9872453824805018E-4</v>
      </c>
      <c r="BZ103" s="66">
        <v>6.651661019655878E-4</v>
      </c>
      <c r="CA103" s="66">
        <v>6.4732488901535386E-4</v>
      </c>
      <c r="CB103" s="66">
        <v>4.4252551520920753E-4</v>
      </c>
      <c r="CC103" s="66">
        <v>3.4260309584627554E-3</v>
      </c>
      <c r="CD103" s="66">
        <v>1.0269546055005577E-3</v>
      </c>
      <c r="CE103" s="66">
        <v>5.9215649244337377E-4</v>
      </c>
      <c r="CF103" s="66">
        <v>1.4291399839965889E-3</v>
      </c>
      <c r="CG103" s="66">
        <v>2.7609838870085656E-4</v>
      </c>
      <c r="CH103" s="66">
        <v>4.0483544408549945E-3</v>
      </c>
      <c r="CI103" s="66">
        <v>3.4507248851428731E-3</v>
      </c>
      <c r="CJ103" s="66">
        <v>2.9724720470259841E-3</v>
      </c>
      <c r="CK103" s="66">
        <v>5.5555021954098571E-3</v>
      </c>
      <c r="CL103" s="66">
        <v>5.3517436225401444E-3</v>
      </c>
      <c r="CM103" s="66">
        <v>3.5199795500671173E-4</v>
      </c>
      <c r="CN103" s="66">
        <v>7.9871634955809719E-4</v>
      </c>
      <c r="CO103" s="66">
        <v>8.5879021499279571E-4</v>
      </c>
      <c r="CP103" s="66">
        <v>5.4839314614682391E-4</v>
      </c>
      <c r="CQ103" s="66">
        <v>1.5858959018403896E-3</v>
      </c>
      <c r="CR103" s="66">
        <v>5.8924354032074511E-4</v>
      </c>
      <c r="CS103" s="66">
        <v>4.4426675953576026E-4</v>
      </c>
      <c r="CT103" s="66">
        <v>1.4908759163991502E-3</v>
      </c>
      <c r="CU103" s="66">
        <v>1.4795523366793403E-3</v>
      </c>
      <c r="CV103" s="66">
        <v>1.0015689754624366</v>
      </c>
      <c r="CW103" s="66">
        <v>5.9676938406613483E-4</v>
      </c>
      <c r="CX103" s="66">
        <v>2.6271551226731043E-3</v>
      </c>
      <c r="CY103" s="66">
        <v>9.1766808341261412E-4</v>
      </c>
      <c r="CZ103" s="66">
        <v>2.0328049025918676E-3</v>
      </c>
      <c r="DA103" s="66">
        <v>2.2433244894289953E-3</v>
      </c>
      <c r="DB103" s="66">
        <v>2.0475723879047518E-3</v>
      </c>
      <c r="DC103" s="66">
        <v>1.7997991435552195E-3</v>
      </c>
      <c r="DD103" s="66">
        <v>3.9339143049109437E-4</v>
      </c>
      <c r="DE103" s="67">
        <v>1.2418620300517116E-3</v>
      </c>
      <c r="DF103" s="32"/>
      <c r="DG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row>
    <row r="104" spans="1:170" s="34" customFormat="1" ht="19.95" customHeight="1" x14ac:dyDescent="0.2">
      <c r="A104" s="71" t="s">
        <v>615</v>
      </c>
      <c r="B104" s="69" t="s">
        <v>616</v>
      </c>
      <c r="C104" s="70">
        <v>1.6071813539442929E-2</v>
      </c>
      <c r="D104" s="66">
        <v>9.0828874921050767E-3</v>
      </c>
      <c r="E104" s="66">
        <v>6.3477602297176807E-3</v>
      </c>
      <c r="F104" s="66">
        <v>1.8883229659611391E-2</v>
      </c>
      <c r="G104" s="66">
        <v>5.0592611089814695E-3</v>
      </c>
      <c r="H104" s="66">
        <v>0</v>
      </c>
      <c r="I104" s="66">
        <v>5.0401435163125029E-2</v>
      </c>
      <c r="J104" s="66">
        <v>6.1782571951656002E-3</v>
      </c>
      <c r="K104" s="66">
        <v>3.9463533936007376E-3</v>
      </c>
      <c r="L104" s="66">
        <v>4.1247389942693433E-3</v>
      </c>
      <c r="M104" s="66">
        <v>0</v>
      </c>
      <c r="N104" s="66">
        <v>1.0672522948004351E-2</v>
      </c>
      <c r="O104" s="66">
        <v>5.945661641973128E-3</v>
      </c>
      <c r="P104" s="66">
        <v>1.2721696857213366E-2</v>
      </c>
      <c r="Q104" s="66">
        <v>5.0380226110903715E-3</v>
      </c>
      <c r="R104" s="66">
        <v>6.8852802657528543E-3</v>
      </c>
      <c r="S104" s="66">
        <v>3.882908987374944E-3</v>
      </c>
      <c r="T104" s="66">
        <v>5.4386897845206958E-3</v>
      </c>
      <c r="U104" s="66">
        <v>1.2732737789792257E-2</v>
      </c>
      <c r="V104" s="66">
        <v>1.88194309121122E-2</v>
      </c>
      <c r="W104" s="66">
        <v>4.843131520742866E-3</v>
      </c>
      <c r="X104" s="66">
        <v>1.8855931501777889E-2</v>
      </c>
      <c r="Y104" s="66">
        <v>7.5367765624341611E-3</v>
      </c>
      <c r="Z104" s="66">
        <v>9.1053439208310105E-3</v>
      </c>
      <c r="AA104" s="66">
        <v>6.988635133415781E-3</v>
      </c>
      <c r="AB104" s="66">
        <v>6.0022627951161027E-3</v>
      </c>
      <c r="AC104" s="66">
        <v>1.8476395061834008E-3</v>
      </c>
      <c r="AD104" s="66">
        <v>6.8071774343957904E-3</v>
      </c>
      <c r="AE104" s="66">
        <v>7.8180673912083207E-3</v>
      </c>
      <c r="AF104" s="66">
        <v>1.1603297100635063E-2</v>
      </c>
      <c r="AG104" s="66">
        <v>5.0390310107611977E-3</v>
      </c>
      <c r="AH104" s="66">
        <v>9.310603733489858E-3</v>
      </c>
      <c r="AI104" s="66">
        <v>1.8399909874652041E-2</v>
      </c>
      <c r="AJ104" s="66">
        <v>1.0495837323595755E-2</v>
      </c>
      <c r="AK104" s="66">
        <v>1.4383048819911337E-2</v>
      </c>
      <c r="AL104" s="66">
        <v>6.0570195488563374E-3</v>
      </c>
      <c r="AM104" s="66">
        <v>7.9278697490460029E-3</v>
      </c>
      <c r="AN104" s="66">
        <v>1.1445380382124759E-2</v>
      </c>
      <c r="AO104" s="66">
        <v>4.8104010788933733E-3</v>
      </c>
      <c r="AP104" s="66">
        <v>4.2407796736025913E-3</v>
      </c>
      <c r="AQ104" s="66">
        <v>6.3592371804319734E-3</v>
      </c>
      <c r="AR104" s="66">
        <v>9.5219727393878843E-3</v>
      </c>
      <c r="AS104" s="66">
        <v>8.417029899116104E-3</v>
      </c>
      <c r="AT104" s="66">
        <v>5.9803034256645307E-3</v>
      </c>
      <c r="AU104" s="66">
        <v>6.2925560224301631E-3</v>
      </c>
      <c r="AV104" s="66">
        <v>7.0038543013886574E-3</v>
      </c>
      <c r="AW104" s="66">
        <v>9.0174264605158826E-3</v>
      </c>
      <c r="AX104" s="66">
        <v>7.9963452945342565E-3</v>
      </c>
      <c r="AY104" s="66">
        <v>6.2920754144606414E-3</v>
      </c>
      <c r="AZ104" s="66">
        <v>3.8981404007729656E-3</v>
      </c>
      <c r="BA104" s="66">
        <v>6.4498356307991934E-3</v>
      </c>
      <c r="BB104" s="66">
        <v>4.9147040018792084E-3</v>
      </c>
      <c r="BC104" s="66">
        <v>4.1305328033289998E-3</v>
      </c>
      <c r="BD104" s="66">
        <v>5.4750651187171588E-3</v>
      </c>
      <c r="BE104" s="66">
        <v>3.7960390449959247E-3</v>
      </c>
      <c r="BF104" s="66">
        <v>4.3094110933648098E-3</v>
      </c>
      <c r="BG104" s="66">
        <v>5.2203781627579611E-3</v>
      </c>
      <c r="BH104" s="66">
        <v>3.6289749868379725E-3</v>
      </c>
      <c r="BI104" s="66">
        <v>4.0539340452802521E-3</v>
      </c>
      <c r="BJ104" s="66">
        <v>9.3828489873748443E-3</v>
      </c>
      <c r="BK104" s="66">
        <v>1.2367144077753417E-2</v>
      </c>
      <c r="BL104" s="66">
        <v>7.6757119791786401E-3</v>
      </c>
      <c r="BM104" s="66">
        <v>1.2129123354926934E-2</v>
      </c>
      <c r="BN104" s="66">
        <v>1.1773041168106417E-2</v>
      </c>
      <c r="BO104" s="66">
        <v>1.158274446815135E-2</v>
      </c>
      <c r="BP104" s="66">
        <v>2.0317604644562455E-2</v>
      </c>
      <c r="BQ104" s="66">
        <v>4.4243107338506008E-3</v>
      </c>
      <c r="BR104" s="66">
        <v>2.4346633746806505E-2</v>
      </c>
      <c r="BS104" s="66">
        <v>2.2156862548131508E-2</v>
      </c>
      <c r="BT104" s="66">
        <v>7.4411017284080026E-3</v>
      </c>
      <c r="BU104" s="66">
        <v>4.8974870327656052E-3</v>
      </c>
      <c r="BV104" s="66">
        <v>3.6591478364172759E-3</v>
      </c>
      <c r="BW104" s="66">
        <v>2.6268715605169946E-3</v>
      </c>
      <c r="BX104" s="66">
        <v>5.1897755705686483E-4</v>
      </c>
      <c r="BY104" s="66">
        <v>4.4727982528136225E-3</v>
      </c>
      <c r="BZ104" s="66">
        <v>2.9039571265052334E-2</v>
      </c>
      <c r="CA104" s="66">
        <v>0.16393406664295807</v>
      </c>
      <c r="CB104" s="66">
        <v>2.1877138267985584E-3</v>
      </c>
      <c r="CC104" s="66">
        <v>3.0249276059249923E-2</v>
      </c>
      <c r="CD104" s="66">
        <v>1.2171130543931484E-2</v>
      </c>
      <c r="CE104" s="66">
        <v>8.424296196995161E-3</v>
      </c>
      <c r="CF104" s="66">
        <v>7.8425885313910294E-3</v>
      </c>
      <c r="CG104" s="66">
        <v>3.3861577686700164E-3</v>
      </c>
      <c r="CH104" s="66">
        <v>6.2256308383316361E-3</v>
      </c>
      <c r="CI104" s="66">
        <v>1.1333493871878137E-2</v>
      </c>
      <c r="CJ104" s="66">
        <v>1.5773204507852006E-2</v>
      </c>
      <c r="CK104" s="66">
        <v>9.8064718361872017E-3</v>
      </c>
      <c r="CL104" s="66">
        <v>6.9161408584845676E-3</v>
      </c>
      <c r="CM104" s="66">
        <v>8.6011208629183482E-3</v>
      </c>
      <c r="CN104" s="66">
        <v>4.4315477627342474E-3</v>
      </c>
      <c r="CO104" s="66">
        <v>1.5402983245253025E-2</v>
      </c>
      <c r="CP104" s="66">
        <v>3.5791947548198459E-3</v>
      </c>
      <c r="CQ104" s="66">
        <v>1.0963788755638392E-2</v>
      </c>
      <c r="CR104" s="66">
        <v>7.9054269156265972E-3</v>
      </c>
      <c r="CS104" s="66">
        <v>4.3327376394950131E-3</v>
      </c>
      <c r="CT104" s="66">
        <v>1.201332156597433E-2</v>
      </c>
      <c r="CU104" s="66">
        <v>8.6806873535979795E-2</v>
      </c>
      <c r="CV104" s="66">
        <v>7.3511223223318928E-3</v>
      </c>
      <c r="CW104" s="66">
        <v>1.0066883035564851</v>
      </c>
      <c r="CX104" s="66">
        <v>5.4777283007810028E-3</v>
      </c>
      <c r="CY104" s="66">
        <v>9.7916306791922102E-3</v>
      </c>
      <c r="CZ104" s="66">
        <v>6.0307654091669351E-3</v>
      </c>
      <c r="DA104" s="66">
        <v>9.4572542402753344E-3</v>
      </c>
      <c r="DB104" s="66">
        <v>9.6475759800564928E-3</v>
      </c>
      <c r="DC104" s="66">
        <v>6.5617376949470103E-3</v>
      </c>
      <c r="DD104" s="66">
        <v>2.2232401057390113E-3</v>
      </c>
      <c r="DE104" s="67">
        <v>8.6752134632927282E-3</v>
      </c>
      <c r="DF104" s="32"/>
      <c r="DG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row>
    <row r="105" spans="1:170" s="34" customFormat="1" ht="19.95" customHeight="1" x14ac:dyDescent="0.2">
      <c r="A105" s="71" t="s">
        <v>620</v>
      </c>
      <c r="B105" s="69" t="s">
        <v>621</v>
      </c>
      <c r="C105" s="70">
        <v>7.2135895457517869E-3</v>
      </c>
      <c r="D105" s="66">
        <v>6.3395945317788523E-3</v>
      </c>
      <c r="E105" s="66">
        <v>2.5171034803729637E-2</v>
      </c>
      <c r="F105" s="66">
        <v>3.7299884572663143E-3</v>
      </c>
      <c r="G105" s="66">
        <v>1.1524491798057165E-2</v>
      </c>
      <c r="H105" s="66">
        <v>0</v>
      </c>
      <c r="I105" s="66">
        <v>2.0799613827631264E-2</v>
      </c>
      <c r="J105" s="66">
        <v>1.8375880475733509E-2</v>
      </c>
      <c r="K105" s="66">
        <v>1.1950617388873045E-2</v>
      </c>
      <c r="L105" s="66">
        <v>1.266486404523239E-2</v>
      </c>
      <c r="M105" s="66">
        <v>0</v>
      </c>
      <c r="N105" s="66">
        <v>1.3660219018968162E-2</v>
      </c>
      <c r="O105" s="66">
        <v>2.8405729568437645E-2</v>
      </c>
      <c r="P105" s="66">
        <v>1.1571406347682153E-2</v>
      </c>
      <c r="Q105" s="66">
        <v>2.1896954088336737E-2</v>
      </c>
      <c r="R105" s="66">
        <v>1.2560739859072181E-2</v>
      </c>
      <c r="S105" s="66">
        <v>1.3621982387741614E-2</v>
      </c>
      <c r="T105" s="66">
        <v>2.636992410937692E-2</v>
      </c>
      <c r="U105" s="66">
        <v>1.465533466289657E-2</v>
      </c>
      <c r="V105" s="66">
        <v>2.7268218400485347E-2</v>
      </c>
      <c r="W105" s="66">
        <v>4.3287038854192177E-3</v>
      </c>
      <c r="X105" s="66">
        <v>1.4897668619698247E-2</v>
      </c>
      <c r="Y105" s="66">
        <v>1.1422714329003788E-2</v>
      </c>
      <c r="Z105" s="66">
        <v>1.4357848505398216E-2</v>
      </c>
      <c r="AA105" s="66">
        <v>2.1834677412959601E-2</v>
      </c>
      <c r="AB105" s="66">
        <v>2.1194483334121165E-2</v>
      </c>
      <c r="AC105" s="66">
        <v>2.6759457132594158E-3</v>
      </c>
      <c r="AD105" s="66">
        <v>6.4752806457690692E-3</v>
      </c>
      <c r="AE105" s="66">
        <v>2.0998537598942473E-2</v>
      </c>
      <c r="AF105" s="66">
        <v>2.0309975117384884E-2</v>
      </c>
      <c r="AG105" s="66">
        <v>2.1664163502621091E-2</v>
      </c>
      <c r="AH105" s="66">
        <v>3.2174301039958386E-2</v>
      </c>
      <c r="AI105" s="66">
        <v>3.4788208396858422E-2</v>
      </c>
      <c r="AJ105" s="66">
        <v>1.6763612444114399E-2</v>
      </c>
      <c r="AK105" s="66">
        <v>3.182609250869272E-2</v>
      </c>
      <c r="AL105" s="66">
        <v>6.9199160579721357E-3</v>
      </c>
      <c r="AM105" s="66">
        <v>7.6272564259581253E-3</v>
      </c>
      <c r="AN105" s="66">
        <v>1.7183193111052691E-2</v>
      </c>
      <c r="AO105" s="66">
        <v>1.0929416686784516E-2</v>
      </c>
      <c r="AP105" s="66">
        <v>5.5563561810030738E-3</v>
      </c>
      <c r="AQ105" s="66">
        <v>1.2008512928571378E-2</v>
      </c>
      <c r="AR105" s="66">
        <v>1.5885184325162335E-2</v>
      </c>
      <c r="AS105" s="66">
        <v>1.8435362790449553E-2</v>
      </c>
      <c r="AT105" s="66">
        <v>2.1076209999433725E-2</v>
      </c>
      <c r="AU105" s="66">
        <v>1.7598040332779938E-2</v>
      </c>
      <c r="AV105" s="66">
        <v>2.1465298895803956E-2</v>
      </c>
      <c r="AW105" s="66">
        <v>2.2819468438082264E-2</v>
      </c>
      <c r="AX105" s="66">
        <v>2.494607985524129E-2</v>
      </c>
      <c r="AY105" s="66">
        <v>2.2963751169284594E-2</v>
      </c>
      <c r="AZ105" s="66">
        <v>1.6702835685284335E-2</v>
      </c>
      <c r="BA105" s="66">
        <v>2.0482486305626546E-2</v>
      </c>
      <c r="BB105" s="66">
        <v>1.8030986164658817E-2</v>
      </c>
      <c r="BC105" s="66">
        <v>2.2466080229321575E-2</v>
      </c>
      <c r="BD105" s="66">
        <v>2.72560034717363E-2</v>
      </c>
      <c r="BE105" s="66">
        <v>1.3090707958925389E-2</v>
      </c>
      <c r="BF105" s="66">
        <v>1.696999559640492E-2</v>
      </c>
      <c r="BG105" s="66">
        <v>1.7838297172787562E-2</v>
      </c>
      <c r="BH105" s="66">
        <v>1.253225842857918E-2</v>
      </c>
      <c r="BI105" s="66">
        <v>2.1077754165655237E-2</v>
      </c>
      <c r="BJ105" s="66">
        <v>1.6089888738989092E-2</v>
      </c>
      <c r="BK105" s="66">
        <v>2.3047182731795932E-2</v>
      </c>
      <c r="BL105" s="66">
        <v>5.1406924616586899E-2</v>
      </c>
      <c r="BM105" s="66">
        <v>2.225991284685918E-2</v>
      </c>
      <c r="BN105" s="66">
        <v>9.0520176113881509E-2</v>
      </c>
      <c r="BO105" s="66">
        <v>2.8034721843909018E-2</v>
      </c>
      <c r="BP105" s="66">
        <v>2.4293530800540628E-2</v>
      </c>
      <c r="BQ105" s="66">
        <v>2.270737965546438E-2</v>
      </c>
      <c r="BR105" s="66">
        <v>8.7655975248254775E-2</v>
      </c>
      <c r="BS105" s="66">
        <v>3.4252479900694924E-2</v>
      </c>
      <c r="BT105" s="66">
        <v>5.8853791382387409E-2</v>
      </c>
      <c r="BU105" s="66">
        <v>6.4259619638808163E-2</v>
      </c>
      <c r="BV105" s="66">
        <v>6.4121655846281114E-2</v>
      </c>
      <c r="BW105" s="66">
        <v>3.82134103360664E-2</v>
      </c>
      <c r="BX105" s="66">
        <v>5.0853071530477297E-3</v>
      </c>
      <c r="BY105" s="66">
        <v>2.7686465329311238E-2</v>
      </c>
      <c r="BZ105" s="66">
        <v>1.5782896721010325E-2</v>
      </c>
      <c r="CA105" s="66">
        <v>2.4657697506770961E-2</v>
      </c>
      <c r="CB105" s="66">
        <v>1.3021446122814709E-2</v>
      </c>
      <c r="CC105" s="66">
        <v>2.3125228740179596E-2</v>
      </c>
      <c r="CD105" s="66">
        <v>3.8590054677105683E-2</v>
      </c>
      <c r="CE105" s="66">
        <v>9.3572162110962323E-2</v>
      </c>
      <c r="CF105" s="66">
        <v>8.1274316076169514E-2</v>
      </c>
      <c r="CG105" s="66">
        <v>9.4297156156951997E-3</v>
      </c>
      <c r="CH105" s="66">
        <v>8.7398832466790963E-2</v>
      </c>
      <c r="CI105" s="66">
        <v>8.4381924558268956E-2</v>
      </c>
      <c r="CJ105" s="66">
        <v>0.13982167509594465</v>
      </c>
      <c r="CK105" s="66">
        <v>0.13067808387205143</v>
      </c>
      <c r="CL105" s="66">
        <v>4.7182528090489333E-2</v>
      </c>
      <c r="CM105" s="66">
        <v>3.9611018754128507E-2</v>
      </c>
      <c r="CN105" s="66">
        <v>2.6934368245552877E-2</v>
      </c>
      <c r="CO105" s="66">
        <v>7.2877788515016542E-2</v>
      </c>
      <c r="CP105" s="66">
        <v>3.0121823643407597E-2</v>
      </c>
      <c r="CQ105" s="66">
        <v>4.1556220179802178E-2</v>
      </c>
      <c r="CR105" s="66">
        <v>4.8901081282008561E-2</v>
      </c>
      <c r="CS105" s="66">
        <v>2.3324766787335457E-2</v>
      </c>
      <c r="CT105" s="66">
        <v>6.2178172093993699E-2</v>
      </c>
      <c r="CU105" s="66">
        <v>5.358566307814553E-2</v>
      </c>
      <c r="CV105" s="66">
        <v>7.1967334109283354E-2</v>
      </c>
      <c r="CW105" s="66">
        <v>3.406276637796072E-2</v>
      </c>
      <c r="CX105" s="66">
        <v>1.1083218031751021</v>
      </c>
      <c r="CY105" s="66">
        <v>2.3868771507760848E-2</v>
      </c>
      <c r="CZ105" s="66">
        <v>2.1777747042570524E-2</v>
      </c>
      <c r="DA105" s="66">
        <v>2.797479837744523E-2</v>
      </c>
      <c r="DB105" s="66">
        <v>2.5732142981577173E-2</v>
      </c>
      <c r="DC105" s="66">
        <v>1.9109969877504265E-2</v>
      </c>
      <c r="DD105" s="66">
        <v>1.01998197247929E-2</v>
      </c>
      <c r="DE105" s="67">
        <v>4.0341728686554737E-2</v>
      </c>
      <c r="DF105" s="32"/>
      <c r="DG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row>
    <row r="106" spans="1:170" s="34" customFormat="1" ht="19.95" customHeight="1" x14ac:dyDescent="0.2">
      <c r="A106" s="71" t="s">
        <v>624</v>
      </c>
      <c r="B106" s="69" t="s">
        <v>623</v>
      </c>
      <c r="C106" s="70">
        <v>0</v>
      </c>
      <c r="D106" s="66">
        <v>0</v>
      </c>
      <c r="E106" s="66">
        <v>0</v>
      </c>
      <c r="F106" s="66">
        <v>0</v>
      </c>
      <c r="G106" s="66">
        <v>0</v>
      </c>
      <c r="H106" s="66">
        <v>0</v>
      </c>
      <c r="I106" s="66">
        <v>0</v>
      </c>
      <c r="J106" s="66">
        <v>0</v>
      </c>
      <c r="K106" s="66">
        <v>0</v>
      </c>
      <c r="L106" s="66">
        <v>0</v>
      </c>
      <c r="M106" s="66">
        <v>0</v>
      </c>
      <c r="N106" s="66">
        <v>0</v>
      </c>
      <c r="O106" s="66">
        <v>0</v>
      </c>
      <c r="P106" s="66">
        <v>0</v>
      </c>
      <c r="Q106" s="66">
        <v>0</v>
      </c>
      <c r="R106" s="66">
        <v>0</v>
      </c>
      <c r="S106" s="66">
        <v>0</v>
      </c>
      <c r="T106" s="66">
        <v>0</v>
      </c>
      <c r="U106" s="66">
        <v>0</v>
      </c>
      <c r="V106" s="66">
        <v>0</v>
      </c>
      <c r="W106" s="66">
        <v>0</v>
      </c>
      <c r="X106" s="66">
        <v>0</v>
      </c>
      <c r="Y106" s="66">
        <v>0</v>
      </c>
      <c r="Z106" s="66">
        <v>0</v>
      </c>
      <c r="AA106" s="66">
        <v>0</v>
      </c>
      <c r="AB106" s="66">
        <v>0</v>
      </c>
      <c r="AC106" s="66">
        <v>0</v>
      </c>
      <c r="AD106" s="66">
        <v>0</v>
      </c>
      <c r="AE106" s="66">
        <v>0</v>
      </c>
      <c r="AF106" s="66">
        <v>0</v>
      </c>
      <c r="AG106" s="66">
        <v>0</v>
      </c>
      <c r="AH106" s="66">
        <v>0</v>
      </c>
      <c r="AI106" s="66">
        <v>0</v>
      </c>
      <c r="AJ106" s="66">
        <v>0</v>
      </c>
      <c r="AK106" s="66">
        <v>0</v>
      </c>
      <c r="AL106" s="66">
        <v>0</v>
      </c>
      <c r="AM106" s="66">
        <v>0</v>
      </c>
      <c r="AN106" s="66">
        <v>0</v>
      </c>
      <c r="AO106" s="66">
        <v>0</v>
      </c>
      <c r="AP106" s="66">
        <v>0</v>
      </c>
      <c r="AQ106" s="66">
        <v>0</v>
      </c>
      <c r="AR106" s="66">
        <v>0</v>
      </c>
      <c r="AS106" s="66">
        <v>0</v>
      </c>
      <c r="AT106" s="66">
        <v>0</v>
      </c>
      <c r="AU106" s="66">
        <v>0</v>
      </c>
      <c r="AV106" s="66">
        <v>0</v>
      </c>
      <c r="AW106" s="66">
        <v>0</v>
      </c>
      <c r="AX106" s="66">
        <v>0</v>
      </c>
      <c r="AY106" s="66">
        <v>0</v>
      </c>
      <c r="AZ106" s="66">
        <v>0</v>
      </c>
      <c r="BA106" s="66">
        <v>0</v>
      </c>
      <c r="BB106" s="66">
        <v>0</v>
      </c>
      <c r="BC106" s="66">
        <v>0</v>
      </c>
      <c r="BD106" s="66">
        <v>0</v>
      </c>
      <c r="BE106" s="66">
        <v>0</v>
      </c>
      <c r="BF106" s="66">
        <v>0</v>
      </c>
      <c r="BG106" s="66">
        <v>0</v>
      </c>
      <c r="BH106" s="66">
        <v>0</v>
      </c>
      <c r="BI106" s="66">
        <v>0</v>
      </c>
      <c r="BJ106" s="66">
        <v>0</v>
      </c>
      <c r="BK106" s="66">
        <v>0</v>
      </c>
      <c r="BL106" s="66">
        <v>0</v>
      </c>
      <c r="BM106" s="66">
        <v>0</v>
      </c>
      <c r="BN106" s="66">
        <v>0</v>
      </c>
      <c r="BO106" s="66">
        <v>0</v>
      </c>
      <c r="BP106" s="66">
        <v>0</v>
      </c>
      <c r="BQ106" s="66">
        <v>0</v>
      </c>
      <c r="BR106" s="66">
        <v>0</v>
      </c>
      <c r="BS106" s="66">
        <v>0</v>
      </c>
      <c r="BT106" s="66">
        <v>0</v>
      </c>
      <c r="BU106" s="66">
        <v>0</v>
      </c>
      <c r="BV106" s="66">
        <v>0</v>
      </c>
      <c r="BW106" s="66">
        <v>0</v>
      </c>
      <c r="BX106" s="66">
        <v>0</v>
      </c>
      <c r="BY106" s="66">
        <v>0</v>
      </c>
      <c r="BZ106" s="66">
        <v>0</v>
      </c>
      <c r="CA106" s="66">
        <v>0</v>
      </c>
      <c r="CB106" s="66">
        <v>0</v>
      </c>
      <c r="CC106" s="66">
        <v>0</v>
      </c>
      <c r="CD106" s="66">
        <v>0</v>
      </c>
      <c r="CE106" s="66">
        <v>0</v>
      </c>
      <c r="CF106" s="66">
        <v>0</v>
      </c>
      <c r="CG106" s="66">
        <v>0</v>
      </c>
      <c r="CH106" s="66">
        <v>0</v>
      </c>
      <c r="CI106" s="66">
        <v>0</v>
      </c>
      <c r="CJ106" s="66">
        <v>0</v>
      </c>
      <c r="CK106" s="66">
        <v>0</v>
      </c>
      <c r="CL106" s="66">
        <v>0</v>
      </c>
      <c r="CM106" s="66">
        <v>0</v>
      </c>
      <c r="CN106" s="66">
        <v>0</v>
      </c>
      <c r="CO106" s="66">
        <v>0</v>
      </c>
      <c r="CP106" s="66">
        <v>0</v>
      </c>
      <c r="CQ106" s="66">
        <v>0</v>
      </c>
      <c r="CR106" s="66">
        <v>0</v>
      </c>
      <c r="CS106" s="66">
        <v>0</v>
      </c>
      <c r="CT106" s="66">
        <v>0</v>
      </c>
      <c r="CU106" s="66">
        <v>0</v>
      </c>
      <c r="CV106" s="66">
        <v>0</v>
      </c>
      <c r="CW106" s="66">
        <v>0</v>
      </c>
      <c r="CX106" s="66">
        <v>0</v>
      </c>
      <c r="CY106" s="66">
        <v>1</v>
      </c>
      <c r="CZ106" s="66">
        <v>0</v>
      </c>
      <c r="DA106" s="66">
        <v>0</v>
      </c>
      <c r="DB106" s="66">
        <v>0</v>
      </c>
      <c r="DC106" s="66">
        <v>0</v>
      </c>
      <c r="DD106" s="66">
        <v>0</v>
      </c>
      <c r="DE106" s="67">
        <v>0</v>
      </c>
      <c r="DF106" s="32"/>
      <c r="DG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row>
    <row r="107" spans="1:170" s="34" customFormat="1" ht="19.95" customHeight="1" x14ac:dyDescent="0.2">
      <c r="A107" s="71" t="s">
        <v>627</v>
      </c>
      <c r="B107" s="69" t="s">
        <v>626</v>
      </c>
      <c r="C107" s="70">
        <v>1.3348222733614366E-7</v>
      </c>
      <c r="D107" s="66">
        <v>1.1480182456246101E-7</v>
      </c>
      <c r="E107" s="66">
        <v>1.2042562224618787E-6</v>
      </c>
      <c r="F107" s="66">
        <v>2.3478251793381011E-7</v>
      </c>
      <c r="G107" s="66">
        <v>1.0994054268228764E-7</v>
      </c>
      <c r="H107" s="66">
        <v>0</v>
      </c>
      <c r="I107" s="66">
        <v>2.5847073533501892E-7</v>
      </c>
      <c r="J107" s="66">
        <v>5.3500841528937016E-7</v>
      </c>
      <c r="K107" s="66">
        <v>1.7424374580709625E-7</v>
      </c>
      <c r="L107" s="66">
        <v>4.396313274195951E-7</v>
      </c>
      <c r="M107" s="66">
        <v>0</v>
      </c>
      <c r="N107" s="66">
        <v>1.5748115771767838E-7</v>
      </c>
      <c r="O107" s="66">
        <v>1.4107821688071762E-7</v>
      </c>
      <c r="P107" s="66">
        <v>2.0743071217766234E-7</v>
      </c>
      <c r="Q107" s="66">
        <v>4.3038581532796734E-7</v>
      </c>
      <c r="R107" s="66">
        <v>2.5487313662213442E-7</v>
      </c>
      <c r="S107" s="66">
        <v>1.8766475373342112E-7</v>
      </c>
      <c r="T107" s="66">
        <v>1.4709234443700543E-7</v>
      </c>
      <c r="U107" s="66">
        <v>2.6206374932270214E-7</v>
      </c>
      <c r="V107" s="66">
        <v>4.479606944263602E-7</v>
      </c>
      <c r="W107" s="66">
        <v>2.4218829559132983E-7</v>
      </c>
      <c r="X107" s="66">
        <v>5.2144945494792551E-7</v>
      </c>
      <c r="Y107" s="66">
        <v>6.9425961576297425E-7</v>
      </c>
      <c r="Z107" s="66">
        <v>5.2920598852005141E-7</v>
      </c>
      <c r="AA107" s="66">
        <v>6.6492754659890434E-7</v>
      </c>
      <c r="AB107" s="66">
        <v>6.4931304117358665E-7</v>
      </c>
      <c r="AC107" s="66">
        <v>2.936413467126256E-8</v>
      </c>
      <c r="AD107" s="66">
        <v>6.2331099595656947E-8</v>
      </c>
      <c r="AE107" s="66">
        <v>3.2304641480616206E-7</v>
      </c>
      <c r="AF107" s="66">
        <v>2.3054342810060527E-7</v>
      </c>
      <c r="AG107" s="66">
        <v>1.1091433650293439E-7</v>
      </c>
      <c r="AH107" s="66">
        <v>3.1151734157609619E-7</v>
      </c>
      <c r="AI107" s="66">
        <v>4.5642034015982132E-7</v>
      </c>
      <c r="AJ107" s="66">
        <v>2.0839193351520827E-6</v>
      </c>
      <c r="AK107" s="66">
        <v>4.3540344104065868E-7</v>
      </c>
      <c r="AL107" s="66">
        <v>1.0568538920163314E-7</v>
      </c>
      <c r="AM107" s="66">
        <v>1.6208132523884796E-7</v>
      </c>
      <c r="AN107" s="66">
        <v>9.1752380459465457E-7</v>
      </c>
      <c r="AO107" s="66">
        <v>1.1362770188282021E-7</v>
      </c>
      <c r="AP107" s="66">
        <v>6.2717510875890131E-8</v>
      </c>
      <c r="AQ107" s="66">
        <v>1.0076707105079349E-7</v>
      </c>
      <c r="AR107" s="66">
        <v>1.1377447348722334E-6</v>
      </c>
      <c r="AS107" s="66">
        <v>3.9991583173575332E-7</v>
      </c>
      <c r="AT107" s="66">
        <v>6.9828793082152402E-7</v>
      </c>
      <c r="AU107" s="66">
        <v>6.3095895142485535E-7</v>
      </c>
      <c r="AV107" s="66">
        <v>6.6436922478775631E-7</v>
      </c>
      <c r="AW107" s="66">
        <v>1.2707815926583148E-6</v>
      </c>
      <c r="AX107" s="66">
        <v>2.346805657002839E-6</v>
      </c>
      <c r="AY107" s="66">
        <v>1.6522840530702382E-6</v>
      </c>
      <c r="AZ107" s="66">
        <v>2.6255603074893509E-6</v>
      </c>
      <c r="BA107" s="66">
        <v>1.2290896045989978E-6</v>
      </c>
      <c r="BB107" s="66">
        <v>9.6712825865093237E-7</v>
      </c>
      <c r="BC107" s="66">
        <v>3.8117643077744514E-6</v>
      </c>
      <c r="BD107" s="66">
        <v>6.6441904339329739E-7</v>
      </c>
      <c r="BE107" s="66">
        <v>2.9301759077586297E-7</v>
      </c>
      <c r="BF107" s="66">
        <v>3.9392355599820001E-7</v>
      </c>
      <c r="BG107" s="66">
        <v>4.4785997836826945E-7</v>
      </c>
      <c r="BH107" s="66">
        <v>7.5452155506957379E-7</v>
      </c>
      <c r="BI107" s="66">
        <v>2.1812589151368052E-7</v>
      </c>
      <c r="BJ107" s="66">
        <v>2.2095293392623929E-7</v>
      </c>
      <c r="BK107" s="66">
        <v>2.2907568980146243E-7</v>
      </c>
      <c r="BL107" s="66">
        <v>4.3036547193902289E-7</v>
      </c>
      <c r="BM107" s="66">
        <v>2.8785337761460906E-7</v>
      </c>
      <c r="BN107" s="66">
        <v>4.2350084303728723E-7</v>
      </c>
      <c r="BO107" s="66">
        <v>3.6703898114693797E-7</v>
      </c>
      <c r="BP107" s="66">
        <v>7.8329522793000218E-7</v>
      </c>
      <c r="BQ107" s="66">
        <v>6.7894703895372345E-7</v>
      </c>
      <c r="BR107" s="66">
        <v>4.5837464029151903E-7</v>
      </c>
      <c r="BS107" s="66">
        <v>4.4255212291887915E-7</v>
      </c>
      <c r="BT107" s="66">
        <v>5.9433157775577124E-7</v>
      </c>
      <c r="BU107" s="66">
        <v>6.8653864923860783E-7</v>
      </c>
      <c r="BV107" s="66">
        <v>1.9923434250318121E-7</v>
      </c>
      <c r="BW107" s="66">
        <v>1.4052360540268353E-7</v>
      </c>
      <c r="BX107" s="66">
        <v>4.0718576901475519E-8</v>
      </c>
      <c r="BY107" s="66">
        <v>9.5307902108171049E-6</v>
      </c>
      <c r="BZ107" s="66">
        <v>4.7385739875680501E-7</v>
      </c>
      <c r="CA107" s="66">
        <v>5.9275962343171959E-7</v>
      </c>
      <c r="CB107" s="66">
        <v>2.2582260783557984E-7</v>
      </c>
      <c r="CC107" s="66">
        <v>1.0271482802824337E-6</v>
      </c>
      <c r="CD107" s="66">
        <v>9.1012388434018601E-7</v>
      </c>
      <c r="CE107" s="66">
        <v>6.1599464965147324E-7</v>
      </c>
      <c r="CF107" s="66">
        <v>5.3523099084742433E-7</v>
      </c>
      <c r="CG107" s="66">
        <v>4.3131310999393791E-7</v>
      </c>
      <c r="CH107" s="66">
        <v>9.1949515232980223E-6</v>
      </c>
      <c r="CI107" s="66">
        <v>2.4913585286806908E-6</v>
      </c>
      <c r="CJ107" s="66">
        <v>5.6241029207040856E-6</v>
      </c>
      <c r="CK107" s="66">
        <v>1.021257473320797E-5</v>
      </c>
      <c r="CL107" s="66">
        <v>2.7855428604738576E-6</v>
      </c>
      <c r="CM107" s="66">
        <v>3.4211451112762128E-7</v>
      </c>
      <c r="CN107" s="66">
        <v>1.4996620709808106E-3</v>
      </c>
      <c r="CO107" s="66">
        <v>3.9480844539848072E-7</v>
      </c>
      <c r="CP107" s="66">
        <v>9.4233804274162895E-4</v>
      </c>
      <c r="CQ107" s="66">
        <v>2.1490216859954834E-7</v>
      </c>
      <c r="CR107" s="66">
        <v>1.2861288724639011E-3</v>
      </c>
      <c r="CS107" s="66">
        <v>3.1257999787166913E-3</v>
      </c>
      <c r="CT107" s="66">
        <v>4.1714658688727236E-7</v>
      </c>
      <c r="CU107" s="66">
        <v>6.7870345746092558E-7</v>
      </c>
      <c r="CV107" s="66">
        <v>2.3875317533333086E-6</v>
      </c>
      <c r="CW107" s="66">
        <v>1.5691129997556177E-7</v>
      </c>
      <c r="CX107" s="66">
        <v>1.0505600712857703E-6</v>
      </c>
      <c r="CY107" s="66">
        <v>9.45298738062335E-3</v>
      </c>
      <c r="CZ107" s="66">
        <v>1.004549711849045</v>
      </c>
      <c r="DA107" s="66">
        <v>1.5258158943177669E-6</v>
      </c>
      <c r="DB107" s="66">
        <v>4.7374867017506256E-7</v>
      </c>
      <c r="DC107" s="66">
        <v>8.2961040180808923E-7</v>
      </c>
      <c r="DD107" s="66">
        <v>1.2697549841106963E-7</v>
      </c>
      <c r="DE107" s="67">
        <v>8.8389446072453561E-7</v>
      </c>
      <c r="DF107" s="32"/>
      <c r="DG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row>
    <row r="108" spans="1:170" s="34" customFormat="1" ht="19.95" customHeight="1" x14ac:dyDescent="0.2">
      <c r="A108" s="71" t="s">
        <v>630</v>
      </c>
      <c r="B108" s="69" t="s">
        <v>629</v>
      </c>
      <c r="C108" s="70">
        <v>2.9006848650267613E-5</v>
      </c>
      <c r="D108" s="66">
        <v>2.6166357965670421E-5</v>
      </c>
      <c r="E108" s="66">
        <v>4.7556343653690924E-4</v>
      </c>
      <c r="F108" s="66">
        <v>1.2017792191660776E-5</v>
      </c>
      <c r="G108" s="66">
        <v>5.6293201654488414E-5</v>
      </c>
      <c r="H108" s="66">
        <v>0</v>
      </c>
      <c r="I108" s="66">
        <v>5.4554730414209354E-5</v>
      </c>
      <c r="J108" s="66">
        <v>8.0001399779810231E-5</v>
      </c>
      <c r="K108" s="66">
        <v>7.9176095054671493E-5</v>
      </c>
      <c r="L108" s="66">
        <v>6.8415859562072373E-5</v>
      </c>
      <c r="M108" s="66">
        <v>0</v>
      </c>
      <c r="N108" s="66">
        <v>8.7766286180386707E-5</v>
      </c>
      <c r="O108" s="66">
        <v>8.7977335606268553E-5</v>
      </c>
      <c r="P108" s="66">
        <v>4.9436459290181542E-5</v>
      </c>
      <c r="Q108" s="66">
        <v>5.8004741262196964E-5</v>
      </c>
      <c r="R108" s="66">
        <v>7.0562188755450499E-5</v>
      </c>
      <c r="S108" s="66">
        <v>5.7917665443916063E-5</v>
      </c>
      <c r="T108" s="66">
        <v>5.6033497718387877E-5</v>
      </c>
      <c r="U108" s="66">
        <v>4.1876693154238715E-5</v>
      </c>
      <c r="V108" s="66">
        <v>9.1741838467404043E-5</v>
      </c>
      <c r="W108" s="66">
        <v>7.7444242279857098E-6</v>
      </c>
      <c r="X108" s="66">
        <v>1.8743134828327163E-5</v>
      </c>
      <c r="Y108" s="66">
        <v>2.0345462319487444E-5</v>
      </c>
      <c r="Z108" s="66">
        <v>6.2155478850334646E-5</v>
      </c>
      <c r="AA108" s="66">
        <v>1.0191298202987174E-4</v>
      </c>
      <c r="AB108" s="66">
        <v>2.7677524606778844E-5</v>
      </c>
      <c r="AC108" s="66">
        <v>6.9345379081517927E-6</v>
      </c>
      <c r="AD108" s="66">
        <v>2.4586996633398064E-5</v>
      </c>
      <c r="AE108" s="66">
        <v>5.0621557940628508E-5</v>
      </c>
      <c r="AF108" s="66">
        <v>5.7577407552202247E-5</v>
      </c>
      <c r="AG108" s="66">
        <v>5.5882674892347606E-5</v>
      </c>
      <c r="AH108" s="66">
        <v>2.533105316758596E-5</v>
      </c>
      <c r="AI108" s="66">
        <v>2.7744585335902707E-5</v>
      </c>
      <c r="AJ108" s="66">
        <v>1.9600900859186871E-5</v>
      </c>
      <c r="AK108" s="66">
        <v>3.5470577545193457E-5</v>
      </c>
      <c r="AL108" s="66">
        <v>4.2040062346507403E-5</v>
      </c>
      <c r="AM108" s="66">
        <v>4.1588026631059692E-5</v>
      </c>
      <c r="AN108" s="66">
        <v>3.4039307054279799E-5</v>
      </c>
      <c r="AO108" s="66">
        <v>5.3991449174191174E-5</v>
      </c>
      <c r="AP108" s="66">
        <v>1.204846625562822E-5</v>
      </c>
      <c r="AQ108" s="66">
        <v>3.7996845852245254E-5</v>
      </c>
      <c r="AR108" s="66">
        <v>5.4819331516556711E-5</v>
      </c>
      <c r="AS108" s="66">
        <v>5.3145513434590044E-5</v>
      </c>
      <c r="AT108" s="66">
        <v>5.1415996185942244E-5</v>
      </c>
      <c r="AU108" s="66">
        <v>2.975348526898888E-5</v>
      </c>
      <c r="AV108" s="66">
        <v>3.2909876714324442E-5</v>
      </c>
      <c r="AW108" s="66">
        <v>1.4562897260796397E-4</v>
      </c>
      <c r="AX108" s="66">
        <v>1.1834502190629882E-4</v>
      </c>
      <c r="AY108" s="66">
        <v>2.8338396780652678E-5</v>
      </c>
      <c r="AZ108" s="66">
        <v>5.8004025620608088E-5</v>
      </c>
      <c r="BA108" s="66">
        <v>4.5985173590343259E-5</v>
      </c>
      <c r="BB108" s="66">
        <v>5.1164837885917651E-5</v>
      </c>
      <c r="BC108" s="66">
        <v>3.7919820760146663E-5</v>
      </c>
      <c r="BD108" s="66">
        <v>8.6173862797621464E-5</v>
      </c>
      <c r="BE108" s="66">
        <v>4.6735987976279027E-5</v>
      </c>
      <c r="BF108" s="66">
        <v>2.2284450304092326E-5</v>
      </c>
      <c r="BG108" s="66">
        <v>5.192357058432905E-5</v>
      </c>
      <c r="BH108" s="66">
        <v>1.3423422967481752E-4</v>
      </c>
      <c r="BI108" s="66">
        <v>1.0638683520141583E-4</v>
      </c>
      <c r="BJ108" s="66">
        <v>5.3340524399368914E-5</v>
      </c>
      <c r="BK108" s="66">
        <v>5.852520970028219E-5</v>
      </c>
      <c r="BL108" s="66">
        <v>3.5471656424260136E-5</v>
      </c>
      <c r="BM108" s="66">
        <v>4.9766276498429917E-5</v>
      </c>
      <c r="BN108" s="66">
        <v>9.4563381817419515E-5</v>
      </c>
      <c r="BO108" s="66">
        <v>5.7408559901825495E-5</v>
      </c>
      <c r="BP108" s="66">
        <v>5.7401611427698553E-5</v>
      </c>
      <c r="BQ108" s="66">
        <v>2.3048526999599308E-5</v>
      </c>
      <c r="BR108" s="66">
        <v>6.9746772763798311E-5</v>
      </c>
      <c r="BS108" s="66">
        <v>9.4285820696020931E-5</v>
      </c>
      <c r="BT108" s="66">
        <v>8.5121579063071663E-5</v>
      </c>
      <c r="BU108" s="66">
        <v>9.7349941508316018E-5</v>
      </c>
      <c r="BV108" s="66">
        <v>6.0540126778151236E-5</v>
      </c>
      <c r="BW108" s="66">
        <v>3.8309745476880281E-5</v>
      </c>
      <c r="BX108" s="66">
        <v>6.1038755746416197E-6</v>
      </c>
      <c r="BY108" s="66">
        <v>2.6975478380241277E-3</v>
      </c>
      <c r="BZ108" s="66">
        <v>2.06964612843948E-4</v>
      </c>
      <c r="CA108" s="66">
        <v>3.0306157346969466E-5</v>
      </c>
      <c r="CB108" s="66">
        <v>6.6680244299562803E-5</v>
      </c>
      <c r="CC108" s="66">
        <v>5.3561546722500548E-5</v>
      </c>
      <c r="CD108" s="66">
        <v>6.0308697092561042E-5</v>
      </c>
      <c r="CE108" s="66">
        <v>1.3110045982762651E-4</v>
      </c>
      <c r="CF108" s="66">
        <v>8.4556613585650518E-5</v>
      </c>
      <c r="CG108" s="66">
        <v>2.9249943347184017E-4</v>
      </c>
      <c r="CH108" s="66">
        <v>5.0182862517018044E-4</v>
      </c>
      <c r="CI108" s="66">
        <v>7.5759265433943276E-4</v>
      </c>
      <c r="CJ108" s="66">
        <v>5.8700206159578955E-5</v>
      </c>
      <c r="CK108" s="66">
        <v>6.0444097167483557E-4</v>
      </c>
      <c r="CL108" s="66">
        <v>3.5464562154394804E-4</v>
      </c>
      <c r="CM108" s="66">
        <v>9.4300654225282023E-5</v>
      </c>
      <c r="CN108" s="66">
        <v>1.4142487797778682E-4</v>
      </c>
      <c r="CO108" s="66">
        <v>1.0927519918306463E-4</v>
      </c>
      <c r="CP108" s="66">
        <v>8.3544077566290835E-3</v>
      </c>
      <c r="CQ108" s="66">
        <v>4.3567056032146091E-3</v>
      </c>
      <c r="CR108" s="66">
        <v>1.1672771588079943E-2</v>
      </c>
      <c r="CS108" s="66">
        <v>8.53753635028086E-3</v>
      </c>
      <c r="CT108" s="66">
        <v>1.0705149335132117E-4</v>
      </c>
      <c r="CU108" s="66">
        <v>6.814935560303881E-5</v>
      </c>
      <c r="CV108" s="66">
        <v>9.7489162986118543E-4</v>
      </c>
      <c r="CW108" s="66">
        <v>3.3306177365958335E-5</v>
      </c>
      <c r="CX108" s="66">
        <v>7.9351968488228653E-5</v>
      </c>
      <c r="CY108" s="66">
        <v>9.7586188941818086E-3</v>
      </c>
      <c r="CZ108" s="66">
        <v>2.5803982122461922E-3</v>
      </c>
      <c r="DA108" s="66">
        <v>1.0181107630917352</v>
      </c>
      <c r="DB108" s="66">
        <v>2.0121728459477321E-4</v>
      </c>
      <c r="DC108" s="66">
        <v>3.4656478391927574E-4</v>
      </c>
      <c r="DD108" s="66">
        <v>2.3593163844466436E-5</v>
      </c>
      <c r="DE108" s="67">
        <v>7.9503209685926409E-4</v>
      </c>
      <c r="DF108" s="32"/>
      <c r="DG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row>
    <row r="109" spans="1:170" s="34" customFormat="1" ht="19.95" customHeight="1" x14ac:dyDescent="0.2">
      <c r="A109" s="71" t="s">
        <v>633</v>
      </c>
      <c r="B109" s="69" t="s">
        <v>632</v>
      </c>
      <c r="C109" s="70">
        <v>1.8125438811200538E-5</v>
      </c>
      <c r="D109" s="66">
        <v>1.1229957025697075E-5</v>
      </c>
      <c r="E109" s="66">
        <v>4.5344568808913895E-5</v>
      </c>
      <c r="F109" s="66">
        <v>1.5797929668728571E-5</v>
      </c>
      <c r="G109" s="66">
        <v>2.5484352095228111E-5</v>
      </c>
      <c r="H109" s="66">
        <v>0</v>
      </c>
      <c r="I109" s="66">
        <v>3.2694281382784974E-5</v>
      </c>
      <c r="J109" s="66">
        <v>3.5525737236119046E-5</v>
      </c>
      <c r="K109" s="66">
        <v>5.4030625534292749E-5</v>
      </c>
      <c r="L109" s="66">
        <v>2.3324943739833367E-5</v>
      </c>
      <c r="M109" s="66">
        <v>0</v>
      </c>
      <c r="N109" s="66">
        <v>2.1719631199437593E-5</v>
      </c>
      <c r="O109" s="66">
        <v>4.8926048689210946E-5</v>
      </c>
      <c r="P109" s="66">
        <v>2.3014465007248643E-5</v>
      </c>
      <c r="Q109" s="66">
        <v>3.9053090122068886E-5</v>
      </c>
      <c r="R109" s="66">
        <v>1.5143213850365641E-5</v>
      </c>
      <c r="S109" s="66">
        <v>2.665828396788963E-5</v>
      </c>
      <c r="T109" s="66">
        <v>2.7463815444385286E-5</v>
      </c>
      <c r="U109" s="66">
        <v>5.649033688913462E-5</v>
      </c>
      <c r="V109" s="66">
        <v>2.8219199905616934E-5</v>
      </c>
      <c r="W109" s="66">
        <v>5.2115732039373746E-6</v>
      </c>
      <c r="X109" s="66">
        <v>1.3857517986331151E-5</v>
      </c>
      <c r="Y109" s="66">
        <v>9.1304768415187961E-6</v>
      </c>
      <c r="Z109" s="66">
        <v>2.1072347338384753E-5</v>
      </c>
      <c r="AA109" s="66">
        <v>1.095564134349862E-4</v>
      </c>
      <c r="AB109" s="66">
        <v>9.4017965019007715E-5</v>
      </c>
      <c r="AC109" s="66">
        <v>3.1676015756645921E-6</v>
      </c>
      <c r="AD109" s="66">
        <v>9.8814884190496884E-6</v>
      </c>
      <c r="AE109" s="66">
        <v>2.0674777544554047E-5</v>
      </c>
      <c r="AF109" s="66">
        <v>3.9840442205830951E-5</v>
      </c>
      <c r="AG109" s="66">
        <v>3.1814549586485998E-5</v>
      </c>
      <c r="AH109" s="66">
        <v>1.8105034406370141E-5</v>
      </c>
      <c r="AI109" s="66">
        <v>1.8627182957870221E-5</v>
      </c>
      <c r="AJ109" s="66">
        <v>3.9152454723875708E-5</v>
      </c>
      <c r="AK109" s="66">
        <v>2.9559044378892189E-5</v>
      </c>
      <c r="AL109" s="66">
        <v>1.2617541146598367E-5</v>
      </c>
      <c r="AM109" s="66">
        <v>1.214099153423527E-5</v>
      </c>
      <c r="AN109" s="66">
        <v>1.9621421177704025E-5</v>
      </c>
      <c r="AO109" s="66">
        <v>1.541012230979053E-5</v>
      </c>
      <c r="AP109" s="66">
        <v>8.5761173225990478E-6</v>
      </c>
      <c r="AQ109" s="66">
        <v>1.4098854293969629E-5</v>
      </c>
      <c r="AR109" s="66">
        <v>2.157865498059823E-5</v>
      </c>
      <c r="AS109" s="66">
        <v>2.4083512786406195E-5</v>
      </c>
      <c r="AT109" s="66">
        <v>2.3354076910636677E-5</v>
      </c>
      <c r="AU109" s="66">
        <v>2.1965567093773339E-5</v>
      </c>
      <c r="AV109" s="66">
        <v>2.6298455241478982E-5</v>
      </c>
      <c r="AW109" s="66">
        <v>2.9340797517092388E-5</v>
      </c>
      <c r="AX109" s="66">
        <v>2.8999440951448259E-5</v>
      </c>
      <c r="AY109" s="66">
        <v>2.82004330549143E-5</v>
      </c>
      <c r="AZ109" s="66">
        <v>3.2344622007581794E-5</v>
      </c>
      <c r="BA109" s="66">
        <v>2.6230057904958624E-5</v>
      </c>
      <c r="BB109" s="66">
        <v>2.8251867178317545E-5</v>
      </c>
      <c r="BC109" s="66">
        <v>2.8571875027077036E-5</v>
      </c>
      <c r="BD109" s="66">
        <v>3.8681164323312997E-5</v>
      </c>
      <c r="BE109" s="66">
        <v>2.0943019862513306E-5</v>
      </c>
      <c r="BF109" s="66">
        <v>2.3339643473801757E-5</v>
      </c>
      <c r="BG109" s="66">
        <v>1.7513583726116156E-5</v>
      </c>
      <c r="BH109" s="66">
        <v>2.4151727111270319E-5</v>
      </c>
      <c r="BI109" s="66">
        <v>2.7370041363854447E-5</v>
      </c>
      <c r="BJ109" s="66">
        <v>1.870829243931298E-3</v>
      </c>
      <c r="BK109" s="66">
        <v>2.5999371967735167E-5</v>
      </c>
      <c r="BL109" s="66">
        <v>3.8437932007453173E-5</v>
      </c>
      <c r="BM109" s="66">
        <v>3.6083941241678165E-5</v>
      </c>
      <c r="BN109" s="66">
        <v>3.5531710280691463E-5</v>
      </c>
      <c r="BO109" s="66">
        <v>3.0768717436824387E-5</v>
      </c>
      <c r="BP109" s="66">
        <v>1.4848214432847825E-5</v>
      </c>
      <c r="BQ109" s="66">
        <v>2.5434021925461718E-5</v>
      </c>
      <c r="BR109" s="66">
        <v>4.7468054826528592E-5</v>
      </c>
      <c r="BS109" s="66">
        <v>3.9729923636644807E-5</v>
      </c>
      <c r="BT109" s="66">
        <v>7.7990264397039165E-5</v>
      </c>
      <c r="BU109" s="66">
        <v>9.8698590503566993E-5</v>
      </c>
      <c r="BV109" s="66">
        <v>5.3951146173142288E-5</v>
      </c>
      <c r="BW109" s="66">
        <v>4.2469806048335909E-5</v>
      </c>
      <c r="BX109" s="66">
        <v>6.0694971959325047E-6</v>
      </c>
      <c r="BY109" s="66">
        <v>4.1671552752387401E-5</v>
      </c>
      <c r="BZ109" s="66">
        <v>3.9564976263357369E-5</v>
      </c>
      <c r="CA109" s="66">
        <v>2.0570699158693767E-5</v>
      </c>
      <c r="CB109" s="66">
        <v>2.2086125072142203E-5</v>
      </c>
      <c r="CC109" s="66">
        <v>5.015592599307683E-5</v>
      </c>
      <c r="CD109" s="66">
        <v>4.8833259418691869E-5</v>
      </c>
      <c r="CE109" s="66">
        <v>4.1476055896968309E-5</v>
      </c>
      <c r="CF109" s="66">
        <v>4.6685264258357768E-5</v>
      </c>
      <c r="CG109" s="66">
        <v>7.0797662360896267E-5</v>
      </c>
      <c r="CH109" s="66">
        <v>2.5713745851574241E-4</v>
      </c>
      <c r="CI109" s="66">
        <v>2.4963119243561826E-2</v>
      </c>
      <c r="CJ109" s="66">
        <v>1.253266081276117E-4</v>
      </c>
      <c r="CK109" s="66">
        <v>4.8929899516348633E-3</v>
      </c>
      <c r="CL109" s="66">
        <v>3.412243136041241E-2</v>
      </c>
      <c r="CM109" s="66">
        <v>4.2355192107448781E-5</v>
      </c>
      <c r="CN109" s="66">
        <v>1.1442780228053586E-4</v>
      </c>
      <c r="CO109" s="66">
        <v>1.496446253804899E-4</v>
      </c>
      <c r="CP109" s="66">
        <v>3.7373095583831231E-5</v>
      </c>
      <c r="CQ109" s="66">
        <v>4.6932656069344546E-5</v>
      </c>
      <c r="CR109" s="66">
        <v>1.2287820799253686E-4</v>
      </c>
      <c r="CS109" s="66">
        <v>3.6847823687380199E-5</v>
      </c>
      <c r="CT109" s="66">
        <v>2.8083357463801141E-4</v>
      </c>
      <c r="CU109" s="66">
        <v>4.6116045544918643E-5</v>
      </c>
      <c r="CV109" s="66">
        <v>1.0880424271067097E-2</v>
      </c>
      <c r="CW109" s="66">
        <v>2.127280377181143E-5</v>
      </c>
      <c r="CX109" s="66">
        <v>8.3431192897518848E-5</v>
      </c>
      <c r="CY109" s="66">
        <v>1.9104926466331042E-3</v>
      </c>
      <c r="CZ109" s="66">
        <v>3.6181602995374266E-4</v>
      </c>
      <c r="DA109" s="66">
        <v>2.7619510525770004E-4</v>
      </c>
      <c r="DB109" s="66">
        <v>1.0093048535894833</v>
      </c>
      <c r="DC109" s="66">
        <v>8.9348230677532207E-4</v>
      </c>
      <c r="DD109" s="66">
        <v>4.1765774603620826E-5</v>
      </c>
      <c r="DE109" s="67">
        <v>4.2224757809350026E-4</v>
      </c>
      <c r="DF109" s="32"/>
      <c r="DG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row>
    <row r="110" spans="1:170" s="34" customFormat="1" ht="19.95" customHeight="1" x14ac:dyDescent="0.2">
      <c r="A110" s="71" t="s">
        <v>636</v>
      </c>
      <c r="B110" s="69" t="s">
        <v>635</v>
      </c>
      <c r="C110" s="70">
        <v>9.1646115135392007E-5</v>
      </c>
      <c r="D110" s="66">
        <v>7.5575803539050152E-5</v>
      </c>
      <c r="E110" s="66">
        <v>8.9859217141020236E-4</v>
      </c>
      <c r="F110" s="66">
        <v>1.0638880000008483E-4</v>
      </c>
      <c r="G110" s="66">
        <v>9.4339362698393054E-4</v>
      </c>
      <c r="H110" s="66">
        <v>0</v>
      </c>
      <c r="I110" s="66">
        <v>2.4364605421205713E-4</v>
      </c>
      <c r="J110" s="66">
        <v>1.3584297024588047E-4</v>
      </c>
      <c r="K110" s="66">
        <v>1.1426106016918407E-4</v>
      </c>
      <c r="L110" s="66">
        <v>1.4375308099760998E-4</v>
      </c>
      <c r="M110" s="66">
        <v>0</v>
      </c>
      <c r="N110" s="66">
        <v>1.078698866391384E-4</v>
      </c>
      <c r="O110" s="66">
        <v>1.5024423937362371E-4</v>
      </c>
      <c r="P110" s="66">
        <v>9.1952477318626061E-5</v>
      </c>
      <c r="Q110" s="66">
        <v>1.5026516664172867E-4</v>
      </c>
      <c r="R110" s="66">
        <v>1.1074248257880193E-4</v>
      </c>
      <c r="S110" s="66">
        <v>9.9183297515967038E-5</v>
      </c>
      <c r="T110" s="66">
        <v>1.4129098921882588E-4</v>
      </c>
      <c r="U110" s="66">
        <v>1.3135830240645468E-4</v>
      </c>
      <c r="V110" s="66">
        <v>1.1911551552163768E-4</v>
      </c>
      <c r="W110" s="66">
        <v>3.9756257312101405E-5</v>
      </c>
      <c r="X110" s="66">
        <v>9.9618088340254946E-5</v>
      </c>
      <c r="Y110" s="66">
        <v>9.5777074975705753E-5</v>
      </c>
      <c r="Z110" s="66">
        <v>1.5296351464691291E-4</v>
      </c>
      <c r="AA110" s="66">
        <v>1.6880929379874164E-4</v>
      </c>
      <c r="AB110" s="66">
        <v>1.3816855133120994E-4</v>
      </c>
      <c r="AC110" s="66">
        <v>1.7957922814269679E-5</v>
      </c>
      <c r="AD110" s="66">
        <v>6.8787181408732969E-5</v>
      </c>
      <c r="AE110" s="66">
        <v>9.8389625778062462E-5</v>
      </c>
      <c r="AF110" s="66">
        <v>1.0011721028954064E-4</v>
      </c>
      <c r="AG110" s="66">
        <v>1.1270032501085052E-4</v>
      </c>
      <c r="AH110" s="66">
        <v>1.3841685710747672E-4</v>
      </c>
      <c r="AI110" s="66">
        <v>1.2929742492236187E-4</v>
      </c>
      <c r="AJ110" s="66">
        <v>1.5430535373356339E-4</v>
      </c>
      <c r="AK110" s="66">
        <v>1.1898270912095947E-4</v>
      </c>
      <c r="AL110" s="66">
        <v>8.4581866770813688E-5</v>
      </c>
      <c r="AM110" s="66">
        <v>8.8510625255982858E-5</v>
      </c>
      <c r="AN110" s="66">
        <v>1.2261973940062224E-4</v>
      </c>
      <c r="AO110" s="66">
        <v>1.2412249226996402E-4</v>
      </c>
      <c r="AP110" s="66">
        <v>6.1695780645951349E-5</v>
      </c>
      <c r="AQ110" s="66">
        <v>1.2497305550566811E-4</v>
      </c>
      <c r="AR110" s="66">
        <v>1.1941627641819688E-4</v>
      </c>
      <c r="AS110" s="66">
        <v>1.0661994107495947E-4</v>
      </c>
      <c r="AT110" s="66">
        <v>1.2201786785036057E-4</v>
      </c>
      <c r="AU110" s="66">
        <v>1.8450204584685571E-4</v>
      </c>
      <c r="AV110" s="66">
        <v>1.3613320841621929E-4</v>
      </c>
      <c r="AW110" s="66">
        <v>1.2675046293304128E-4</v>
      </c>
      <c r="AX110" s="66">
        <v>1.5926834757542187E-4</v>
      </c>
      <c r="AY110" s="66">
        <v>1.5753201480672537E-4</v>
      </c>
      <c r="AZ110" s="66">
        <v>1.2819347997993261E-4</v>
      </c>
      <c r="BA110" s="66">
        <v>1.0994299495672833E-4</v>
      </c>
      <c r="BB110" s="66">
        <v>1.4891813708888796E-4</v>
      </c>
      <c r="BC110" s="66">
        <v>1.2313912096870925E-4</v>
      </c>
      <c r="BD110" s="66">
        <v>1.5064812084526809E-4</v>
      </c>
      <c r="BE110" s="66">
        <v>8.5099805594541684E-5</v>
      </c>
      <c r="BF110" s="66">
        <v>1.1203274197019655E-4</v>
      </c>
      <c r="BG110" s="66">
        <v>1.0034488082737224E-4</v>
      </c>
      <c r="BH110" s="66">
        <v>1.8761140920197766E-4</v>
      </c>
      <c r="BI110" s="66">
        <v>1.338306455475475E-4</v>
      </c>
      <c r="BJ110" s="66">
        <v>1.3012194288447224E-4</v>
      </c>
      <c r="BK110" s="66">
        <v>1.8800150059641838E-4</v>
      </c>
      <c r="BL110" s="66">
        <v>2.4353006976261931E-4</v>
      </c>
      <c r="BM110" s="66">
        <v>1.7914308018414824E-4</v>
      </c>
      <c r="BN110" s="66">
        <v>3.9520849190780738E-4</v>
      </c>
      <c r="BO110" s="66">
        <v>3.4696380052143792E-4</v>
      </c>
      <c r="BP110" s="66">
        <v>8.6910239997959541E-5</v>
      </c>
      <c r="BQ110" s="66">
        <v>1.1177617189521369E-4</v>
      </c>
      <c r="BR110" s="66">
        <v>3.5041922934367402E-4</v>
      </c>
      <c r="BS110" s="66">
        <v>8.4879583195549983E-5</v>
      </c>
      <c r="BT110" s="66">
        <v>6.6993064739782773E-4</v>
      </c>
      <c r="BU110" s="66">
        <v>2.4224629617405929E-4</v>
      </c>
      <c r="BV110" s="66">
        <v>1.0493552356574485E-3</v>
      </c>
      <c r="BW110" s="66">
        <v>5.4689539227587426E-4</v>
      </c>
      <c r="BX110" s="66">
        <v>2.5540239675584639E-4</v>
      </c>
      <c r="BY110" s="66">
        <v>1.979985614940974E-4</v>
      </c>
      <c r="BZ110" s="66">
        <v>3.5130087406789226E-4</v>
      </c>
      <c r="CA110" s="66">
        <v>2.3155044514049412E-4</v>
      </c>
      <c r="CB110" s="66">
        <v>1.965464942143932E-4</v>
      </c>
      <c r="CC110" s="66">
        <v>1.1135274745453056E-3</v>
      </c>
      <c r="CD110" s="66">
        <v>2.2831548602566694E-4</v>
      </c>
      <c r="CE110" s="66">
        <v>3.3847948972638643E-4</v>
      </c>
      <c r="CF110" s="66">
        <v>3.7046118988743264E-4</v>
      </c>
      <c r="CG110" s="66">
        <v>2.0947332659502517E-4</v>
      </c>
      <c r="CH110" s="66">
        <v>4.197232691712512E-4</v>
      </c>
      <c r="CI110" s="66">
        <v>1.1583300781321389E-3</v>
      </c>
      <c r="CJ110" s="66">
        <v>1.4885979653660973E-3</v>
      </c>
      <c r="CK110" s="66">
        <v>6.1573814793287364E-4</v>
      </c>
      <c r="CL110" s="66">
        <v>3.3875240226312639E-3</v>
      </c>
      <c r="CM110" s="66">
        <v>2.8566096545704555E-4</v>
      </c>
      <c r="CN110" s="66">
        <v>3.0983763085863501E-4</v>
      </c>
      <c r="CO110" s="66">
        <v>2.6936264006617687E-3</v>
      </c>
      <c r="CP110" s="66">
        <v>3.450964327118095E-4</v>
      </c>
      <c r="CQ110" s="66">
        <v>2.6806018418253297E-4</v>
      </c>
      <c r="CR110" s="66">
        <v>2.8475381112074517E-4</v>
      </c>
      <c r="CS110" s="66">
        <v>2.9066325686830677E-4</v>
      </c>
      <c r="CT110" s="66">
        <v>2.6542179765594782E-3</v>
      </c>
      <c r="CU110" s="66">
        <v>8.7732158466614538E-4</v>
      </c>
      <c r="CV110" s="66">
        <v>2.5668675348999811E-3</v>
      </c>
      <c r="CW110" s="66">
        <v>4.4084906458363466E-4</v>
      </c>
      <c r="CX110" s="66">
        <v>8.5802077426435838E-4</v>
      </c>
      <c r="CY110" s="66">
        <v>2.0852201112756597E-3</v>
      </c>
      <c r="CZ110" s="66">
        <v>4.084711025116007E-4</v>
      </c>
      <c r="DA110" s="66">
        <v>1.6531082795965954E-3</v>
      </c>
      <c r="DB110" s="66">
        <v>2.5465536733295328E-3</v>
      </c>
      <c r="DC110" s="66">
        <v>1.0075567942972645</v>
      </c>
      <c r="DD110" s="66">
        <v>1.0939187703962883E-4</v>
      </c>
      <c r="DE110" s="67">
        <v>5.0351889004411989E-4</v>
      </c>
      <c r="DF110" s="32"/>
      <c r="DG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row>
    <row r="111" spans="1:170" s="34" customFormat="1" ht="19.95" customHeight="1" x14ac:dyDescent="0.2">
      <c r="A111" s="71" t="s">
        <v>782</v>
      </c>
      <c r="B111" s="69" t="s">
        <v>111</v>
      </c>
      <c r="C111" s="70">
        <v>6.6170635124887934E-4</v>
      </c>
      <c r="D111" s="66">
        <v>1.3046035180866492E-3</v>
      </c>
      <c r="E111" s="66">
        <v>3.7812353601894793E-3</v>
      </c>
      <c r="F111" s="66">
        <v>1.9168117475503684E-3</v>
      </c>
      <c r="G111" s="66">
        <v>1.4722964039254173E-3</v>
      </c>
      <c r="H111" s="66">
        <v>0</v>
      </c>
      <c r="I111" s="66">
        <v>1.3507304736566166E-3</v>
      </c>
      <c r="J111" s="66">
        <v>1.1073847071937535E-3</v>
      </c>
      <c r="K111" s="66">
        <v>4.7578397061684544E-4</v>
      </c>
      <c r="L111" s="66">
        <v>3.8672107406698532E-4</v>
      </c>
      <c r="M111" s="66">
        <v>0</v>
      </c>
      <c r="N111" s="66">
        <v>1.1660137172619218E-3</v>
      </c>
      <c r="O111" s="66">
        <v>1.5282155553098867E-3</v>
      </c>
      <c r="P111" s="66">
        <v>1.2138470989996365E-3</v>
      </c>
      <c r="Q111" s="66">
        <v>1.5814027795914075E-3</v>
      </c>
      <c r="R111" s="66">
        <v>8.536908422054376E-4</v>
      </c>
      <c r="S111" s="66">
        <v>1.027520259999483E-3</v>
      </c>
      <c r="T111" s="66">
        <v>1.234794241294497E-3</v>
      </c>
      <c r="U111" s="66">
        <v>1.2114374054596759E-3</v>
      </c>
      <c r="V111" s="66">
        <v>1.0390221945336931E-3</v>
      </c>
      <c r="W111" s="66">
        <v>2.0039703610100134E-4</v>
      </c>
      <c r="X111" s="66">
        <v>4.3892363800744904E-4</v>
      </c>
      <c r="Y111" s="66">
        <v>5.3098191548487349E-4</v>
      </c>
      <c r="Z111" s="66">
        <v>7.6323651473410021E-4</v>
      </c>
      <c r="AA111" s="66">
        <v>8.3017742245771636E-4</v>
      </c>
      <c r="AB111" s="66">
        <v>9.5507857430024868E-4</v>
      </c>
      <c r="AC111" s="66">
        <v>7.1274757290492504E-5</v>
      </c>
      <c r="AD111" s="66">
        <v>2.8082364600075292E-4</v>
      </c>
      <c r="AE111" s="66">
        <v>3.3990057782498428E-4</v>
      </c>
      <c r="AF111" s="66">
        <v>5.599015947282505E-4</v>
      </c>
      <c r="AG111" s="66">
        <v>1.8390721234391822E-3</v>
      </c>
      <c r="AH111" s="66">
        <v>2.1480048257345873E-3</v>
      </c>
      <c r="AI111" s="66">
        <v>1.0839233871011466E-3</v>
      </c>
      <c r="AJ111" s="66">
        <v>1.5818264464991958E-3</v>
      </c>
      <c r="AK111" s="66">
        <v>1.7311532918617392E-3</v>
      </c>
      <c r="AL111" s="66">
        <v>3.2729815194947856E-4</v>
      </c>
      <c r="AM111" s="66">
        <v>3.2318713251782322E-4</v>
      </c>
      <c r="AN111" s="66">
        <v>5.1492124584299765E-4</v>
      </c>
      <c r="AO111" s="66">
        <v>9.1731352508491674E-4</v>
      </c>
      <c r="AP111" s="66">
        <v>2.3907374065035831E-4</v>
      </c>
      <c r="AQ111" s="66">
        <v>7.3028380454799775E-4</v>
      </c>
      <c r="AR111" s="66">
        <v>6.9168693414743156E-4</v>
      </c>
      <c r="AS111" s="66">
        <v>6.4995867620108543E-4</v>
      </c>
      <c r="AT111" s="66">
        <v>8.6982099627671086E-4</v>
      </c>
      <c r="AU111" s="66">
        <v>1.1229713142094355E-3</v>
      </c>
      <c r="AV111" s="66">
        <v>8.4314791906370951E-4</v>
      </c>
      <c r="AW111" s="66">
        <v>9.4636779474014179E-4</v>
      </c>
      <c r="AX111" s="66">
        <v>1.5476866439243302E-3</v>
      </c>
      <c r="AY111" s="66">
        <v>1.1974133196815681E-3</v>
      </c>
      <c r="AZ111" s="66">
        <v>7.3724309011903686E-4</v>
      </c>
      <c r="BA111" s="66">
        <v>7.2990997869439858E-4</v>
      </c>
      <c r="BB111" s="66">
        <v>1.1997544778851606E-3</v>
      </c>
      <c r="BC111" s="66">
        <v>1.2641907311674305E-3</v>
      </c>
      <c r="BD111" s="66">
        <v>1.231169820543398E-3</v>
      </c>
      <c r="BE111" s="66">
        <v>3.4525777250928713E-4</v>
      </c>
      <c r="BF111" s="66">
        <v>3.513249795260882E-4</v>
      </c>
      <c r="BG111" s="66">
        <v>5.8863239590407337E-4</v>
      </c>
      <c r="BH111" s="66">
        <v>9.2896362833927817E-4</v>
      </c>
      <c r="BI111" s="66">
        <v>1.7438217770607552E-3</v>
      </c>
      <c r="BJ111" s="66">
        <v>1.6681983303617471E-3</v>
      </c>
      <c r="BK111" s="66">
        <v>8.487316062002684E-4</v>
      </c>
      <c r="BL111" s="66">
        <v>9.6998575127372946E-4</v>
      </c>
      <c r="BM111" s="66">
        <v>3.956856295005423E-4</v>
      </c>
      <c r="BN111" s="66">
        <v>3.2287145516713372E-3</v>
      </c>
      <c r="BO111" s="66">
        <v>9.7910139189195488E-4</v>
      </c>
      <c r="BP111" s="66">
        <v>2.9624336171478097E-4</v>
      </c>
      <c r="BQ111" s="66">
        <v>3.4339706775090683E-4</v>
      </c>
      <c r="BR111" s="66">
        <v>1.3823241752998329E-3</v>
      </c>
      <c r="BS111" s="66">
        <v>3.73145137685058E-3</v>
      </c>
      <c r="BT111" s="66">
        <v>2.4536064779503482E-3</v>
      </c>
      <c r="BU111" s="66">
        <v>3.9760680095374725E-3</v>
      </c>
      <c r="BV111" s="66">
        <v>1.7396241629538296E-3</v>
      </c>
      <c r="BW111" s="66">
        <v>9.4310258703058801E-4</v>
      </c>
      <c r="BX111" s="66">
        <v>2.2084997525499765E-4</v>
      </c>
      <c r="BY111" s="66">
        <v>2.0294961059068406E-3</v>
      </c>
      <c r="BZ111" s="66">
        <v>1.9517999393234558E-3</v>
      </c>
      <c r="CA111" s="66">
        <v>1.660767243211358E-3</v>
      </c>
      <c r="CB111" s="66">
        <v>1.544417767863781E-3</v>
      </c>
      <c r="CC111" s="66">
        <v>1.2249457301581747E-3</v>
      </c>
      <c r="CD111" s="66">
        <v>6.1279658247890669E-3</v>
      </c>
      <c r="CE111" s="66">
        <v>2.3243651142955419E-3</v>
      </c>
      <c r="CF111" s="66">
        <v>2.1740160098414926E-3</v>
      </c>
      <c r="CG111" s="66">
        <v>3.9856215200337643E-3</v>
      </c>
      <c r="CH111" s="66">
        <v>3.5077366164160779E-3</v>
      </c>
      <c r="CI111" s="66">
        <v>3.408837859070158E-3</v>
      </c>
      <c r="CJ111" s="66">
        <v>1.1220329100162703E-3</v>
      </c>
      <c r="CK111" s="66">
        <v>3.0474634823757572E-3</v>
      </c>
      <c r="CL111" s="66">
        <v>3.3530376886292557E-3</v>
      </c>
      <c r="CM111" s="66">
        <v>2.1132259802610471E-3</v>
      </c>
      <c r="CN111" s="66">
        <v>1.8388644753881387E-3</v>
      </c>
      <c r="CO111" s="66">
        <v>6.834494038938474E-3</v>
      </c>
      <c r="CP111" s="66">
        <v>1.4960989163421295E-3</v>
      </c>
      <c r="CQ111" s="66">
        <v>2.7012798360171605E-3</v>
      </c>
      <c r="CR111" s="66">
        <v>5.4490356644574939E-3</v>
      </c>
      <c r="CS111" s="66">
        <v>5.8876293344213605E-3</v>
      </c>
      <c r="CT111" s="66">
        <v>6.4513735614682823E-3</v>
      </c>
      <c r="CU111" s="66">
        <v>1.3239987859053925E-3</v>
      </c>
      <c r="CV111" s="66">
        <v>2.4112216600757261E-3</v>
      </c>
      <c r="CW111" s="66">
        <v>1.4118652836062895E-3</v>
      </c>
      <c r="CX111" s="66">
        <v>1.9337037187285001E-3</v>
      </c>
      <c r="CY111" s="66">
        <v>2.8543084544170412E-3</v>
      </c>
      <c r="CZ111" s="66">
        <v>1.3369039057667519E-3</v>
      </c>
      <c r="DA111" s="66">
        <v>4.3593793896120172E-3</v>
      </c>
      <c r="DB111" s="66">
        <v>2.8107322465652979E-3</v>
      </c>
      <c r="DC111" s="66">
        <v>3.204749138503988E-3</v>
      </c>
      <c r="DD111" s="66">
        <v>1.0005123249092778</v>
      </c>
      <c r="DE111" s="67">
        <v>1.1946747629276548E-3</v>
      </c>
      <c r="DF111" s="32"/>
      <c r="DG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row>
    <row r="112" spans="1:170" s="34" customFormat="1" ht="19.95" customHeight="1" x14ac:dyDescent="0.2">
      <c r="A112" s="72" t="s">
        <v>784</v>
      </c>
      <c r="B112" s="63" t="s">
        <v>112</v>
      </c>
      <c r="C112" s="73">
        <v>5.1502054012868342E-3</v>
      </c>
      <c r="D112" s="74">
        <v>1.1468725553940252E-3</v>
      </c>
      <c r="E112" s="74">
        <v>1.8889349095353265E-3</v>
      </c>
      <c r="F112" s="74">
        <v>2.9592104619246854E-3</v>
      </c>
      <c r="G112" s="74">
        <v>8.2314733322156625E-3</v>
      </c>
      <c r="H112" s="74">
        <v>0</v>
      </c>
      <c r="I112" s="74">
        <v>7.5041492613388237E-3</v>
      </c>
      <c r="J112" s="74">
        <v>4.5012094136905115E-3</v>
      </c>
      <c r="K112" s="74">
        <v>4.5914537669992503E-3</v>
      </c>
      <c r="L112" s="74">
        <v>1.6711068089801582E-2</v>
      </c>
      <c r="M112" s="74">
        <v>0</v>
      </c>
      <c r="N112" s="74">
        <v>2.6876275912146282E-3</v>
      </c>
      <c r="O112" s="74">
        <v>3.3229274286863215E-3</v>
      </c>
      <c r="P112" s="74">
        <v>5.8014810423330839E-3</v>
      </c>
      <c r="Q112" s="74">
        <v>2.2506999458550034E-3</v>
      </c>
      <c r="R112" s="74">
        <v>2.0895133549500224E-3</v>
      </c>
      <c r="S112" s="74">
        <v>2.6388102927343165E-3</v>
      </c>
      <c r="T112" s="74">
        <v>2.2668165096199635E-3</v>
      </c>
      <c r="U112" s="74">
        <v>1.1822588310632693E-3</v>
      </c>
      <c r="V112" s="74">
        <v>3.2128574157920227E-3</v>
      </c>
      <c r="W112" s="74">
        <v>4.5819875755143743E-4</v>
      </c>
      <c r="X112" s="74">
        <v>8.9135436148774622E-4</v>
      </c>
      <c r="Y112" s="74">
        <v>1.3325695086327783E-3</v>
      </c>
      <c r="Z112" s="74">
        <v>5.9079103506328966E-3</v>
      </c>
      <c r="AA112" s="74">
        <v>2.3895839726396214E-3</v>
      </c>
      <c r="AB112" s="74">
        <v>1.6082337475127151E-3</v>
      </c>
      <c r="AC112" s="74">
        <v>3.3416260945562273E-4</v>
      </c>
      <c r="AD112" s="74">
        <v>1.9413464389536818E-3</v>
      </c>
      <c r="AE112" s="74">
        <v>1.7795253799047393E-3</v>
      </c>
      <c r="AF112" s="74">
        <v>4.8595786637740624E-3</v>
      </c>
      <c r="AG112" s="74">
        <v>4.021393485307943E-3</v>
      </c>
      <c r="AH112" s="74">
        <v>6.4535214731182627E-3</v>
      </c>
      <c r="AI112" s="74">
        <v>9.9010828686840018E-3</v>
      </c>
      <c r="AJ112" s="74">
        <v>1.8893979814519491E-3</v>
      </c>
      <c r="AK112" s="74">
        <v>1.023409412528754E-2</v>
      </c>
      <c r="AL112" s="74">
        <v>4.586998297915269E-3</v>
      </c>
      <c r="AM112" s="74">
        <v>3.8311306822049205E-3</v>
      </c>
      <c r="AN112" s="74">
        <v>1.1757332189700254E-2</v>
      </c>
      <c r="AO112" s="74">
        <v>6.07302180217622E-3</v>
      </c>
      <c r="AP112" s="74">
        <v>3.2168368555136467E-3</v>
      </c>
      <c r="AQ112" s="74">
        <v>3.5350512218901833E-3</v>
      </c>
      <c r="AR112" s="74">
        <v>3.1028970673200448E-3</v>
      </c>
      <c r="AS112" s="74">
        <v>4.646994302226942E-3</v>
      </c>
      <c r="AT112" s="74">
        <v>6.4800978085307213E-3</v>
      </c>
      <c r="AU112" s="74">
        <v>5.2983630087776986E-3</v>
      </c>
      <c r="AV112" s="74">
        <v>2.50339109064842E-3</v>
      </c>
      <c r="AW112" s="74">
        <v>1.0851557572053973E-3</v>
      </c>
      <c r="AX112" s="74">
        <v>1.2781157759835715E-3</v>
      </c>
      <c r="AY112" s="74">
        <v>2.2006456329169487E-3</v>
      </c>
      <c r="AZ112" s="74">
        <v>9.7457308154287429E-4</v>
      </c>
      <c r="BA112" s="74">
        <v>1.0936373448387912E-3</v>
      </c>
      <c r="BB112" s="74">
        <v>5.2064984572449142E-3</v>
      </c>
      <c r="BC112" s="74">
        <v>1.5622015769141983E-3</v>
      </c>
      <c r="BD112" s="74">
        <v>1.7262066281500078E-3</v>
      </c>
      <c r="BE112" s="74">
        <v>8.3701437440074973E-4</v>
      </c>
      <c r="BF112" s="74">
        <v>1.2424839800507376E-3</v>
      </c>
      <c r="BG112" s="74">
        <v>1.0185457902323221E-3</v>
      </c>
      <c r="BH112" s="74">
        <v>1.4201339708831702E-2</v>
      </c>
      <c r="BI112" s="74">
        <v>9.4236687050187947E-3</v>
      </c>
      <c r="BJ112" s="74">
        <v>2.5777884484936638E-3</v>
      </c>
      <c r="BK112" s="74">
        <v>4.4401970165076007E-3</v>
      </c>
      <c r="BL112" s="74">
        <v>1.4250400967059648E-2</v>
      </c>
      <c r="BM112" s="74">
        <v>1.6385631148333094E-2</v>
      </c>
      <c r="BN112" s="74">
        <v>5.7897508385279265E-3</v>
      </c>
      <c r="BO112" s="74">
        <v>8.4889851763462858E-3</v>
      </c>
      <c r="BP112" s="74">
        <v>3.2113482248885034E-3</v>
      </c>
      <c r="BQ112" s="74">
        <v>2.2739289731715552E-3</v>
      </c>
      <c r="BR112" s="74">
        <v>9.2185434232202011E-3</v>
      </c>
      <c r="BS112" s="74">
        <v>1.6094311773941074E-2</v>
      </c>
      <c r="BT112" s="74">
        <v>6.5197534609932918E-3</v>
      </c>
      <c r="BU112" s="74">
        <v>4.616061222272057E-3</v>
      </c>
      <c r="BV112" s="74">
        <v>8.6135734596340507E-3</v>
      </c>
      <c r="BW112" s="74">
        <v>2.0773479080749197E-3</v>
      </c>
      <c r="BX112" s="74">
        <v>5.3499545295364727E-4</v>
      </c>
      <c r="BY112" s="74">
        <v>7.1838315256748967E-3</v>
      </c>
      <c r="BZ112" s="74">
        <v>1.0888712422483104E-2</v>
      </c>
      <c r="CA112" s="74">
        <v>2.73081509796823E-3</v>
      </c>
      <c r="CB112" s="74">
        <v>1.3427857554925614E-2</v>
      </c>
      <c r="CC112" s="74">
        <v>2.2459019498588494E-3</v>
      </c>
      <c r="CD112" s="74">
        <v>2.2253031347734863E-3</v>
      </c>
      <c r="CE112" s="74">
        <v>4.0109640873605959E-3</v>
      </c>
      <c r="CF112" s="74">
        <v>9.7204011860065696E-3</v>
      </c>
      <c r="CG112" s="74">
        <v>1.7696923522948374E-3</v>
      </c>
      <c r="CH112" s="74">
        <v>3.4264590853281883E-3</v>
      </c>
      <c r="CI112" s="74">
        <v>8.3974051154393423E-3</v>
      </c>
      <c r="CJ112" s="74">
        <v>1.5611871332264515E-3</v>
      </c>
      <c r="CK112" s="74">
        <v>3.9876350715176354E-3</v>
      </c>
      <c r="CL112" s="74">
        <v>2.8040355532176187E-3</v>
      </c>
      <c r="CM112" s="74">
        <v>1.2939740944970946E-3</v>
      </c>
      <c r="CN112" s="74">
        <v>9.9376359037791611E-3</v>
      </c>
      <c r="CO112" s="74">
        <v>7.4450309472576899E-3</v>
      </c>
      <c r="CP112" s="74">
        <v>2.4078389236481925E-3</v>
      </c>
      <c r="CQ112" s="74">
        <v>1.2267809783703981E-2</v>
      </c>
      <c r="CR112" s="74">
        <v>1.3200715614374558E-2</v>
      </c>
      <c r="CS112" s="74">
        <v>3.8727226495403571E-3</v>
      </c>
      <c r="CT112" s="74">
        <v>4.5482511600957887E-3</v>
      </c>
      <c r="CU112" s="74">
        <v>5.9249045476676724E-3</v>
      </c>
      <c r="CV112" s="74">
        <v>3.1317592818292336E-3</v>
      </c>
      <c r="CW112" s="74">
        <v>2.7865914607461541E-3</v>
      </c>
      <c r="CX112" s="74">
        <v>2.1094626728946821E-3</v>
      </c>
      <c r="CY112" s="74">
        <v>3.7102185688228052E-3</v>
      </c>
      <c r="CZ112" s="74">
        <v>2.8613435888092164E-3</v>
      </c>
      <c r="DA112" s="74">
        <v>6.8623082119630809E-3</v>
      </c>
      <c r="DB112" s="74">
        <v>1.9042869802007511E-3</v>
      </c>
      <c r="DC112" s="74">
        <v>5.8374717546747935E-3</v>
      </c>
      <c r="DD112" s="74">
        <v>1.7942241746000856E-3</v>
      </c>
      <c r="DE112" s="75">
        <v>1.0016940092934636</v>
      </c>
      <c r="DF112" s="32"/>
      <c r="DG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row>
    <row r="113" spans="1:136" s="34" customFormat="1" ht="19.95" customHeight="1" x14ac:dyDescent="0.2">
      <c r="A113" s="39"/>
      <c r="B113" s="83" t="s">
        <v>1211</v>
      </c>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6"/>
      <c r="DQ113" s="36"/>
      <c r="DR113" s="36"/>
      <c r="DS113" s="36"/>
      <c r="DT113" s="36"/>
      <c r="DU113" s="36"/>
      <c r="DV113" s="36"/>
      <c r="DW113" s="36"/>
      <c r="DX113" s="36"/>
      <c r="DY113" s="36"/>
      <c r="DZ113" s="36"/>
      <c r="EA113" s="36"/>
      <c r="EB113" s="36"/>
      <c r="EC113" s="36"/>
      <c r="ED113" s="36"/>
      <c r="EE113" s="36"/>
      <c r="EF113" s="36"/>
    </row>
  </sheetData>
  <sheetProtection sheet="1" objects="1" scenarios="1"/>
  <mergeCells count="2">
    <mergeCell ref="C2:G2"/>
    <mergeCell ref="H2:N2"/>
  </mergeCells>
  <phoneticPr fontId="50" alignment="center"/>
  <pageMargins left="0.78740157480314965" right="0.78740157480314965" top="0.98425196850393704" bottom="0.98425196850393704" header="0.51181102362204722" footer="0.51181102362204722"/>
  <pageSetup paperSize="8" scale="33" fitToWidth="4" orientation="landscape" r:id="rId1"/>
  <headerFooter alignWithMargins="0">
    <oddHeader>&amp;C&amp;A</oddHead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9" tint="0.79998168889431442"/>
    <pageSetUpPr fitToPage="1"/>
  </sheetPr>
  <dimension ref="A1:FL113"/>
  <sheetViews>
    <sheetView showGridLines="0" zoomScaleNormal="100" zoomScaleSheetLayoutView="100" workbookViewId="0">
      <pane xSplit="2" ySplit="5" topLeftCell="C6" activePane="bottomRight" state="frozen"/>
      <selection activeCell="H27" sqref="H27"/>
      <selection pane="topRight" activeCell="H27" sqref="H27"/>
      <selection pane="bottomLeft" activeCell="H27" sqref="H27"/>
      <selection pane="bottomRight"/>
    </sheetView>
  </sheetViews>
  <sheetFormatPr defaultRowHeight="13.2" x14ac:dyDescent="0.2"/>
  <cols>
    <col min="1" max="1" width="4" style="24" bestFit="1" customWidth="1"/>
    <col min="2" max="2" width="30.77734375" style="25" customWidth="1"/>
    <col min="3" max="109" width="15.77734375" style="27" customWidth="1"/>
    <col min="119" max="324" width="8.88671875" style="27"/>
    <col min="325" max="325" width="4" style="27" bestFit="1" customWidth="1"/>
    <col min="326" max="326" width="26.77734375" style="27" customWidth="1"/>
    <col min="327" max="364" width="12.77734375" style="27" customWidth="1"/>
    <col min="365" max="366" width="12.33203125" style="27" bestFit="1" customWidth="1"/>
    <col min="367" max="580" width="8.88671875" style="27"/>
    <col min="581" max="581" width="4" style="27" bestFit="1" customWidth="1"/>
    <col min="582" max="582" width="26.77734375" style="27" customWidth="1"/>
    <col min="583" max="620" width="12.77734375" style="27" customWidth="1"/>
    <col min="621" max="622" width="12.33203125" style="27" bestFit="1" customWidth="1"/>
    <col min="623" max="836" width="8.88671875" style="27"/>
    <col min="837" max="837" width="4" style="27" bestFit="1" customWidth="1"/>
    <col min="838" max="838" width="26.77734375" style="27" customWidth="1"/>
    <col min="839" max="876" width="12.77734375" style="27" customWidth="1"/>
    <col min="877" max="878" width="12.33203125" style="27" bestFit="1" customWidth="1"/>
    <col min="879" max="1092" width="8.88671875" style="27"/>
    <col min="1093" max="1093" width="4" style="27" bestFit="1" customWidth="1"/>
    <col min="1094" max="1094" width="26.77734375" style="27" customWidth="1"/>
    <col min="1095" max="1132" width="12.77734375" style="27" customWidth="1"/>
    <col min="1133" max="1134" width="12.33203125" style="27" bestFit="1" customWidth="1"/>
    <col min="1135" max="1348" width="8.88671875" style="27"/>
    <col min="1349" max="1349" width="4" style="27" bestFit="1" customWidth="1"/>
    <col min="1350" max="1350" width="26.77734375" style="27" customWidth="1"/>
    <col min="1351" max="1388" width="12.77734375" style="27" customWidth="1"/>
    <col min="1389" max="1390" width="12.33203125" style="27" bestFit="1" customWidth="1"/>
    <col min="1391" max="1604" width="8.88671875" style="27"/>
    <col min="1605" max="1605" width="4" style="27" bestFit="1" customWidth="1"/>
    <col min="1606" max="1606" width="26.77734375" style="27" customWidth="1"/>
    <col min="1607" max="1644" width="12.77734375" style="27" customWidth="1"/>
    <col min="1645" max="1646" width="12.33203125" style="27" bestFit="1" customWidth="1"/>
    <col min="1647" max="1860" width="8.88671875" style="27"/>
    <col min="1861" max="1861" width="4" style="27" bestFit="1" customWidth="1"/>
    <col min="1862" max="1862" width="26.77734375" style="27" customWidth="1"/>
    <col min="1863" max="1900" width="12.77734375" style="27" customWidth="1"/>
    <col min="1901" max="1902" width="12.33203125" style="27" bestFit="1" customWidth="1"/>
    <col min="1903" max="2116" width="8.88671875" style="27"/>
    <col min="2117" max="2117" width="4" style="27" bestFit="1" customWidth="1"/>
    <col min="2118" max="2118" width="26.77734375" style="27" customWidth="1"/>
    <col min="2119" max="2156" width="12.77734375" style="27" customWidth="1"/>
    <col min="2157" max="2158" width="12.33203125" style="27" bestFit="1" customWidth="1"/>
    <col min="2159" max="2372" width="8.88671875" style="27"/>
    <col min="2373" max="2373" width="4" style="27" bestFit="1" customWidth="1"/>
    <col min="2374" max="2374" width="26.77734375" style="27" customWidth="1"/>
    <col min="2375" max="2412" width="12.77734375" style="27" customWidth="1"/>
    <col min="2413" max="2414" width="12.33203125" style="27" bestFit="1" customWidth="1"/>
    <col min="2415" max="2628" width="8.88671875" style="27"/>
    <col min="2629" max="2629" width="4" style="27" bestFit="1" customWidth="1"/>
    <col min="2630" max="2630" width="26.77734375" style="27" customWidth="1"/>
    <col min="2631" max="2668" width="12.77734375" style="27" customWidth="1"/>
    <col min="2669" max="2670" width="12.33203125" style="27" bestFit="1" customWidth="1"/>
    <col min="2671" max="2884" width="8.88671875" style="27"/>
    <col min="2885" max="2885" width="4" style="27" bestFit="1" customWidth="1"/>
    <col min="2886" max="2886" width="26.77734375" style="27" customWidth="1"/>
    <col min="2887" max="2924" width="12.77734375" style="27" customWidth="1"/>
    <col min="2925" max="2926" width="12.33203125" style="27" bestFit="1" customWidth="1"/>
    <col min="2927" max="3140" width="8.88671875" style="27"/>
    <col min="3141" max="3141" width="4" style="27" bestFit="1" customWidth="1"/>
    <col min="3142" max="3142" width="26.77734375" style="27" customWidth="1"/>
    <col min="3143" max="3180" width="12.77734375" style="27" customWidth="1"/>
    <col min="3181" max="3182" width="12.33203125" style="27" bestFit="1" customWidth="1"/>
    <col min="3183" max="3396" width="8.88671875" style="27"/>
    <col min="3397" max="3397" width="4" style="27" bestFit="1" customWidth="1"/>
    <col min="3398" max="3398" width="26.77734375" style="27" customWidth="1"/>
    <col min="3399" max="3436" width="12.77734375" style="27" customWidth="1"/>
    <col min="3437" max="3438" width="12.33203125" style="27" bestFit="1" customWidth="1"/>
    <col min="3439" max="3652" width="8.88671875" style="27"/>
    <col min="3653" max="3653" width="4" style="27" bestFit="1" customWidth="1"/>
    <col min="3654" max="3654" width="26.77734375" style="27" customWidth="1"/>
    <col min="3655" max="3692" width="12.77734375" style="27" customWidth="1"/>
    <col min="3693" max="3694" width="12.33203125" style="27" bestFit="1" customWidth="1"/>
    <col min="3695" max="3908" width="8.88671875" style="27"/>
    <col min="3909" max="3909" width="4" style="27" bestFit="1" customWidth="1"/>
    <col min="3910" max="3910" width="26.77734375" style="27" customWidth="1"/>
    <col min="3911" max="3948" width="12.77734375" style="27" customWidth="1"/>
    <col min="3949" max="3950" width="12.33203125" style="27" bestFit="1" customWidth="1"/>
    <col min="3951" max="4164" width="8.88671875" style="27"/>
    <col min="4165" max="4165" width="4" style="27" bestFit="1" customWidth="1"/>
    <col min="4166" max="4166" width="26.77734375" style="27" customWidth="1"/>
    <col min="4167" max="4204" width="12.77734375" style="27" customWidth="1"/>
    <col min="4205" max="4206" width="12.33203125" style="27" bestFit="1" customWidth="1"/>
    <col min="4207" max="4420" width="8.88671875" style="27"/>
    <col min="4421" max="4421" width="4" style="27" bestFit="1" customWidth="1"/>
    <col min="4422" max="4422" width="26.77734375" style="27" customWidth="1"/>
    <col min="4423" max="4460" width="12.77734375" style="27" customWidth="1"/>
    <col min="4461" max="4462" width="12.33203125" style="27" bestFit="1" customWidth="1"/>
    <col min="4463" max="4676" width="8.88671875" style="27"/>
    <col min="4677" max="4677" width="4" style="27" bestFit="1" customWidth="1"/>
    <col min="4678" max="4678" width="26.77734375" style="27" customWidth="1"/>
    <col min="4679" max="4716" width="12.77734375" style="27" customWidth="1"/>
    <col min="4717" max="4718" width="12.33203125" style="27" bestFit="1" customWidth="1"/>
    <col min="4719" max="4932" width="8.88671875" style="27"/>
    <col min="4933" max="4933" width="4" style="27" bestFit="1" customWidth="1"/>
    <col min="4934" max="4934" width="26.77734375" style="27" customWidth="1"/>
    <col min="4935" max="4972" width="12.77734375" style="27" customWidth="1"/>
    <col min="4973" max="4974" width="12.33203125" style="27" bestFit="1" customWidth="1"/>
    <col min="4975" max="5188" width="8.88671875" style="27"/>
    <col min="5189" max="5189" width="4" style="27" bestFit="1" customWidth="1"/>
    <col min="5190" max="5190" width="26.77734375" style="27" customWidth="1"/>
    <col min="5191" max="5228" width="12.77734375" style="27" customWidth="1"/>
    <col min="5229" max="5230" width="12.33203125" style="27" bestFit="1" customWidth="1"/>
    <col min="5231" max="5444" width="8.88671875" style="27"/>
    <col min="5445" max="5445" width="4" style="27" bestFit="1" customWidth="1"/>
    <col min="5446" max="5446" width="26.77734375" style="27" customWidth="1"/>
    <col min="5447" max="5484" width="12.77734375" style="27" customWidth="1"/>
    <col min="5485" max="5486" width="12.33203125" style="27" bestFit="1" customWidth="1"/>
    <col min="5487" max="5700" width="8.88671875" style="27"/>
    <col min="5701" max="5701" width="4" style="27" bestFit="1" customWidth="1"/>
    <col min="5702" max="5702" width="26.77734375" style="27" customWidth="1"/>
    <col min="5703" max="5740" width="12.77734375" style="27" customWidth="1"/>
    <col min="5741" max="5742" width="12.33203125" style="27" bestFit="1" customWidth="1"/>
    <col min="5743" max="5956" width="8.88671875" style="27"/>
    <col min="5957" max="5957" width="4" style="27" bestFit="1" customWidth="1"/>
    <col min="5958" max="5958" width="26.77734375" style="27" customWidth="1"/>
    <col min="5959" max="5996" width="12.77734375" style="27" customWidth="1"/>
    <col min="5997" max="5998" width="12.33203125" style="27" bestFit="1" customWidth="1"/>
    <col min="5999" max="6212" width="8.88671875" style="27"/>
    <col min="6213" max="6213" width="4" style="27" bestFit="1" customWidth="1"/>
    <col min="6214" max="6214" width="26.77734375" style="27" customWidth="1"/>
    <col min="6215" max="6252" width="12.77734375" style="27" customWidth="1"/>
    <col min="6253" max="6254" width="12.33203125" style="27" bestFit="1" customWidth="1"/>
    <col min="6255" max="6468" width="8.88671875" style="27"/>
    <col min="6469" max="6469" width="4" style="27" bestFit="1" customWidth="1"/>
    <col min="6470" max="6470" width="26.77734375" style="27" customWidth="1"/>
    <col min="6471" max="6508" width="12.77734375" style="27" customWidth="1"/>
    <col min="6509" max="6510" width="12.33203125" style="27" bestFit="1" customWidth="1"/>
    <col min="6511" max="6724" width="8.88671875" style="27"/>
    <col min="6725" max="6725" width="4" style="27" bestFit="1" customWidth="1"/>
    <col min="6726" max="6726" width="26.77734375" style="27" customWidth="1"/>
    <col min="6727" max="6764" width="12.77734375" style="27" customWidth="1"/>
    <col min="6765" max="6766" width="12.33203125" style="27" bestFit="1" customWidth="1"/>
    <col min="6767" max="6980" width="8.88671875" style="27"/>
    <col min="6981" max="6981" width="4" style="27" bestFit="1" customWidth="1"/>
    <col min="6982" max="6982" width="26.77734375" style="27" customWidth="1"/>
    <col min="6983" max="7020" width="12.77734375" style="27" customWidth="1"/>
    <col min="7021" max="7022" width="12.33203125" style="27" bestFit="1" customWidth="1"/>
    <col min="7023" max="7236" width="8.88671875" style="27"/>
    <col min="7237" max="7237" width="4" style="27" bestFit="1" customWidth="1"/>
    <col min="7238" max="7238" width="26.77734375" style="27" customWidth="1"/>
    <col min="7239" max="7276" width="12.77734375" style="27" customWidth="1"/>
    <col min="7277" max="7278" width="12.33203125" style="27" bestFit="1" customWidth="1"/>
    <col min="7279" max="7492" width="8.88671875" style="27"/>
    <col min="7493" max="7493" width="4" style="27" bestFit="1" customWidth="1"/>
    <col min="7494" max="7494" width="26.77734375" style="27" customWidth="1"/>
    <col min="7495" max="7532" width="12.77734375" style="27" customWidth="1"/>
    <col min="7533" max="7534" width="12.33203125" style="27" bestFit="1" customWidth="1"/>
    <col min="7535" max="7748" width="8.88671875" style="27"/>
    <col min="7749" max="7749" width="4" style="27" bestFit="1" customWidth="1"/>
    <col min="7750" max="7750" width="26.77734375" style="27" customWidth="1"/>
    <col min="7751" max="7788" width="12.77734375" style="27" customWidth="1"/>
    <col min="7789" max="7790" width="12.33203125" style="27" bestFit="1" customWidth="1"/>
    <col min="7791" max="8004" width="8.88671875" style="27"/>
    <col min="8005" max="8005" width="4" style="27" bestFit="1" customWidth="1"/>
    <col min="8006" max="8006" width="26.77734375" style="27" customWidth="1"/>
    <col min="8007" max="8044" width="12.77734375" style="27" customWidth="1"/>
    <col min="8045" max="8046" width="12.33203125" style="27" bestFit="1" customWidth="1"/>
    <col min="8047" max="8260" width="8.88671875" style="27"/>
    <col min="8261" max="8261" width="4" style="27" bestFit="1" customWidth="1"/>
    <col min="8262" max="8262" width="26.77734375" style="27" customWidth="1"/>
    <col min="8263" max="8300" width="12.77734375" style="27" customWidth="1"/>
    <col min="8301" max="8302" width="12.33203125" style="27" bestFit="1" customWidth="1"/>
    <col min="8303" max="8516" width="8.88671875" style="27"/>
    <col min="8517" max="8517" width="4" style="27" bestFit="1" customWidth="1"/>
    <col min="8518" max="8518" width="26.77734375" style="27" customWidth="1"/>
    <col min="8519" max="8556" width="12.77734375" style="27" customWidth="1"/>
    <col min="8557" max="8558" width="12.33203125" style="27" bestFit="1" customWidth="1"/>
    <col min="8559" max="8772" width="8.88671875" style="27"/>
    <col min="8773" max="8773" width="4" style="27" bestFit="1" customWidth="1"/>
    <col min="8774" max="8774" width="26.77734375" style="27" customWidth="1"/>
    <col min="8775" max="8812" width="12.77734375" style="27" customWidth="1"/>
    <col min="8813" max="8814" width="12.33203125" style="27" bestFit="1" customWidth="1"/>
    <col min="8815" max="9028" width="8.88671875" style="27"/>
    <col min="9029" max="9029" width="4" style="27" bestFit="1" customWidth="1"/>
    <col min="9030" max="9030" width="26.77734375" style="27" customWidth="1"/>
    <col min="9031" max="9068" width="12.77734375" style="27" customWidth="1"/>
    <col min="9069" max="9070" width="12.33203125" style="27" bestFit="1" customWidth="1"/>
    <col min="9071" max="9284" width="8.88671875" style="27"/>
    <col min="9285" max="9285" width="4" style="27" bestFit="1" customWidth="1"/>
    <col min="9286" max="9286" width="26.77734375" style="27" customWidth="1"/>
    <col min="9287" max="9324" width="12.77734375" style="27" customWidth="1"/>
    <col min="9325" max="9326" width="12.33203125" style="27" bestFit="1" customWidth="1"/>
    <col min="9327" max="9540" width="8.88671875" style="27"/>
    <col min="9541" max="9541" width="4" style="27" bestFit="1" customWidth="1"/>
    <col min="9542" max="9542" width="26.77734375" style="27" customWidth="1"/>
    <col min="9543" max="9580" width="12.77734375" style="27" customWidth="1"/>
    <col min="9581" max="9582" width="12.33203125" style="27" bestFit="1" customWidth="1"/>
    <col min="9583" max="9796" width="8.88671875" style="27"/>
    <col min="9797" max="9797" width="4" style="27" bestFit="1" customWidth="1"/>
    <col min="9798" max="9798" width="26.77734375" style="27" customWidth="1"/>
    <col min="9799" max="9836" width="12.77734375" style="27" customWidth="1"/>
    <col min="9837" max="9838" width="12.33203125" style="27" bestFit="1" customWidth="1"/>
    <col min="9839" max="10052" width="8.88671875" style="27"/>
    <col min="10053" max="10053" width="4" style="27" bestFit="1" customWidth="1"/>
    <col min="10054" max="10054" width="26.77734375" style="27" customWidth="1"/>
    <col min="10055" max="10092" width="12.77734375" style="27" customWidth="1"/>
    <col min="10093" max="10094" width="12.33203125" style="27" bestFit="1" customWidth="1"/>
    <col min="10095" max="10308" width="8.88671875" style="27"/>
    <col min="10309" max="10309" width="4" style="27" bestFit="1" customWidth="1"/>
    <col min="10310" max="10310" width="26.77734375" style="27" customWidth="1"/>
    <col min="10311" max="10348" width="12.77734375" style="27" customWidth="1"/>
    <col min="10349" max="10350" width="12.33203125" style="27" bestFit="1" customWidth="1"/>
    <col min="10351" max="10564" width="8.88671875" style="27"/>
    <col min="10565" max="10565" width="4" style="27" bestFit="1" customWidth="1"/>
    <col min="10566" max="10566" width="26.77734375" style="27" customWidth="1"/>
    <col min="10567" max="10604" width="12.77734375" style="27" customWidth="1"/>
    <col min="10605" max="10606" width="12.33203125" style="27" bestFit="1" customWidth="1"/>
    <col min="10607" max="10820" width="8.88671875" style="27"/>
    <col min="10821" max="10821" width="4" style="27" bestFit="1" customWidth="1"/>
    <col min="10822" max="10822" width="26.77734375" style="27" customWidth="1"/>
    <col min="10823" max="10860" width="12.77734375" style="27" customWidth="1"/>
    <col min="10861" max="10862" width="12.33203125" style="27" bestFit="1" customWidth="1"/>
    <col min="10863" max="11076" width="8.88671875" style="27"/>
    <col min="11077" max="11077" width="4" style="27" bestFit="1" customWidth="1"/>
    <col min="11078" max="11078" width="26.77734375" style="27" customWidth="1"/>
    <col min="11079" max="11116" width="12.77734375" style="27" customWidth="1"/>
    <col min="11117" max="11118" width="12.33203125" style="27" bestFit="1" customWidth="1"/>
    <col min="11119" max="11332" width="8.88671875" style="27"/>
    <col min="11333" max="11333" width="4" style="27" bestFit="1" customWidth="1"/>
    <col min="11334" max="11334" width="26.77734375" style="27" customWidth="1"/>
    <col min="11335" max="11372" width="12.77734375" style="27" customWidth="1"/>
    <col min="11373" max="11374" width="12.33203125" style="27" bestFit="1" customWidth="1"/>
    <col min="11375" max="11588" width="8.88671875" style="27"/>
    <col min="11589" max="11589" width="4" style="27" bestFit="1" customWidth="1"/>
    <col min="11590" max="11590" width="26.77734375" style="27" customWidth="1"/>
    <col min="11591" max="11628" width="12.77734375" style="27" customWidth="1"/>
    <col min="11629" max="11630" width="12.33203125" style="27" bestFit="1" customWidth="1"/>
    <col min="11631" max="11844" width="8.88671875" style="27"/>
    <col min="11845" max="11845" width="4" style="27" bestFit="1" customWidth="1"/>
    <col min="11846" max="11846" width="26.77734375" style="27" customWidth="1"/>
    <col min="11847" max="11884" width="12.77734375" style="27" customWidth="1"/>
    <col min="11885" max="11886" width="12.33203125" style="27" bestFit="1" customWidth="1"/>
    <col min="11887" max="12100" width="8.88671875" style="27"/>
    <col min="12101" max="12101" width="4" style="27" bestFit="1" customWidth="1"/>
    <col min="12102" max="12102" width="26.77734375" style="27" customWidth="1"/>
    <col min="12103" max="12140" width="12.77734375" style="27" customWidth="1"/>
    <col min="12141" max="12142" width="12.33203125" style="27" bestFit="1" customWidth="1"/>
    <col min="12143" max="12356" width="8.88671875" style="27"/>
    <col min="12357" max="12357" width="4" style="27" bestFit="1" customWidth="1"/>
    <col min="12358" max="12358" width="26.77734375" style="27" customWidth="1"/>
    <col min="12359" max="12396" width="12.77734375" style="27" customWidth="1"/>
    <col min="12397" max="12398" width="12.33203125" style="27" bestFit="1" customWidth="1"/>
    <col min="12399" max="12612" width="8.88671875" style="27"/>
    <col min="12613" max="12613" width="4" style="27" bestFit="1" customWidth="1"/>
    <col min="12614" max="12614" width="26.77734375" style="27" customWidth="1"/>
    <col min="12615" max="12652" width="12.77734375" style="27" customWidth="1"/>
    <col min="12653" max="12654" width="12.33203125" style="27" bestFit="1" customWidth="1"/>
    <col min="12655" max="12868" width="8.88671875" style="27"/>
    <col min="12869" max="12869" width="4" style="27" bestFit="1" customWidth="1"/>
    <col min="12870" max="12870" width="26.77734375" style="27" customWidth="1"/>
    <col min="12871" max="12908" width="12.77734375" style="27" customWidth="1"/>
    <col min="12909" max="12910" width="12.33203125" style="27" bestFit="1" customWidth="1"/>
    <col min="12911" max="13124" width="8.88671875" style="27"/>
    <col min="13125" max="13125" width="4" style="27" bestFit="1" customWidth="1"/>
    <col min="13126" max="13126" width="26.77734375" style="27" customWidth="1"/>
    <col min="13127" max="13164" width="12.77734375" style="27" customWidth="1"/>
    <col min="13165" max="13166" width="12.33203125" style="27" bestFit="1" customWidth="1"/>
    <col min="13167" max="13380" width="8.88671875" style="27"/>
    <col min="13381" max="13381" width="4" style="27" bestFit="1" customWidth="1"/>
    <col min="13382" max="13382" width="26.77734375" style="27" customWidth="1"/>
    <col min="13383" max="13420" width="12.77734375" style="27" customWidth="1"/>
    <col min="13421" max="13422" width="12.33203125" style="27" bestFit="1" customWidth="1"/>
    <col min="13423" max="13636" width="8.88671875" style="27"/>
    <col min="13637" max="13637" width="4" style="27" bestFit="1" customWidth="1"/>
    <col min="13638" max="13638" width="26.77734375" style="27" customWidth="1"/>
    <col min="13639" max="13676" width="12.77734375" style="27" customWidth="1"/>
    <col min="13677" max="13678" width="12.33203125" style="27" bestFit="1" customWidth="1"/>
    <col min="13679" max="13892" width="8.88671875" style="27"/>
    <col min="13893" max="13893" width="4" style="27" bestFit="1" customWidth="1"/>
    <col min="13894" max="13894" width="26.77734375" style="27" customWidth="1"/>
    <col min="13895" max="13932" width="12.77734375" style="27" customWidth="1"/>
    <col min="13933" max="13934" width="12.33203125" style="27" bestFit="1" customWidth="1"/>
    <col min="13935" max="14148" width="8.88671875" style="27"/>
    <col min="14149" max="14149" width="4" style="27" bestFit="1" customWidth="1"/>
    <col min="14150" max="14150" width="26.77734375" style="27" customWidth="1"/>
    <col min="14151" max="14188" width="12.77734375" style="27" customWidth="1"/>
    <col min="14189" max="14190" width="12.33203125" style="27" bestFit="1" customWidth="1"/>
    <col min="14191" max="14404" width="8.88671875" style="27"/>
    <col min="14405" max="14405" width="4" style="27" bestFit="1" customWidth="1"/>
    <col min="14406" max="14406" width="26.77734375" style="27" customWidth="1"/>
    <col min="14407" max="14444" width="12.77734375" style="27" customWidth="1"/>
    <col min="14445" max="14446" width="12.33203125" style="27" bestFit="1" customWidth="1"/>
    <col min="14447" max="14660" width="8.88671875" style="27"/>
    <col min="14661" max="14661" width="4" style="27" bestFit="1" customWidth="1"/>
    <col min="14662" max="14662" width="26.77734375" style="27" customWidth="1"/>
    <col min="14663" max="14700" width="12.77734375" style="27" customWidth="1"/>
    <col min="14701" max="14702" width="12.33203125" style="27" bestFit="1" customWidth="1"/>
    <col min="14703" max="14916" width="8.88671875" style="27"/>
    <col min="14917" max="14917" width="4" style="27" bestFit="1" customWidth="1"/>
    <col min="14918" max="14918" width="26.77734375" style="27" customWidth="1"/>
    <col min="14919" max="14956" width="12.77734375" style="27" customWidth="1"/>
    <col min="14957" max="14958" width="12.33203125" style="27" bestFit="1" customWidth="1"/>
    <col min="14959" max="15172" width="8.88671875" style="27"/>
    <col min="15173" max="15173" width="4" style="27" bestFit="1" customWidth="1"/>
    <col min="15174" max="15174" width="26.77734375" style="27" customWidth="1"/>
    <col min="15175" max="15212" width="12.77734375" style="27" customWidth="1"/>
    <col min="15213" max="15214" width="12.33203125" style="27" bestFit="1" customWidth="1"/>
    <col min="15215" max="15428" width="8.88671875" style="27"/>
    <col min="15429" max="15429" width="4" style="27" bestFit="1" customWidth="1"/>
    <col min="15430" max="15430" width="26.77734375" style="27" customWidth="1"/>
    <col min="15431" max="15468" width="12.77734375" style="27" customWidth="1"/>
    <col min="15469" max="15470" width="12.33203125" style="27" bestFit="1" customWidth="1"/>
    <col min="15471" max="15684" width="8.88671875" style="27"/>
    <col min="15685" max="15685" width="4" style="27" bestFit="1" customWidth="1"/>
    <col min="15686" max="15686" width="26.77734375" style="27" customWidth="1"/>
    <col min="15687" max="15724" width="12.77734375" style="27" customWidth="1"/>
    <col min="15725" max="15726" width="12.33203125" style="27" bestFit="1" customWidth="1"/>
    <col min="15727" max="15940" width="8.88671875" style="27"/>
    <col min="15941" max="15941" width="4" style="27" bestFit="1" customWidth="1"/>
    <col min="15942" max="15942" width="26.77734375" style="27" customWidth="1"/>
    <col min="15943" max="15980" width="12.77734375" style="27" customWidth="1"/>
    <col min="15981" max="15982" width="12.33203125" style="27" bestFit="1" customWidth="1"/>
    <col min="15983" max="16196" width="8.88671875" style="27"/>
    <col min="16197" max="16197" width="4" style="27" bestFit="1" customWidth="1"/>
    <col min="16198" max="16198" width="26.77734375" style="27" customWidth="1"/>
    <col min="16199" max="16236" width="12.77734375" style="27" customWidth="1"/>
    <col min="16237" max="16238" width="12.33203125" style="27" bestFit="1" customWidth="1"/>
    <col min="16239" max="16384" width="8.88671875" style="27"/>
  </cols>
  <sheetData>
    <row r="1" spans="1:168" ht="7.95" customHeight="1" x14ac:dyDescent="0.2"/>
    <row r="2" spans="1:168" ht="31.2" customHeight="1" x14ac:dyDescent="0.3">
      <c r="C2" s="658" t="str">
        <f>はじめに!B2</f>
        <v>平成27（2015）年神奈川県産業連関表</v>
      </c>
      <c r="D2" s="658"/>
      <c r="E2" s="658"/>
      <c r="F2" s="658"/>
      <c r="G2" s="658"/>
      <c r="H2" s="658" t="s" ph="1">
        <v>1389</v>
      </c>
      <c r="I2" s="658" ph="1"/>
      <c r="J2" s="658" ph="1"/>
      <c r="K2" s="658" ph="1"/>
      <c r="L2" s="658" ph="1"/>
      <c r="M2" s="658" ph="1"/>
      <c r="N2" s="658" ph="1"/>
      <c r="O2" s="26"/>
      <c r="AN2" s="26"/>
      <c r="AO2" s="26"/>
      <c r="AP2" s="26"/>
      <c r="AQ2" s="26"/>
      <c r="BP2" s="26"/>
      <c r="BQ2" s="26"/>
      <c r="BR2" s="26"/>
      <c r="BS2" s="26"/>
      <c r="CR2" s="26"/>
      <c r="CS2" s="26"/>
      <c r="CT2" s="26"/>
      <c r="CU2" s="26"/>
    </row>
    <row r="3" spans="1:168" ht="16.5" customHeight="1" x14ac:dyDescent="0.2"/>
    <row r="4" spans="1:168" s="24" customFormat="1" ht="17.399999999999999" customHeight="1" x14ac:dyDescent="0.2">
      <c r="A4" s="58"/>
      <c r="B4" s="59"/>
      <c r="C4" s="353" t="s">
        <v>142</v>
      </c>
      <c r="D4" s="354" t="s">
        <v>144</v>
      </c>
      <c r="E4" s="355" t="s">
        <v>159</v>
      </c>
      <c r="F4" s="355" t="s">
        <v>162</v>
      </c>
      <c r="G4" s="355" t="s">
        <v>170</v>
      </c>
      <c r="H4" s="355" t="s">
        <v>176</v>
      </c>
      <c r="I4" s="355" t="s">
        <v>179</v>
      </c>
      <c r="J4" s="355" t="s">
        <v>185</v>
      </c>
      <c r="K4" s="355" t="s">
        <v>201</v>
      </c>
      <c r="L4" s="355" t="s">
        <v>207</v>
      </c>
      <c r="M4" s="355" t="s">
        <v>210</v>
      </c>
      <c r="N4" s="355" t="s">
        <v>213</v>
      </c>
      <c r="O4" s="355" t="s">
        <v>225</v>
      </c>
      <c r="P4" s="355" t="s">
        <v>233</v>
      </c>
      <c r="Q4" s="355" t="s">
        <v>239</v>
      </c>
      <c r="R4" s="355" t="s">
        <v>242</v>
      </c>
      <c r="S4" s="355" t="s">
        <v>249</v>
      </c>
      <c r="T4" s="355" t="s">
        <v>255</v>
      </c>
      <c r="U4" s="355" t="s">
        <v>258</v>
      </c>
      <c r="V4" s="355" t="s">
        <v>261</v>
      </c>
      <c r="W4" s="355" t="s">
        <v>266</v>
      </c>
      <c r="X4" s="355" t="s">
        <v>268</v>
      </c>
      <c r="Y4" s="355" t="s">
        <v>275</v>
      </c>
      <c r="Z4" s="355" t="s">
        <v>278</v>
      </c>
      <c r="AA4" s="355" t="s">
        <v>281</v>
      </c>
      <c r="AB4" s="355" t="s">
        <v>284</v>
      </c>
      <c r="AC4" s="355" t="s">
        <v>296</v>
      </c>
      <c r="AD4" s="355" t="s">
        <v>299</v>
      </c>
      <c r="AE4" s="355" t="s">
        <v>302</v>
      </c>
      <c r="AF4" s="355" t="s">
        <v>305</v>
      </c>
      <c r="AG4" s="355" t="s">
        <v>311</v>
      </c>
      <c r="AH4" s="355" t="s">
        <v>315</v>
      </c>
      <c r="AI4" s="355" t="s">
        <v>318</v>
      </c>
      <c r="AJ4" s="355" t="s">
        <v>321</v>
      </c>
      <c r="AK4" s="355" t="s">
        <v>324</v>
      </c>
      <c r="AL4" s="355" t="s">
        <v>329</v>
      </c>
      <c r="AM4" s="355" t="s">
        <v>333</v>
      </c>
      <c r="AN4" s="355" t="s">
        <v>340</v>
      </c>
      <c r="AO4" s="355" t="s">
        <v>343</v>
      </c>
      <c r="AP4" s="355" t="s">
        <v>346</v>
      </c>
      <c r="AQ4" s="355" t="s">
        <v>351</v>
      </c>
      <c r="AR4" s="355" t="s">
        <v>357</v>
      </c>
      <c r="AS4" s="355" t="s">
        <v>361</v>
      </c>
      <c r="AT4" s="355" t="s">
        <v>366</v>
      </c>
      <c r="AU4" s="355" t="s">
        <v>378</v>
      </c>
      <c r="AV4" s="355" t="s">
        <v>396</v>
      </c>
      <c r="AW4" s="355" t="s">
        <v>409</v>
      </c>
      <c r="AX4" s="355" t="s">
        <v>412</v>
      </c>
      <c r="AY4" s="355" t="s">
        <v>415</v>
      </c>
      <c r="AZ4" s="355" t="s">
        <v>418</v>
      </c>
      <c r="BA4" s="355" t="s">
        <v>421</v>
      </c>
      <c r="BB4" s="355" t="s">
        <v>427</v>
      </c>
      <c r="BC4" s="355" t="s">
        <v>430</v>
      </c>
      <c r="BD4" s="355" t="s">
        <v>436</v>
      </c>
      <c r="BE4" s="355" t="s">
        <v>439</v>
      </c>
      <c r="BF4" s="355" t="s">
        <v>442</v>
      </c>
      <c r="BG4" s="355" t="s">
        <v>448</v>
      </c>
      <c r="BH4" s="355" t="s">
        <v>451</v>
      </c>
      <c r="BI4" s="355" t="s">
        <v>454</v>
      </c>
      <c r="BJ4" s="355" t="s">
        <v>461</v>
      </c>
      <c r="BK4" s="355" t="s">
        <v>465</v>
      </c>
      <c r="BL4" s="355" t="s">
        <v>468</v>
      </c>
      <c r="BM4" s="355" t="s">
        <v>474</v>
      </c>
      <c r="BN4" s="355" t="s">
        <v>477</v>
      </c>
      <c r="BO4" s="355" t="s">
        <v>480</v>
      </c>
      <c r="BP4" s="355" t="s">
        <v>483</v>
      </c>
      <c r="BQ4" s="355" t="s">
        <v>486</v>
      </c>
      <c r="BR4" s="355" t="s">
        <v>491</v>
      </c>
      <c r="BS4" s="355" t="s">
        <v>493</v>
      </c>
      <c r="BT4" s="355" t="s">
        <v>496</v>
      </c>
      <c r="BU4" s="355" t="s">
        <v>501</v>
      </c>
      <c r="BV4" s="355" t="s">
        <v>506</v>
      </c>
      <c r="BW4" s="355" t="s">
        <v>508</v>
      </c>
      <c r="BX4" s="355" t="s">
        <v>512</v>
      </c>
      <c r="BY4" s="355" t="s">
        <v>516</v>
      </c>
      <c r="BZ4" s="355" t="s">
        <v>522</v>
      </c>
      <c r="CA4" s="355" t="s">
        <v>528</v>
      </c>
      <c r="CB4" s="355" t="s">
        <v>534</v>
      </c>
      <c r="CC4" s="355" t="s">
        <v>542</v>
      </c>
      <c r="CD4" s="355" t="s">
        <v>545</v>
      </c>
      <c r="CE4" s="355" t="s">
        <v>548</v>
      </c>
      <c r="CF4" s="355" t="s">
        <v>551</v>
      </c>
      <c r="CG4" s="355" t="s">
        <v>557</v>
      </c>
      <c r="CH4" s="355" t="s">
        <v>559</v>
      </c>
      <c r="CI4" s="355" t="s">
        <v>563</v>
      </c>
      <c r="CJ4" s="355" t="s">
        <v>566</v>
      </c>
      <c r="CK4" s="355" t="s">
        <v>569</v>
      </c>
      <c r="CL4" s="355" t="s">
        <v>572</v>
      </c>
      <c r="CM4" s="355" t="s">
        <v>576</v>
      </c>
      <c r="CN4" s="355" t="s">
        <v>582</v>
      </c>
      <c r="CO4" s="355" t="s">
        <v>781</v>
      </c>
      <c r="CP4" s="355" t="s">
        <v>593</v>
      </c>
      <c r="CQ4" s="355" t="s">
        <v>596</v>
      </c>
      <c r="CR4" s="355" t="s">
        <v>599</v>
      </c>
      <c r="CS4" s="355" t="s">
        <v>602</v>
      </c>
      <c r="CT4" s="355" t="s">
        <v>604</v>
      </c>
      <c r="CU4" s="355" t="s">
        <v>606</v>
      </c>
      <c r="CV4" s="355" t="s">
        <v>612</v>
      </c>
      <c r="CW4" s="355" t="s">
        <v>615</v>
      </c>
      <c r="CX4" s="355" t="s">
        <v>620</v>
      </c>
      <c r="CY4" s="355" t="s">
        <v>624</v>
      </c>
      <c r="CZ4" s="355" t="s">
        <v>627</v>
      </c>
      <c r="DA4" s="355" t="s">
        <v>630</v>
      </c>
      <c r="DB4" s="355" t="s">
        <v>633</v>
      </c>
      <c r="DC4" s="355" t="s">
        <v>636</v>
      </c>
      <c r="DD4" s="355" t="s">
        <v>782</v>
      </c>
      <c r="DE4" s="355" t="s">
        <v>784</v>
      </c>
    </row>
    <row r="5" spans="1:168" s="31" customFormat="1" ht="35.4" customHeight="1" x14ac:dyDescent="0.2">
      <c r="A5" s="61"/>
      <c r="B5" s="62"/>
      <c r="C5" s="174" t="s">
        <v>143</v>
      </c>
      <c r="D5" s="356" t="s">
        <v>156</v>
      </c>
      <c r="E5" s="356" t="s">
        <v>158</v>
      </c>
      <c r="F5" s="356" t="s">
        <v>163</v>
      </c>
      <c r="G5" s="356" t="s">
        <v>171</v>
      </c>
      <c r="H5" s="356" t="s">
        <v>175</v>
      </c>
      <c r="I5" s="356" t="s">
        <v>180</v>
      </c>
      <c r="J5" s="356" t="s">
        <v>186</v>
      </c>
      <c r="K5" s="356" t="s">
        <v>202</v>
      </c>
      <c r="L5" s="356" t="s">
        <v>206</v>
      </c>
      <c r="M5" s="356" t="s">
        <v>209</v>
      </c>
      <c r="N5" s="356" t="s">
        <v>214</v>
      </c>
      <c r="O5" s="356" t="s">
        <v>226</v>
      </c>
      <c r="P5" s="356" t="s">
        <v>234</v>
      </c>
      <c r="Q5" s="356" t="s">
        <v>238</v>
      </c>
      <c r="R5" s="356" t="s">
        <v>243</v>
      </c>
      <c r="S5" s="356" t="s">
        <v>250</v>
      </c>
      <c r="T5" s="356" t="s">
        <v>254</v>
      </c>
      <c r="U5" s="356" t="s">
        <v>257</v>
      </c>
      <c r="V5" s="356" t="s">
        <v>262</v>
      </c>
      <c r="W5" s="356" t="s">
        <v>774</v>
      </c>
      <c r="X5" s="356" t="s">
        <v>775</v>
      </c>
      <c r="Y5" s="356" t="s">
        <v>274</v>
      </c>
      <c r="Z5" s="356" t="s">
        <v>277</v>
      </c>
      <c r="AA5" s="356" t="s">
        <v>279</v>
      </c>
      <c r="AB5" s="356" t="s">
        <v>285</v>
      </c>
      <c r="AC5" s="356" t="s">
        <v>295</v>
      </c>
      <c r="AD5" s="356" t="s">
        <v>298</v>
      </c>
      <c r="AE5" s="356" t="s">
        <v>301</v>
      </c>
      <c r="AF5" s="356" t="s">
        <v>306</v>
      </c>
      <c r="AG5" s="356" t="s">
        <v>776</v>
      </c>
      <c r="AH5" s="356" t="s">
        <v>314</v>
      </c>
      <c r="AI5" s="356" t="s">
        <v>317</v>
      </c>
      <c r="AJ5" s="356" t="s">
        <v>320</v>
      </c>
      <c r="AK5" s="356" t="s">
        <v>325</v>
      </c>
      <c r="AL5" s="356" t="s">
        <v>328</v>
      </c>
      <c r="AM5" s="356" t="s">
        <v>334</v>
      </c>
      <c r="AN5" s="356" t="s">
        <v>778</v>
      </c>
      <c r="AO5" s="356" t="s">
        <v>342</v>
      </c>
      <c r="AP5" s="356" t="s">
        <v>345</v>
      </c>
      <c r="AQ5" s="356" t="s">
        <v>352</v>
      </c>
      <c r="AR5" s="356" t="s">
        <v>779</v>
      </c>
      <c r="AS5" s="356" t="s">
        <v>362</v>
      </c>
      <c r="AT5" s="356" t="s">
        <v>88</v>
      </c>
      <c r="AU5" s="356" t="s">
        <v>89</v>
      </c>
      <c r="AV5" s="356" t="s">
        <v>90</v>
      </c>
      <c r="AW5" s="356" t="s">
        <v>408</v>
      </c>
      <c r="AX5" s="356" t="s">
        <v>411</v>
      </c>
      <c r="AY5" s="356" t="s">
        <v>414</v>
      </c>
      <c r="AZ5" s="356" t="s">
        <v>417</v>
      </c>
      <c r="BA5" s="356" t="s">
        <v>422</v>
      </c>
      <c r="BB5" s="356" t="s">
        <v>426</v>
      </c>
      <c r="BC5" s="356" t="s">
        <v>431</v>
      </c>
      <c r="BD5" s="356" t="s">
        <v>435</v>
      </c>
      <c r="BE5" s="356" t="s">
        <v>437</v>
      </c>
      <c r="BF5" s="356" t="s">
        <v>443</v>
      </c>
      <c r="BG5" s="356" t="s">
        <v>447</v>
      </c>
      <c r="BH5" s="356" t="s">
        <v>450</v>
      </c>
      <c r="BI5" s="356" t="s">
        <v>455</v>
      </c>
      <c r="BJ5" s="356" t="s">
        <v>95</v>
      </c>
      <c r="BK5" s="356" t="s">
        <v>464</v>
      </c>
      <c r="BL5" s="356" t="s">
        <v>469</v>
      </c>
      <c r="BM5" s="356" t="s">
        <v>473</v>
      </c>
      <c r="BN5" s="356" t="s">
        <v>476</v>
      </c>
      <c r="BO5" s="356" t="s">
        <v>479</v>
      </c>
      <c r="BP5" s="356" t="s">
        <v>482</v>
      </c>
      <c r="BQ5" s="356" t="s">
        <v>487</v>
      </c>
      <c r="BR5" s="356" t="s">
        <v>98</v>
      </c>
      <c r="BS5" s="356" t="s">
        <v>99</v>
      </c>
      <c r="BT5" s="356" t="s">
        <v>100</v>
      </c>
      <c r="BU5" s="356" t="s">
        <v>101</v>
      </c>
      <c r="BV5" s="356" t="s">
        <v>505</v>
      </c>
      <c r="BW5" s="356" t="s">
        <v>509</v>
      </c>
      <c r="BX5" s="356" t="s">
        <v>513</v>
      </c>
      <c r="BY5" s="356" t="s">
        <v>517</v>
      </c>
      <c r="BZ5" s="356" t="s">
        <v>523</v>
      </c>
      <c r="CA5" s="356" t="s">
        <v>529</v>
      </c>
      <c r="CB5" s="356" t="s">
        <v>535</v>
      </c>
      <c r="CC5" s="356" t="s">
        <v>540</v>
      </c>
      <c r="CD5" s="356" t="s">
        <v>544</v>
      </c>
      <c r="CE5" s="356" t="s">
        <v>546</v>
      </c>
      <c r="CF5" s="356" t="s">
        <v>552</v>
      </c>
      <c r="CG5" s="356" t="s">
        <v>556</v>
      </c>
      <c r="CH5" s="356" t="s">
        <v>560</v>
      </c>
      <c r="CI5" s="356" t="s">
        <v>562</v>
      </c>
      <c r="CJ5" s="356" t="s">
        <v>565</v>
      </c>
      <c r="CK5" s="356" t="s">
        <v>568</v>
      </c>
      <c r="CL5" s="356" t="s">
        <v>571</v>
      </c>
      <c r="CM5" s="356" t="s">
        <v>105</v>
      </c>
      <c r="CN5" s="356" t="s">
        <v>583</v>
      </c>
      <c r="CO5" s="356" t="s">
        <v>1053</v>
      </c>
      <c r="CP5" s="356" t="s">
        <v>592</v>
      </c>
      <c r="CQ5" s="356" t="s">
        <v>595</v>
      </c>
      <c r="CR5" s="356" t="s">
        <v>598</v>
      </c>
      <c r="CS5" s="356" t="s">
        <v>601</v>
      </c>
      <c r="CT5" s="356" t="s">
        <v>108</v>
      </c>
      <c r="CU5" s="356" t="s">
        <v>607</v>
      </c>
      <c r="CV5" s="356" t="s">
        <v>611</v>
      </c>
      <c r="CW5" s="356" t="s">
        <v>616</v>
      </c>
      <c r="CX5" s="356" t="s">
        <v>621</v>
      </c>
      <c r="CY5" s="356" t="s">
        <v>623</v>
      </c>
      <c r="CZ5" s="356" t="s">
        <v>626</v>
      </c>
      <c r="DA5" s="356" t="s">
        <v>629</v>
      </c>
      <c r="DB5" s="356" t="s">
        <v>632</v>
      </c>
      <c r="DC5" s="356" t="s">
        <v>635</v>
      </c>
      <c r="DD5" s="356" t="s">
        <v>111</v>
      </c>
      <c r="DE5" s="356" t="s">
        <v>112</v>
      </c>
    </row>
    <row r="6" spans="1:168" s="34" customFormat="1" ht="19.95" customHeight="1" x14ac:dyDescent="0.2">
      <c r="A6" s="64" t="s">
        <v>142</v>
      </c>
      <c r="B6" s="65" t="s">
        <v>143</v>
      </c>
      <c r="C6" s="66">
        <v>1</v>
      </c>
      <c r="D6" s="66">
        <v>2.0125568808596235E-3</v>
      </c>
      <c r="E6" s="66">
        <v>1.1680387122599345E-4</v>
      </c>
      <c r="F6" s="66">
        <v>8.1792421411651172E-5</v>
      </c>
      <c r="G6" s="66">
        <v>2.5912740030954836E-5</v>
      </c>
      <c r="H6" s="66">
        <v>0</v>
      </c>
      <c r="I6" s="66">
        <v>5.4461291459823257E-7</v>
      </c>
      <c r="J6" s="66">
        <v>4.0348776272947119E-3</v>
      </c>
      <c r="K6" s="66">
        <v>1.7046369680771859E-3</v>
      </c>
      <c r="L6" s="66">
        <v>7.5935575593789476E-3</v>
      </c>
      <c r="M6" s="66">
        <v>0</v>
      </c>
      <c r="N6" s="66">
        <v>6.5535783825809864E-4</v>
      </c>
      <c r="O6" s="66">
        <v>9.4962515305929563E-5</v>
      </c>
      <c r="P6" s="66">
        <v>3.458306706881414E-6</v>
      </c>
      <c r="Q6" s="66">
        <v>9.8076072380542301E-7</v>
      </c>
      <c r="R6" s="66">
        <v>6.9970192599607875E-6</v>
      </c>
      <c r="S6" s="66">
        <v>8.3592390476841634E-7</v>
      </c>
      <c r="T6" s="66">
        <v>4.5609617495474997E-7</v>
      </c>
      <c r="U6" s="66">
        <v>6.9563842155896921E-7</v>
      </c>
      <c r="V6" s="66">
        <v>8.9058268632980284E-7</v>
      </c>
      <c r="W6" s="66">
        <v>1.4458104197692673E-7</v>
      </c>
      <c r="X6" s="66">
        <v>2.7711410743814415E-6</v>
      </c>
      <c r="Y6" s="66">
        <v>5.063708112866994E-7</v>
      </c>
      <c r="Z6" s="66">
        <v>4.2877811381062093E-5</v>
      </c>
      <c r="AA6" s="66">
        <v>1.1677106732078704E-4</v>
      </c>
      <c r="AB6" s="66">
        <v>3.192528450009246E-5</v>
      </c>
      <c r="AC6" s="66">
        <v>4.7123630848070715E-8</v>
      </c>
      <c r="AD6" s="66">
        <v>2.3585657796918401E-7</v>
      </c>
      <c r="AE6" s="66">
        <v>3.6321235804966764E-7</v>
      </c>
      <c r="AF6" s="66">
        <v>2.087413428819115E-4</v>
      </c>
      <c r="AG6" s="66">
        <v>8.2864315329693656E-5</v>
      </c>
      <c r="AH6" s="66">
        <v>6.8440888367242028E-7</v>
      </c>
      <c r="AI6" s="66">
        <v>4.0099370757202649E-7</v>
      </c>
      <c r="AJ6" s="66">
        <v>1.2829338523537754E-6</v>
      </c>
      <c r="AK6" s="66">
        <v>4.3250085890985602E-5</v>
      </c>
      <c r="AL6" s="66">
        <v>1.6957666825281498E-7</v>
      </c>
      <c r="AM6" s="66">
        <v>2.3711096438136326E-7</v>
      </c>
      <c r="AN6" s="66">
        <v>4.3770348811753726E-7</v>
      </c>
      <c r="AO6" s="66">
        <v>3.3217713202357412E-7</v>
      </c>
      <c r="AP6" s="66">
        <v>9.2295300357394868E-8</v>
      </c>
      <c r="AQ6" s="66">
        <v>1.0452745321454882E-6</v>
      </c>
      <c r="AR6" s="66">
        <v>4.0500201866015615E-7</v>
      </c>
      <c r="AS6" s="66">
        <v>3.1352928050295531E-7</v>
      </c>
      <c r="AT6" s="66">
        <v>4.3337575301767216E-7</v>
      </c>
      <c r="AU6" s="66">
        <v>5.7049079723771043E-7</v>
      </c>
      <c r="AV6" s="66">
        <v>5.8228657942830521E-7</v>
      </c>
      <c r="AW6" s="66">
        <v>5.0491145545559432E-7</v>
      </c>
      <c r="AX6" s="66">
        <v>4.3011497883717262E-7</v>
      </c>
      <c r="AY6" s="66">
        <v>4.8954440751244739E-7</v>
      </c>
      <c r="AZ6" s="66">
        <v>5.6230736289984029E-7</v>
      </c>
      <c r="BA6" s="66">
        <v>3.1121974765437317E-7</v>
      </c>
      <c r="BB6" s="66">
        <v>4.2791258848076922E-7</v>
      </c>
      <c r="BC6" s="66">
        <v>5.388859390345336E-7</v>
      </c>
      <c r="BD6" s="66">
        <v>3.3164009733255859E-7</v>
      </c>
      <c r="BE6" s="66">
        <v>4.7500570578309996E-7</v>
      </c>
      <c r="BF6" s="66">
        <v>6.2332362449877553E-7</v>
      </c>
      <c r="BG6" s="66">
        <v>4.9647717703623124E-7</v>
      </c>
      <c r="BH6" s="66">
        <v>7.2327079900342199E-7</v>
      </c>
      <c r="BI6" s="66">
        <v>4.4910867345533816E-7</v>
      </c>
      <c r="BJ6" s="66">
        <v>9.0204644491852429E-5</v>
      </c>
      <c r="BK6" s="66">
        <v>3.6747715606755121E-7</v>
      </c>
      <c r="BL6" s="66">
        <v>1.8522861064367055E-5</v>
      </c>
      <c r="BM6" s="66">
        <v>9.0505920409810818E-7</v>
      </c>
      <c r="BN6" s="66">
        <v>6.8328907275280376E-5</v>
      </c>
      <c r="BO6" s="66">
        <v>3.4265684072047758E-5</v>
      </c>
      <c r="BP6" s="66">
        <v>1.8854681913743036E-7</v>
      </c>
      <c r="BQ6" s="66">
        <v>3.7834963813227167E-7</v>
      </c>
      <c r="BR6" s="66">
        <v>7.7590127364914712E-7</v>
      </c>
      <c r="BS6" s="66">
        <v>5.5016300157051606E-7</v>
      </c>
      <c r="BT6" s="66">
        <v>4.1780904208702614E-6</v>
      </c>
      <c r="BU6" s="66">
        <v>3.1039756048004165E-7</v>
      </c>
      <c r="BV6" s="66">
        <v>2.8295214346582987E-7</v>
      </c>
      <c r="BW6" s="66">
        <v>1.9947630259095434E-7</v>
      </c>
      <c r="BX6" s="66">
        <v>1.4576847372843566E-7</v>
      </c>
      <c r="BY6" s="66">
        <v>5.1470177302462822E-7</v>
      </c>
      <c r="BZ6" s="66">
        <v>3.1434760677390378E-7</v>
      </c>
      <c r="CA6" s="66">
        <v>7.4852537693426024E-7</v>
      </c>
      <c r="CB6" s="66">
        <v>2.6284516923729046E-7</v>
      </c>
      <c r="CC6" s="66">
        <v>3.7127934386869081E-7</v>
      </c>
      <c r="CD6" s="66">
        <v>2.5816203851156466E-7</v>
      </c>
      <c r="CE6" s="66">
        <v>4.4125630898472252E-7</v>
      </c>
      <c r="CF6" s="66">
        <v>3.6615383032158236E-7</v>
      </c>
      <c r="CG6" s="66">
        <v>1.1781739563457364E-7</v>
      </c>
      <c r="CH6" s="66">
        <v>4.5681491188637037E-7</v>
      </c>
      <c r="CI6" s="66">
        <v>1.6716936763028854E-6</v>
      </c>
      <c r="CJ6" s="66">
        <v>6.3544591638732762E-7</v>
      </c>
      <c r="CK6" s="66">
        <v>9.0837774661938439E-7</v>
      </c>
      <c r="CL6" s="66">
        <v>2.6107052887813209E-6</v>
      </c>
      <c r="CM6" s="66">
        <v>1.1345635033538711E-6</v>
      </c>
      <c r="CN6" s="66">
        <v>4.7289862877220401E-5</v>
      </c>
      <c r="CO6" s="66">
        <v>2.5951757969985091E-6</v>
      </c>
      <c r="CP6" s="66">
        <v>3.0447666617307773E-5</v>
      </c>
      <c r="CQ6" s="66">
        <v>4.5647574637756917E-7</v>
      </c>
      <c r="CR6" s="66">
        <v>1.124431092439886E-4</v>
      </c>
      <c r="CS6" s="66">
        <v>1.5655310518837017E-4</v>
      </c>
      <c r="CT6" s="66">
        <v>8.1466242267745289E-5</v>
      </c>
      <c r="CU6" s="66">
        <v>2.4437263821624933E-6</v>
      </c>
      <c r="CV6" s="66">
        <v>1.2905449729212056E-6</v>
      </c>
      <c r="CW6" s="66">
        <v>9.8105272506443925E-7</v>
      </c>
      <c r="CX6" s="66">
        <v>3.9223405368953061E-7</v>
      </c>
      <c r="CY6" s="66">
        <v>3.482678679944397E-4</v>
      </c>
      <c r="CZ6" s="66">
        <v>7.9341828450283324E-4</v>
      </c>
      <c r="DA6" s="66">
        <v>2.692796456832268E-6</v>
      </c>
      <c r="DB6" s="66">
        <v>4.964450739941895E-5</v>
      </c>
      <c r="DC6" s="66">
        <v>1.3961177605965373E-4</v>
      </c>
      <c r="DD6" s="66">
        <v>2.8937016040852694E-6</v>
      </c>
      <c r="DE6" s="67">
        <v>2.0789846956316147E-6</v>
      </c>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row>
    <row r="7" spans="1:168" s="34" customFormat="1" ht="19.95" customHeight="1" x14ac:dyDescent="0.2">
      <c r="A7" s="68" t="s">
        <v>144</v>
      </c>
      <c r="B7" s="69" t="s">
        <v>156</v>
      </c>
      <c r="C7" s="70">
        <v>3.6142704905740006E-4</v>
      </c>
      <c r="D7" s="66">
        <v>1</v>
      </c>
      <c r="E7" s="66">
        <v>1.609486531992103E-4</v>
      </c>
      <c r="F7" s="66">
        <v>2.5112160103396469E-5</v>
      </c>
      <c r="G7" s="66">
        <v>2.076713733895766E-5</v>
      </c>
      <c r="H7" s="66">
        <v>0</v>
      </c>
      <c r="I7" s="66">
        <v>1.020831675948272E-7</v>
      </c>
      <c r="J7" s="66">
        <v>5.2906296922244564E-3</v>
      </c>
      <c r="K7" s="66">
        <v>8.2164637270263206E-5</v>
      </c>
      <c r="L7" s="66">
        <v>3.6643151808242534E-4</v>
      </c>
      <c r="M7" s="66">
        <v>0</v>
      </c>
      <c r="N7" s="66">
        <v>1.6395840714910674E-4</v>
      </c>
      <c r="O7" s="66">
        <v>7.9391642312465761E-5</v>
      </c>
      <c r="P7" s="66">
        <v>1.7220931257823047E-6</v>
      </c>
      <c r="Q7" s="66">
        <v>2.4761027654022901E-7</v>
      </c>
      <c r="R7" s="66">
        <v>8.2995779395083043E-6</v>
      </c>
      <c r="S7" s="66">
        <v>1.8884572743022528E-7</v>
      </c>
      <c r="T7" s="66">
        <v>1.3567060316094668E-7</v>
      </c>
      <c r="U7" s="66">
        <v>5.2789642492628319E-5</v>
      </c>
      <c r="V7" s="66">
        <v>5.7484570307630504E-7</v>
      </c>
      <c r="W7" s="66">
        <v>4.1709414156222091E-8</v>
      </c>
      <c r="X7" s="66">
        <v>1.8505893193098017E-6</v>
      </c>
      <c r="Y7" s="66">
        <v>2.6706339592873398E-7</v>
      </c>
      <c r="Z7" s="66">
        <v>3.4406170831943722E-7</v>
      </c>
      <c r="AA7" s="66">
        <v>1.4631394646903572E-5</v>
      </c>
      <c r="AB7" s="66">
        <v>2.3577579148558529E-5</v>
      </c>
      <c r="AC7" s="66">
        <v>1.0439067521208491E-8</v>
      </c>
      <c r="AD7" s="66">
        <v>-2.3483058838000493E-8</v>
      </c>
      <c r="AE7" s="66">
        <v>9.626985932186976E-8</v>
      </c>
      <c r="AF7" s="66">
        <v>3.6836054054871625E-7</v>
      </c>
      <c r="AG7" s="66">
        <v>2.0859345931569968E-3</v>
      </c>
      <c r="AH7" s="66">
        <v>3.8003281059886333E-7</v>
      </c>
      <c r="AI7" s="66">
        <v>4.8455668420314266E-8</v>
      </c>
      <c r="AJ7" s="66">
        <v>1.5753654661602005E-6</v>
      </c>
      <c r="AK7" s="66">
        <v>1.191349182970617E-6</v>
      </c>
      <c r="AL7" s="66">
        <v>-3.9687402324752246E-8</v>
      </c>
      <c r="AM7" s="66">
        <v>-6.8405958074508054E-9</v>
      </c>
      <c r="AN7" s="66">
        <v>7.0717740019922792E-8</v>
      </c>
      <c r="AO7" s="66">
        <v>8.0148423313302039E-9</v>
      </c>
      <c r="AP7" s="66">
        <v>7.1780710232056382E-9</v>
      </c>
      <c r="AQ7" s="66">
        <v>4.359877447461901E-8</v>
      </c>
      <c r="AR7" s="66">
        <v>6.3379923984404222E-8</v>
      </c>
      <c r="AS7" s="66">
        <v>4.3033046914433517E-8</v>
      </c>
      <c r="AT7" s="66">
        <v>3.1537748752314983E-8</v>
      </c>
      <c r="AU7" s="66">
        <v>5.3674840582781244E-8</v>
      </c>
      <c r="AV7" s="66">
        <v>1.5267972548728781E-7</v>
      </c>
      <c r="AW7" s="66">
        <v>7.2461664180001664E-8</v>
      </c>
      <c r="AX7" s="66">
        <v>1.0767642465665306E-7</v>
      </c>
      <c r="AY7" s="66">
        <v>5.9596196536400915E-8</v>
      </c>
      <c r="AZ7" s="66">
        <v>9.9533654217504772E-8</v>
      </c>
      <c r="BA7" s="66">
        <v>5.152380631611567E-8</v>
      </c>
      <c r="BB7" s="66">
        <v>6.2651766097177333E-8</v>
      </c>
      <c r="BC7" s="66">
        <v>1.0690513176177705E-7</v>
      </c>
      <c r="BD7" s="66">
        <v>5.1034485343883609E-8</v>
      </c>
      <c r="BE7" s="66">
        <v>5.0427871439392129E-8</v>
      </c>
      <c r="BF7" s="66">
        <v>5.6515955187049416E-8</v>
      </c>
      <c r="BG7" s="66">
        <v>5.2870167280781926E-8</v>
      </c>
      <c r="BH7" s="66">
        <v>1.3488757531490719E-7</v>
      </c>
      <c r="BI7" s="66">
        <v>4.4666556420053488E-8</v>
      </c>
      <c r="BJ7" s="66">
        <v>1.3336607116806583E-5</v>
      </c>
      <c r="BK7" s="66">
        <v>2.2443025639194149E-8</v>
      </c>
      <c r="BL7" s="66">
        <v>7.1877927417934239E-8</v>
      </c>
      <c r="BM7" s="66">
        <v>9.29427251639471E-8</v>
      </c>
      <c r="BN7" s="66">
        <v>7.4565225204244342E-8</v>
      </c>
      <c r="BO7" s="66">
        <v>6.1838862761510814E-8</v>
      </c>
      <c r="BP7" s="66">
        <v>2.5081449485328675E-8</v>
      </c>
      <c r="BQ7" s="66">
        <v>9.3847319579288293E-8</v>
      </c>
      <c r="BR7" s="66">
        <v>5.1990775787983749E-8</v>
      </c>
      <c r="BS7" s="66">
        <v>4.3983403619989786E-8</v>
      </c>
      <c r="BT7" s="66">
        <v>4.6453639614360204E-8</v>
      </c>
      <c r="BU7" s="66">
        <v>3.290715673807026E-8</v>
      </c>
      <c r="BV7" s="66">
        <v>3.4673898786629132E-8</v>
      </c>
      <c r="BW7" s="66">
        <v>2.1083751703908525E-8</v>
      </c>
      <c r="BX7" s="66">
        <v>8.4900165504169997E-9</v>
      </c>
      <c r="BY7" s="66">
        <v>1.8016095391332337E-7</v>
      </c>
      <c r="BZ7" s="66">
        <v>3.0455387555906411E-8</v>
      </c>
      <c r="CA7" s="66">
        <v>3.1952460016915719E-8</v>
      </c>
      <c r="CB7" s="66">
        <v>3.5602925134314131E-8</v>
      </c>
      <c r="CC7" s="66">
        <v>5.2533918218345413E-8</v>
      </c>
      <c r="CD7" s="66">
        <v>3.5782052376442134E-8</v>
      </c>
      <c r="CE7" s="66">
        <v>4.0732159064400654E-8</v>
      </c>
      <c r="CF7" s="66">
        <v>4.8905404532995862E-8</v>
      </c>
      <c r="CG7" s="66">
        <v>2.738120992425077E-8</v>
      </c>
      <c r="CH7" s="66">
        <v>1.9189508095507259E-7</v>
      </c>
      <c r="CI7" s="66">
        <v>1.0200224801866732E-7</v>
      </c>
      <c r="CJ7" s="66">
        <v>1.4967375923700884E-7</v>
      </c>
      <c r="CK7" s="66">
        <v>2.2802049432124865E-7</v>
      </c>
      <c r="CL7" s="66">
        <v>1.9464440894377184E-7</v>
      </c>
      <c r="CM7" s="66">
        <v>5.4296688930903265E-7</v>
      </c>
      <c r="CN7" s="66">
        <v>2.4414294302444184E-5</v>
      </c>
      <c r="CO7" s="66">
        <v>1.4216434235917301E-4</v>
      </c>
      <c r="CP7" s="66">
        <v>1.6253760800960908E-5</v>
      </c>
      <c r="CQ7" s="66">
        <v>9.4818110718292196E-8</v>
      </c>
      <c r="CR7" s="66">
        <v>6.724800199326256E-5</v>
      </c>
      <c r="CS7" s="66">
        <v>1.0761994222387537E-4</v>
      </c>
      <c r="CT7" s="66">
        <v>2.8339654139170018E-6</v>
      </c>
      <c r="CU7" s="66">
        <v>7.9502574034796852E-8</v>
      </c>
      <c r="CV7" s="66">
        <v>1.4309170310744396E-7</v>
      </c>
      <c r="CW7" s="66">
        <v>4.5994318168403752E-8</v>
      </c>
      <c r="CX7" s="66">
        <v>6.3597494008411609E-8</v>
      </c>
      <c r="CY7" s="66">
        <v>2.2172331329682357E-4</v>
      </c>
      <c r="CZ7" s="66">
        <v>7.1663000097834154E-4</v>
      </c>
      <c r="DA7" s="66">
        <v>1.8978234713149931E-7</v>
      </c>
      <c r="DB7" s="66">
        <v>5.7376470370746975E-7</v>
      </c>
      <c r="DC7" s="66">
        <v>2.2599806136085245E-5</v>
      </c>
      <c r="DD7" s="66">
        <v>4.3663951868980634E-7</v>
      </c>
      <c r="DE7" s="67">
        <v>2.9655001943447518E-7</v>
      </c>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row>
    <row r="8" spans="1:168" s="34" customFormat="1" ht="19.95" customHeight="1" x14ac:dyDescent="0.2">
      <c r="A8" s="71" t="s">
        <v>159</v>
      </c>
      <c r="B8" s="69" t="s">
        <v>158</v>
      </c>
      <c r="C8" s="70">
        <v>3.1616140473912646E-2</v>
      </c>
      <c r="D8" s="66">
        <v>2.774993537061957E-2</v>
      </c>
      <c r="E8" s="66">
        <v>1</v>
      </c>
      <c r="F8" s="66">
        <v>2.6565241300231584E-5</v>
      </c>
      <c r="G8" s="66">
        <v>1.4266631743751654E-6</v>
      </c>
      <c r="H8" s="66">
        <v>0</v>
      </c>
      <c r="I8" s="66">
        <v>8.0206313747700554E-8</v>
      </c>
      <c r="J8" s="66">
        <v>2.7410507204121568E-4</v>
      </c>
      <c r="K8" s="66">
        <v>5.6211125772767582E-5</v>
      </c>
      <c r="L8" s="66">
        <v>2.5023034072830803E-4</v>
      </c>
      <c r="M8" s="66">
        <v>0</v>
      </c>
      <c r="N8" s="66">
        <v>2.5290046184981997E-5</v>
      </c>
      <c r="O8" s="66">
        <v>5.2513307208795917E-6</v>
      </c>
      <c r="P8" s="66">
        <v>2.9958753390333395E-7</v>
      </c>
      <c r="Q8" s="66">
        <v>1.2913073385737866E-7</v>
      </c>
      <c r="R8" s="66">
        <v>4.9972668309184386E-7</v>
      </c>
      <c r="S8" s="66">
        <v>7.7055959431290273E-8</v>
      </c>
      <c r="T8" s="66">
        <v>5.7681458078909423E-8</v>
      </c>
      <c r="U8" s="66">
        <v>1.5522534488770999E-6</v>
      </c>
      <c r="V8" s="66">
        <v>1.2766058465046103E-7</v>
      </c>
      <c r="W8" s="66">
        <v>4.2632991467714404E-8</v>
      </c>
      <c r="X8" s="66">
        <v>2.2124418363657498E-7</v>
      </c>
      <c r="Y8" s="66">
        <v>1.3666771568345841E-7</v>
      </c>
      <c r="Z8" s="66">
        <v>1.4597804623793546E-6</v>
      </c>
      <c r="AA8" s="66">
        <v>4.2658944829050795E-6</v>
      </c>
      <c r="AB8" s="66">
        <v>1.8178576573152712E-6</v>
      </c>
      <c r="AC8" s="66">
        <v>8.1513416893613318E-9</v>
      </c>
      <c r="AD8" s="66">
        <v>2.2160974007570331E-8</v>
      </c>
      <c r="AE8" s="66">
        <v>7.5790297279904576E-8</v>
      </c>
      <c r="AF8" s="66">
        <v>6.6676571941753452E-6</v>
      </c>
      <c r="AG8" s="66">
        <v>6.0413298874072422E-5</v>
      </c>
      <c r="AH8" s="66">
        <v>9.1396493866709518E-8</v>
      </c>
      <c r="AI8" s="66">
        <v>9.0321211536517011E-8</v>
      </c>
      <c r="AJ8" s="66">
        <v>4.3171783255095626E-7</v>
      </c>
      <c r="AK8" s="66">
        <v>1.4850985690769569E-6</v>
      </c>
      <c r="AL8" s="66">
        <v>1.9977812172403539E-8</v>
      </c>
      <c r="AM8" s="66">
        <v>3.7133947115937165E-8</v>
      </c>
      <c r="AN8" s="66">
        <v>1.7012093734821051E-7</v>
      </c>
      <c r="AO8" s="66">
        <v>3.7801534882243975E-8</v>
      </c>
      <c r="AP8" s="66">
        <v>1.8107197183465296E-8</v>
      </c>
      <c r="AQ8" s="66">
        <v>5.8408536906257605E-8</v>
      </c>
      <c r="AR8" s="66">
        <v>2.0412604219231891E-7</v>
      </c>
      <c r="AS8" s="66">
        <v>8.5916575972688202E-8</v>
      </c>
      <c r="AT8" s="66">
        <v>1.3433183979106772E-7</v>
      </c>
      <c r="AU8" s="66">
        <v>1.2935943337848166E-7</v>
      </c>
      <c r="AV8" s="66">
        <v>1.4065939046014779E-7</v>
      </c>
      <c r="AW8" s="66">
        <v>2.2848843856456745E-7</v>
      </c>
      <c r="AX8" s="66">
        <v>3.9269998845309346E-7</v>
      </c>
      <c r="AY8" s="66">
        <v>2.8917538258887539E-7</v>
      </c>
      <c r="AZ8" s="66">
        <v>4.4738124789737577E-7</v>
      </c>
      <c r="BA8" s="66">
        <v>2.1795586693727524E-7</v>
      </c>
      <c r="BB8" s="66">
        <v>1.8238324376057474E-7</v>
      </c>
      <c r="BC8" s="66">
        <v>6.2844797906194518E-7</v>
      </c>
      <c r="BD8" s="66">
        <v>1.3703023192036191E-7</v>
      </c>
      <c r="BE8" s="66">
        <v>7.4726602993427005E-8</v>
      </c>
      <c r="BF8" s="66">
        <v>9.4198437871513501E-8</v>
      </c>
      <c r="BG8" s="66">
        <v>8.7304804263274003E-8</v>
      </c>
      <c r="BH8" s="66">
        <v>1.5379859439543905E-7</v>
      </c>
      <c r="BI8" s="66">
        <v>6.0492289337488525E-8</v>
      </c>
      <c r="BJ8" s="66">
        <v>4.3972299685510334E-6</v>
      </c>
      <c r="BK8" s="66">
        <v>6.3708288928172579E-8</v>
      </c>
      <c r="BL8" s="66">
        <v>6.783025011991781E-7</v>
      </c>
      <c r="BM8" s="66">
        <v>9.7985942101002527E-8</v>
      </c>
      <c r="BN8" s="66">
        <v>2.2492333048000028E-6</v>
      </c>
      <c r="BO8" s="66">
        <v>1.1606121941151051E-6</v>
      </c>
      <c r="BP8" s="66">
        <v>1.2871433976816773E-7</v>
      </c>
      <c r="BQ8" s="66">
        <v>1.3446361214859158E-7</v>
      </c>
      <c r="BR8" s="66">
        <v>1.1689042916566341E-7</v>
      </c>
      <c r="BS8" s="66">
        <v>1.1152931867036099E-7</v>
      </c>
      <c r="BT8" s="66">
        <v>2.7192081087456008E-7</v>
      </c>
      <c r="BU8" s="66">
        <v>1.7253408780791906E-7</v>
      </c>
      <c r="BV8" s="66">
        <v>7.1062210439589201E-8</v>
      </c>
      <c r="BW8" s="66">
        <v>5.4724292702781266E-8</v>
      </c>
      <c r="BX8" s="66">
        <v>1.4883306984361138E-8</v>
      </c>
      <c r="BY8" s="66">
        <v>1.5251692037536493E-6</v>
      </c>
      <c r="BZ8" s="66">
        <v>1.0828981014637191E-7</v>
      </c>
      <c r="CA8" s="66">
        <v>1.2862934400925136E-7</v>
      </c>
      <c r="CB8" s="66">
        <v>5.4341879523538262E-8</v>
      </c>
      <c r="CC8" s="66">
        <v>2.033669629906149E-7</v>
      </c>
      <c r="CD8" s="66">
        <v>1.7951280182381508E-7</v>
      </c>
      <c r="CE8" s="66">
        <v>1.3602382251543746E-7</v>
      </c>
      <c r="CF8" s="66">
        <v>1.2372023514181815E-7</v>
      </c>
      <c r="CG8" s="66">
        <v>1.1330209394271298E-7</v>
      </c>
      <c r="CH8" s="66">
        <v>1.3389387957432547E-6</v>
      </c>
      <c r="CI8" s="66">
        <v>1.4969034755942394E-5</v>
      </c>
      <c r="CJ8" s="66">
        <v>9.5892204802183945E-7</v>
      </c>
      <c r="CK8" s="66">
        <v>4.6181564684456208E-6</v>
      </c>
      <c r="CL8" s="66">
        <v>2.1002927082582032E-5</v>
      </c>
      <c r="CM8" s="66">
        <v>1.2992753071475026E-7</v>
      </c>
      <c r="CN8" s="66">
        <v>2.3500716516336524E-4</v>
      </c>
      <c r="CO8" s="66">
        <v>4.1710029716573868E-6</v>
      </c>
      <c r="CP8" s="66">
        <v>1.4783697806983397E-6</v>
      </c>
      <c r="CQ8" s="66">
        <v>7.6382716236549692E-8</v>
      </c>
      <c r="CR8" s="66">
        <v>5.5651074781967477E-6</v>
      </c>
      <c r="CS8" s="66">
        <v>7.9713433432330683E-6</v>
      </c>
      <c r="CT8" s="66">
        <v>2.8900382089756341E-6</v>
      </c>
      <c r="CU8" s="66">
        <v>2.1265374356612518E-7</v>
      </c>
      <c r="CV8" s="66">
        <v>7.0706647054858142E-6</v>
      </c>
      <c r="CW8" s="66">
        <v>6.9424394038350131E-8</v>
      </c>
      <c r="CX8" s="66">
        <v>2.0741678791267523E-7</v>
      </c>
      <c r="CY8" s="66">
        <v>1.8408330540326989E-5</v>
      </c>
      <c r="CZ8" s="66">
        <v>4.5261723659544519E-5</v>
      </c>
      <c r="DA8" s="66">
        <v>4.8921365251648764E-7</v>
      </c>
      <c r="DB8" s="66">
        <v>6.1434812903106894E-4</v>
      </c>
      <c r="DC8" s="66">
        <v>5.7095440152521916E-6</v>
      </c>
      <c r="DD8" s="66">
        <v>1.4883517175403684E-7</v>
      </c>
      <c r="DE8" s="67">
        <v>4.6916321100810039E-7</v>
      </c>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row>
    <row r="9" spans="1:168" s="34" customFormat="1" ht="19.95" customHeight="1" x14ac:dyDescent="0.2">
      <c r="A9" s="71" t="s">
        <v>162</v>
      </c>
      <c r="B9" s="69" t="s">
        <v>163</v>
      </c>
      <c r="C9" s="70">
        <v>2.0840630170734419E-5</v>
      </c>
      <c r="D9" s="66">
        <v>1.237055446147131E-6</v>
      </c>
      <c r="E9" s="66">
        <v>7.2891099310447927E-8</v>
      </c>
      <c r="F9" s="66">
        <v>1</v>
      </c>
      <c r="G9" s="66">
        <v>1.0979776301252612E-6</v>
      </c>
      <c r="H9" s="66">
        <v>0</v>
      </c>
      <c r="I9" s="66">
        <v>6.221868905090967E-7</v>
      </c>
      <c r="J9" s="66">
        <v>2.5481819900050212E-5</v>
      </c>
      <c r="K9" s="66">
        <v>5.4835760247306923E-7</v>
      </c>
      <c r="L9" s="66">
        <v>3.4647145313843225E-6</v>
      </c>
      <c r="M9" s="66">
        <v>0</v>
      </c>
      <c r="N9" s="66">
        <v>9.4151562798593443E-7</v>
      </c>
      <c r="O9" s="66">
        <v>3.3122687475073427E-7</v>
      </c>
      <c r="P9" s="66">
        <v>4.1755799823157309E-3</v>
      </c>
      <c r="Q9" s="66">
        <v>2.8004568791942577E-5</v>
      </c>
      <c r="R9" s="66">
        <v>6.0841766223570998E-7</v>
      </c>
      <c r="S9" s="66">
        <v>8.108133792008445E-7</v>
      </c>
      <c r="T9" s="66">
        <v>2.2033060632410963E-7</v>
      </c>
      <c r="U9" s="66">
        <v>4.8856190066599494E-7</v>
      </c>
      <c r="V9" s="66">
        <v>1.388000380753732E-5</v>
      </c>
      <c r="W9" s="66">
        <v>7.6971898684076576E-8</v>
      </c>
      <c r="X9" s="66">
        <v>2.6376024383301636E-7</v>
      </c>
      <c r="Y9" s="66">
        <v>1.9785207406973471E-7</v>
      </c>
      <c r="Z9" s="66">
        <v>2.7319309030054678E-7</v>
      </c>
      <c r="AA9" s="66">
        <v>2.9531986965902258E-7</v>
      </c>
      <c r="AB9" s="66">
        <v>2.9552601337711096E-5</v>
      </c>
      <c r="AC9" s="66">
        <v>1.5289665047061037E-8</v>
      </c>
      <c r="AD9" s="66">
        <v>9.6075606966406604E-8</v>
      </c>
      <c r="AE9" s="66">
        <v>1.7650366923701644E-7</v>
      </c>
      <c r="AF9" s="66">
        <v>2.0580250241986396E-7</v>
      </c>
      <c r="AG9" s="66">
        <v>2.4946246662564881E-4</v>
      </c>
      <c r="AH9" s="66">
        <v>1.9012500333511687E-6</v>
      </c>
      <c r="AI9" s="66">
        <v>1.6053523350450741E-7</v>
      </c>
      <c r="AJ9" s="66">
        <v>7.923472305708207E-6</v>
      </c>
      <c r="AK9" s="66">
        <v>7.4249482315596465E-7</v>
      </c>
      <c r="AL9" s="66">
        <v>7.7853491333314383E-8</v>
      </c>
      <c r="AM9" s="66">
        <v>1.3662970171020571E-7</v>
      </c>
      <c r="AN9" s="66">
        <v>3.3783225546900921E-7</v>
      </c>
      <c r="AO9" s="66">
        <v>8.7130937603374825E-8</v>
      </c>
      <c r="AP9" s="66">
        <v>6.7579874445573721E-8</v>
      </c>
      <c r="AQ9" s="66">
        <v>5.6246791457759524E-7</v>
      </c>
      <c r="AR9" s="66">
        <v>5.3168877116369722E-7</v>
      </c>
      <c r="AS9" s="66">
        <v>2.9689330521356658E-7</v>
      </c>
      <c r="AT9" s="66">
        <v>1.048373723469621E-7</v>
      </c>
      <c r="AU9" s="66">
        <v>1.1282249080893294E-7</v>
      </c>
      <c r="AV9" s="66">
        <v>6.3860010571013662E-7</v>
      </c>
      <c r="AW9" s="66">
        <v>1.1874161473908198E-7</v>
      </c>
      <c r="AX9" s="66">
        <v>2.1961349974072487E-7</v>
      </c>
      <c r="AY9" s="66">
        <v>1.5884408659802168E-7</v>
      </c>
      <c r="AZ9" s="66">
        <v>2.1590288422416685E-7</v>
      </c>
      <c r="BA9" s="66">
        <v>1.1064394350250736E-7</v>
      </c>
      <c r="BB9" s="66">
        <v>3.1791127281300904E-7</v>
      </c>
      <c r="BC9" s="66">
        <v>1.290164857467306E-7</v>
      </c>
      <c r="BD9" s="66">
        <v>1.1120043035444128E-7</v>
      </c>
      <c r="BE9" s="66">
        <v>9.7712221706948193E-8</v>
      </c>
      <c r="BF9" s="66">
        <v>2.6906039615760558E-7</v>
      </c>
      <c r="BG9" s="66">
        <v>1.619127155394017E-7</v>
      </c>
      <c r="BH9" s="66">
        <v>1.2502744535687641E-6</v>
      </c>
      <c r="BI9" s="66">
        <v>6.8544656627026669E-7</v>
      </c>
      <c r="BJ9" s="66">
        <v>2.2894816626033103E-5</v>
      </c>
      <c r="BK9" s="66">
        <v>8.8575907625324845E-8</v>
      </c>
      <c r="BL9" s="66">
        <v>2.2515095892150103E-5</v>
      </c>
      <c r="BM9" s="66">
        <v>7.1151754134542669E-6</v>
      </c>
      <c r="BN9" s="66">
        <v>2.187901168717006E-6</v>
      </c>
      <c r="BO9" s="66">
        <v>3.0241081044018305E-6</v>
      </c>
      <c r="BP9" s="66">
        <v>8.4367219754607771E-7</v>
      </c>
      <c r="BQ9" s="66">
        <v>2.312643823704739E-7</v>
      </c>
      <c r="BR9" s="66">
        <v>3.0171833888696175E-7</v>
      </c>
      <c r="BS9" s="66">
        <v>1.5755295468696246E-7</v>
      </c>
      <c r="BT9" s="66">
        <v>3.1975421243510634E-7</v>
      </c>
      <c r="BU9" s="66">
        <v>7.8186128682837116E-8</v>
      </c>
      <c r="BV9" s="66">
        <v>6.4801894856462131E-8</v>
      </c>
      <c r="BW9" s="66">
        <v>1.0109445024218438E-7</v>
      </c>
      <c r="BX9" s="66">
        <v>7.8921584717596608E-8</v>
      </c>
      <c r="BY9" s="66">
        <v>3.7882991379844794E-7</v>
      </c>
      <c r="BZ9" s="66">
        <v>1.657778831307062E-7</v>
      </c>
      <c r="CA9" s="66">
        <v>6.5478375662206641E-7</v>
      </c>
      <c r="CB9" s="66">
        <v>2.2371649097872838E-7</v>
      </c>
      <c r="CC9" s="66">
        <v>4.0850883720851872E-7</v>
      </c>
      <c r="CD9" s="66">
        <v>2.2724826723082573E-7</v>
      </c>
      <c r="CE9" s="66">
        <v>3.6006750197514912E-7</v>
      </c>
      <c r="CF9" s="66">
        <v>5.6865718703414929E-6</v>
      </c>
      <c r="CG9" s="66">
        <v>5.1744970290511907E-8</v>
      </c>
      <c r="CH9" s="66">
        <v>1.0322593961317212E-7</v>
      </c>
      <c r="CI9" s="66">
        <v>2.3474401026053067E-7</v>
      </c>
      <c r="CJ9" s="66">
        <v>9.0063047974502938E-8</v>
      </c>
      <c r="CK9" s="66">
        <v>1.6739375732674017E-7</v>
      </c>
      <c r="CL9" s="66">
        <v>2.268457721813419E-7</v>
      </c>
      <c r="CM9" s="66">
        <v>2.4557197457045192E-7</v>
      </c>
      <c r="CN9" s="66">
        <v>3.3233902244672538E-6</v>
      </c>
      <c r="CO9" s="66">
        <v>2.1374654183459362E-7</v>
      </c>
      <c r="CP9" s="66">
        <v>6.197726559416371E-7</v>
      </c>
      <c r="CQ9" s="66">
        <v>2.7936285441048192E-7</v>
      </c>
      <c r="CR9" s="66">
        <v>7.2934436363990946E-6</v>
      </c>
      <c r="CS9" s="66">
        <v>1.1010307818153252E-5</v>
      </c>
      <c r="CT9" s="66">
        <v>2.1051477964227596E-7</v>
      </c>
      <c r="CU9" s="66">
        <v>1.1798734773526549E-7</v>
      </c>
      <c r="CV9" s="66">
        <v>1.5150769150397351E-7</v>
      </c>
      <c r="CW9" s="66">
        <v>8.7206829148331519E-8</v>
      </c>
      <c r="CX9" s="66">
        <v>1.1827765541809836E-7</v>
      </c>
      <c r="CY9" s="66">
        <v>4.7829471266433022E-5</v>
      </c>
      <c r="CZ9" s="66">
        <v>8.4839969569209172E-5</v>
      </c>
      <c r="DA9" s="66">
        <v>3.3415921019000369E-7</v>
      </c>
      <c r="DB9" s="66">
        <v>3.5284278316407061E-7</v>
      </c>
      <c r="DC9" s="66">
        <v>5.2838084669404159E-6</v>
      </c>
      <c r="DD9" s="66">
        <v>4.997957423152344E-7</v>
      </c>
      <c r="DE9" s="67">
        <v>2.025684294766493E-7</v>
      </c>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row>
    <row r="10" spans="1:168" s="34" customFormat="1" ht="19.95" customHeight="1" x14ac:dyDescent="0.2">
      <c r="A10" s="71" t="s">
        <v>170</v>
      </c>
      <c r="B10" s="69" t="s">
        <v>171</v>
      </c>
      <c r="C10" s="70">
        <v>9.6306951183863653E-8</v>
      </c>
      <c r="D10" s="66">
        <v>3.4503429625821217E-6</v>
      </c>
      <c r="E10" s="66">
        <v>1.1022839003619198E-7</v>
      </c>
      <c r="F10" s="66">
        <v>2.3981535022380102E-6</v>
      </c>
      <c r="G10" s="66">
        <v>1</v>
      </c>
      <c r="H10" s="66">
        <v>0</v>
      </c>
      <c r="I10" s="66">
        <v>6.8516733315085326E-8</v>
      </c>
      <c r="J10" s="66">
        <v>5.0943382187768982E-4</v>
      </c>
      <c r="K10" s="66">
        <v>7.9215318097897947E-6</v>
      </c>
      <c r="L10" s="66">
        <v>1.0080003972111932E-4</v>
      </c>
      <c r="M10" s="66">
        <v>0</v>
      </c>
      <c r="N10" s="66">
        <v>9.2122971014767408E-8</v>
      </c>
      <c r="O10" s="66">
        <v>1.3880914256394775E-6</v>
      </c>
      <c r="P10" s="66">
        <v>2.4904189727364083E-7</v>
      </c>
      <c r="Q10" s="66">
        <v>3.5721639230445801E-7</v>
      </c>
      <c r="R10" s="66">
        <v>8.2147328783729955E-7</v>
      </c>
      <c r="S10" s="66">
        <v>2.9489040514268463E-8</v>
      </c>
      <c r="T10" s="66">
        <v>2.8596983178155016E-8</v>
      </c>
      <c r="U10" s="66">
        <v>1.9778140816755906E-6</v>
      </c>
      <c r="V10" s="66">
        <v>6.1542338363996466E-8</v>
      </c>
      <c r="W10" s="66">
        <v>7.64674805721845E-9</v>
      </c>
      <c r="X10" s="66">
        <v>1.8312812248384895E-7</v>
      </c>
      <c r="Y10" s="66">
        <v>3.3626863688537042E-8</v>
      </c>
      <c r="Z10" s="66">
        <v>3.4432358866864015E-8</v>
      </c>
      <c r="AA10" s="66">
        <v>6.6462122999188662E-6</v>
      </c>
      <c r="AB10" s="66">
        <v>2.2871059444734563E-6</v>
      </c>
      <c r="AC10" s="66">
        <v>2.3378969147115298E-9</v>
      </c>
      <c r="AD10" s="66">
        <v>1.1276882102651232E-8</v>
      </c>
      <c r="AE10" s="66">
        <v>2.471443957332283E-8</v>
      </c>
      <c r="AF10" s="66">
        <v>2.9240799140518067E-8</v>
      </c>
      <c r="AG10" s="66">
        <v>9.9176858331738913E-6</v>
      </c>
      <c r="AH10" s="66">
        <v>1.3648334323256935E-7</v>
      </c>
      <c r="AI10" s="66">
        <v>2.6005757088269591E-8</v>
      </c>
      <c r="AJ10" s="66">
        <v>2.8050715844730251E-7</v>
      </c>
      <c r="AK10" s="66">
        <v>2.45543614002887E-7</v>
      </c>
      <c r="AL10" s="66">
        <v>4.0338811608041121E-9</v>
      </c>
      <c r="AM10" s="66">
        <v>5.6061864928959105E-8</v>
      </c>
      <c r="AN10" s="66">
        <v>1.4209950130452187E-7</v>
      </c>
      <c r="AO10" s="66">
        <v>2.6383429195605325E-8</v>
      </c>
      <c r="AP10" s="66">
        <v>5.6685027917638806E-9</v>
      </c>
      <c r="AQ10" s="66">
        <v>2.7488545736562721E-8</v>
      </c>
      <c r="AR10" s="66">
        <v>2.3757384596722835E-8</v>
      </c>
      <c r="AS10" s="66">
        <v>2.070657139700024E-8</v>
      </c>
      <c r="AT10" s="66">
        <v>1.9501585221645009E-8</v>
      </c>
      <c r="AU10" s="66">
        <v>4.5603117795268152E-8</v>
      </c>
      <c r="AV10" s="66">
        <v>9.7333424549965077E-8</v>
      </c>
      <c r="AW10" s="66">
        <v>2.7714698264141051E-8</v>
      </c>
      <c r="AX10" s="66">
        <v>9.9821900029957477E-8</v>
      </c>
      <c r="AY10" s="66">
        <v>5.7114573305270276E-8</v>
      </c>
      <c r="AZ10" s="66">
        <v>2.6893511768251298E-8</v>
      </c>
      <c r="BA10" s="66">
        <v>1.2646244279411536E-7</v>
      </c>
      <c r="BB10" s="66">
        <v>4.4650331025691577E-8</v>
      </c>
      <c r="BC10" s="66">
        <v>8.3175102989655284E-8</v>
      </c>
      <c r="BD10" s="66">
        <v>5.355826607240447E-8</v>
      </c>
      <c r="BE10" s="66">
        <v>3.2888927796412595E-8</v>
      </c>
      <c r="BF10" s="66">
        <v>3.6702992988996647E-8</v>
      </c>
      <c r="BG10" s="66">
        <v>2.8335077718046188E-8</v>
      </c>
      <c r="BH10" s="66">
        <v>4.4893436439222314E-8</v>
      </c>
      <c r="BI10" s="66">
        <v>2.780645945040721E-8</v>
      </c>
      <c r="BJ10" s="66">
        <v>3.2346590138267753E-4</v>
      </c>
      <c r="BK10" s="66">
        <v>2.2283808398302673E-8</v>
      </c>
      <c r="BL10" s="66">
        <v>7.3735623842679755E-8</v>
      </c>
      <c r="BM10" s="66">
        <v>1.9433678849053504E-7</v>
      </c>
      <c r="BN10" s="66">
        <v>1.6464689966747002E-7</v>
      </c>
      <c r="BO10" s="66">
        <v>1.4516033041848353E-7</v>
      </c>
      <c r="BP10" s="66">
        <v>1.4012866491908438E-8</v>
      </c>
      <c r="BQ10" s="66">
        <v>1.8104915895778487E-8</v>
      </c>
      <c r="BR10" s="66">
        <v>5.642778270685688E-8</v>
      </c>
      <c r="BS10" s="66">
        <v>6.2561820860075782E-8</v>
      </c>
      <c r="BT10" s="66">
        <v>4.8446160776499376E-8</v>
      </c>
      <c r="BU10" s="66">
        <v>4.7582437802018896E-8</v>
      </c>
      <c r="BV10" s="66">
        <v>3.5862586628305517E-8</v>
      </c>
      <c r="BW10" s="66">
        <v>2.2724755509851215E-8</v>
      </c>
      <c r="BX10" s="66">
        <v>8.510340245609527E-9</v>
      </c>
      <c r="BY10" s="66">
        <v>4.9964886963558258E-8</v>
      </c>
      <c r="BZ10" s="66">
        <v>3.3972140371416741E-8</v>
      </c>
      <c r="CA10" s="66">
        <v>4.2993948468904189E-8</v>
      </c>
      <c r="CB10" s="66">
        <v>2.0570550822096607E-8</v>
      </c>
      <c r="CC10" s="66">
        <v>4.2630851877446369E-8</v>
      </c>
      <c r="CD10" s="66">
        <v>4.5343172877267444E-8</v>
      </c>
      <c r="CE10" s="66">
        <v>3.7256274085136864E-8</v>
      </c>
      <c r="CF10" s="66">
        <v>3.9124463005138637E-8</v>
      </c>
      <c r="CG10" s="66">
        <v>3.0029873680349305E-8</v>
      </c>
      <c r="CH10" s="66">
        <v>9.44035458736023E-8</v>
      </c>
      <c r="CI10" s="66">
        <v>1.7467713351155938E-7</v>
      </c>
      <c r="CJ10" s="66">
        <v>2.9195985798928995E-7</v>
      </c>
      <c r="CK10" s="66">
        <v>1.3380861518804778E-7</v>
      </c>
      <c r="CL10" s="66">
        <v>5.433302615837925E-7</v>
      </c>
      <c r="CM10" s="66">
        <v>3.0548111649823635E-7</v>
      </c>
      <c r="CN10" s="66">
        <v>4.028634536052958E-6</v>
      </c>
      <c r="CO10" s="66">
        <v>4.6712515515977321E-7</v>
      </c>
      <c r="CP10" s="66">
        <v>9.5526173279334613E-6</v>
      </c>
      <c r="CQ10" s="66">
        <v>5.5724858058841988E-8</v>
      </c>
      <c r="CR10" s="66">
        <v>3.7366091997772608E-5</v>
      </c>
      <c r="CS10" s="66">
        <v>6.7221782577155272E-5</v>
      </c>
      <c r="CT10" s="66">
        <v>5.5423948993898813E-7</v>
      </c>
      <c r="CU10" s="66">
        <v>2.7287075498693337E-7</v>
      </c>
      <c r="CV10" s="66">
        <v>2.1305899694602313E-7</v>
      </c>
      <c r="CW10" s="66">
        <v>6.020026558946139E-8</v>
      </c>
      <c r="CX10" s="66">
        <v>1.20157497299015E-7</v>
      </c>
      <c r="CY10" s="66">
        <v>1.54801056070704E-4</v>
      </c>
      <c r="CZ10" s="66">
        <v>2.7003555877911918E-4</v>
      </c>
      <c r="DA10" s="66">
        <v>2.1283118684480075E-7</v>
      </c>
      <c r="DB10" s="66">
        <v>1.9297759197093038E-6</v>
      </c>
      <c r="DC10" s="66">
        <v>1.5552562787951502E-5</v>
      </c>
      <c r="DD10" s="66">
        <v>4.8071576063388446E-6</v>
      </c>
      <c r="DE10" s="67">
        <v>1.2481512880121851E-7</v>
      </c>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row>
    <row r="11" spans="1:168" s="34" customFormat="1" ht="19.95" customHeight="1" x14ac:dyDescent="0.2">
      <c r="A11" s="71" t="s">
        <v>176</v>
      </c>
      <c r="B11" s="69" t="s">
        <v>175</v>
      </c>
      <c r="C11" s="70">
        <v>0</v>
      </c>
      <c r="D11" s="66">
        <v>0</v>
      </c>
      <c r="E11" s="66">
        <v>0</v>
      </c>
      <c r="F11" s="66">
        <v>0</v>
      </c>
      <c r="G11" s="66">
        <v>0</v>
      </c>
      <c r="H11" s="66">
        <v>1</v>
      </c>
      <c r="I11" s="66">
        <v>0</v>
      </c>
      <c r="J11" s="66">
        <v>0</v>
      </c>
      <c r="K11" s="66">
        <v>0</v>
      </c>
      <c r="L11" s="66">
        <v>0</v>
      </c>
      <c r="M11" s="66">
        <v>0</v>
      </c>
      <c r="N11" s="66">
        <v>0</v>
      </c>
      <c r="O11" s="66">
        <v>0</v>
      </c>
      <c r="P11" s="66">
        <v>0</v>
      </c>
      <c r="Q11" s="66">
        <v>0</v>
      </c>
      <c r="R11" s="66">
        <v>0</v>
      </c>
      <c r="S11" s="66">
        <v>0</v>
      </c>
      <c r="T11" s="66">
        <v>0</v>
      </c>
      <c r="U11" s="66">
        <v>0</v>
      </c>
      <c r="V11" s="66">
        <v>0</v>
      </c>
      <c r="W11" s="66">
        <v>0</v>
      </c>
      <c r="X11" s="66">
        <v>0</v>
      </c>
      <c r="Y11" s="66">
        <v>0</v>
      </c>
      <c r="Z11" s="66">
        <v>0</v>
      </c>
      <c r="AA11" s="66">
        <v>0</v>
      </c>
      <c r="AB11" s="66">
        <v>0</v>
      </c>
      <c r="AC11" s="66">
        <v>0</v>
      </c>
      <c r="AD11" s="66">
        <v>0</v>
      </c>
      <c r="AE11" s="66">
        <v>0</v>
      </c>
      <c r="AF11" s="66">
        <v>0</v>
      </c>
      <c r="AG11" s="66">
        <v>0</v>
      </c>
      <c r="AH11" s="66">
        <v>0</v>
      </c>
      <c r="AI11" s="66">
        <v>0</v>
      </c>
      <c r="AJ11" s="66">
        <v>0</v>
      </c>
      <c r="AK11" s="66">
        <v>0</v>
      </c>
      <c r="AL11" s="66">
        <v>0</v>
      </c>
      <c r="AM11" s="66">
        <v>0</v>
      </c>
      <c r="AN11" s="66">
        <v>0</v>
      </c>
      <c r="AO11" s="66">
        <v>0</v>
      </c>
      <c r="AP11" s="66">
        <v>0</v>
      </c>
      <c r="AQ11" s="66">
        <v>0</v>
      </c>
      <c r="AR11" s="66">
        <v>0</v>
      </c>
      <c r="AS11" s="66">
        <v>0</v>
      </c>
      <c r="AT11" s="66">
        <v>0</v>
      </c>
      <c r="AU11" s="66">
        <v>0</v>
      </c>
      <c r="AV11" s="66">
        <v>0</v>
      </c>
      <c r="AW11" s="66">
        <v>0</v>
      </c>
      <c r="AX11" s="66">
        <v>0</v>
      </c>
      <c r="AY11" s="66">
        <v>0</v>
      </c>
      <c r="AZ11" s="66">
        <v>0</v>
      </c>
      <c r="BA11" s="66">
        <v>0</v>
      </c>
      <c r="BB11" s="66">
        <v>0</v>
      </c>
      <c r="BC11" s="66">
        <v>0</v>
      </c>
      <c r="BD11" s="66">
        <v>0</v>
      </c>
      <c r="BE11" s="66">
        <v>0</v>
      </c>
      <c r="BF11" s="66">
        <v>0</v>
      </c>
      <c r="BG11" s="66">
        <v>0</v>
      </c>
      <c r="BH11" s="66">
        <v>0</v>
      </c>
      <c r="BI11" s="66">
        <v>0</v>
      </c>
      <c r="BJ11" s="66">
        <v>0</v>
      </c>
      <c r="BK11" s="66">
        <v>0</v>
      </c>
      <c r="BL11" s="66">
        <v>0</v>
      </c>
      <c r="BM11" s="66">
        <v>0</v>
      </c>
      <c r="BN11" s="66">
        <v>0</v>
      </c>
      <c r="BO11" s="66">
        <v>0</v>
      </c>
      <c r="BP11" s="66">
        <v>0</v>
      </c>
      <c r="BQ11" s="66">
        <v>0</v>
      </c>
      <c r="BR11" s="66">
        <v>0</v>
      </c>
      <c r="BS11" s="66">
        <v>0</v>
      </c>
      <c r="BT11" s="66">
        <v>0</v>
      </c>
      <c r="BU11" s="66">
        <v>0</v>
      </c>
      <c r="BV11" s="66">
        <v>0</v>
      </c>
      <c r="BW11" s="66">
        <v>0</v>
      </c>
      <c r="BX11" s="66">
        <v>0</v>
      </c>
      <c r="BY11" s="66">
        <v>0</v>
      </c>
      <c r="BZ11" s="66">
        <v>0</v>
      </c>
      <c r="CA11" s="66">
        <v>0</v>
      </c>
      <c r="CB11" s="66">
        <v>0</v>
      </c>
      <c r="CC11" s="66">
        <v>0</v>
      </c>
      <c r="CD11" s="66">
        <v>0</v>
      </c>
      <c r="CE11" s="66">
        <v>0</v>
      </c>
      <c r="CF11" s="66">
        <v>0</v>
      </c>
      <c r="CG11" s="66">
        <v>0</v>
      </c>
      <c r="CH11" s="66">
        <v>0</v>
      </c>
      <c r="CI11" s="66">
        <v>0</v>
      </c>
      <c r="CJ11" s="66">
        <v>0</v>
      </c>
      <c r="CK11" s="66">
        <v>0</v>
      </c>
      <c r="CL11" s="66">
        <v>0</v>
      </c>
      <c r="CM11" s="66">
        <v>0</v>
      </c>
      <c r="CN11" s="66">
        <v>0</v>
      </c>
      <c r="CO11" s="66">
        <v>0</v>
      </c>
      <c r="CP11" s="66">
        <v>0</v>
      </c>
      <c r="CQ11" s="66">
        <v>0</v>
      </c>
      <c r="CR11" s="66">
        <v>0</v>
      </c>
      <c r="CS11" s="66">
        <v>0</v>
      </c>
      <c r="CT11" s="66">
        <v>0</v>
      </c>
      <c r="CU11" s="66">
        <v>0</v>
      </c>
      <c r="CV11" s="66">
        <v>0</v>
      </c>
      <c r="CW11" s="66">
        <v>0</v>
      </c>
      <c r="CX11" s="66">
        <v>0</v>
      </c>
      <c r="CY11" s="66">
        <v>0</v>
      </c>
      <c r="CZ11" s="66">
        <v>0</v>
      </c>
      <c r="DA11" s="66">
        <v>0</v>
      </c>
      <c r="DB11" s="66">
        <v>0</v>
      </c>
      <c r="DC11" s="66">
        <v>0</v>
      </c>
      <c r="DD11" s="66">
        <v>0</v>
      </c>
      <c r="DE11" s="67">
        <v>0</v>
      </c>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row>
    <row r="12" spans="1:168" s="34" customFormat="1" ht="19.95" customHeight="1" x14ac:dyDescent="0.2">
      <c r="A12" s="71" t="s">
        <v>179</v>
      </c>
      <c r="B12" s="69" t="s">
        <v>180</v>
      </c>
      <c r="C12" s="70">
        <v>0</v>
      </c>
      <c r="D12" s="66">
        <v>0</v>
      </c>
      <c r="E12" s="66">
        <v>0</v>
      </c>
      <c r="F12" s="66">
        <v>0</v>
      </c>
      <c r="G12" s="66">
        <v>0</v>
      </c>
      <c r="H12" s="66">
        <v>0</v>
      </c>
      <c r="I12" s="66">
        <v>1</v>
      </c>
      <c r="J12" s="66">
        <v>0</v>
      </c>
      <c r="K12" s="66">
        <v>0</v>
      </c>
      <c r="L12" s="66">
        <v>0</v>
      </c>
      <c r="M12" s="66">
        <v>0</v>
      </c>
      <c r="N12" s="66">
        <v>0</v>
      </c>
      <c r="O12" s="66">
        <v>0</v>
      </c>
      <c r="P12" s="66">
        <v>0</v>
      </c>
      <c r="Q12" s="66">
        <v>0</v>
      </c>
      <c r="R12" s="66">
        <v>0</v>
      </c>
      <c r="S12" s="66">
        <v>0</v>
      </c>
      <c r="T12" s="66">
        <v>0</v>
      </c>
      <c r="U12" s="66">
        <v>0</v>
      </c>
      <c r="V12" s="66">
        <v>0</v>
      </c>
      <c r="W12" s="66">
        <v>0</v>
      </c>
      <c r="X12" s="66">
        <v>0</v>
      </c>
      <c r="Y12" s="66">
        <v>0</v>
      </c>
      <c r="Z12" s="66">
        <v>0</v>
      </c>
      <c r="AA12" s="66">
        <v>0</v>
      </c>
      <c r="AB12" s="66">
        <v>0</v>
      </c>
      <c r="AC12" s="66">
        <v>0</v>
      </c>
      <c r="AD12" s="66">
        <v>0</v>
      </c>
      <c r="AE12" s="66">
        <v>0</v>
      </c>
      <c r="AF12" s="66">
        <v>0</v>
      </c>
      <c r="AG12" s="66">
        <v>0</v>
      </c>
      <c r="AH12" s="66">
        <v>0</v>
      </c>
      <c r="AI12" s="66">
        <v>0</v>
      </c>
      <c r="AJ12" s="66">
        <v>0</v>
      </c>
      <c r="AK12" s="66">
        <v>0</v>
      </c>
      <c r="AL12" s="66">
        <v>0</v>
      </c>
      <c r="AM12" s="66">
        <v>0</v>
      </c>
      <c r="AN12" s="66">
        <v>0</v>
      </c>
      <c r="AO12" s="66">
        <v>0</v>
      </c>
      <c r="AP12" s="66">
        <v>0</v>
      </c>
      <c r="AQ12" s="66">
        <v>0</v>
      </c>
      <c r="AR12" s="66">
        <v>0</v>
      </c>
      <c r="AS12" s="66">
        <v>0</v>
      </c>
      <c r="AT12" s="66">
        <v>0</v>
      </c>
      <c r="AU12" s="66">
        <v>0</v>
      </c>
      <c r="AV12" s="66">
        <v>0</v>
      </c>
      <c r="AW12" s="66">
        <v>0</v>
      </c>
      <c r="AX12" s="66">
        <v>0</v>
      </c>
      <c r="AY12" s="66">
        <v>0</v>
      </c>
      <c r="AZ12" s="66">
        <v>0</v>
      </c>
      <c r="BA12" s="66">
        <v>0</v>
      </c>
      <c r="BB12" s="66">
        <v>0</v>
      </c>
      <c r="BC12" s="66">
        <v>0</v>
      </c>
      <c r="BD12" s="66">
        <v>0</v>
      </c>
      <c r="BE12" s="66">
        <v>0</v>
      </c>
      <c r="BF12" s="66">
        <v>0</v>
      </c>
      <c r="BG12" s="66">
        <v>0</v>
      </c>
      <c r="BH12" s="66">
        <v>0</v>
      </c>
      <c r="BI12" s="66">
        <v>0</v>
      </c>
      <c r="BJ12" s="66">
        <v>0</v>
      </c>
      <c r="BK12" s="66">
        <v>0</v>
      </c>
      <c r="BL12" s="66">
        <v>0</v>
      </c>
      <c r="BM12" s="66">
        <v>0</v>
      </c>
      <c r="BN12" s="66">
        <v>0</v>
      </c>
      <c r="BO12" s="66">
        <v>0</v>
      </c>
      <c r="BP12" s="66">
        <v>0</v>
      </c>
      <c r="BQ12" s="66">
        <v>0</v>
      </c>
      <c r="BR12" s="66">
        <v>0</v>
      </c>
      <c r="BS12" s="66">
        <v>0</v>
      </c>
      <c r="BT12" s="66">
        <v>0</v>
      </c>
      <c r="BU12" s="66">
        <v>0</v>
      </c>
      <c r="BV12" s="66">
        <v>0</v>
      </c>
      <c r="BW12" s="66">
        <v>0</v>
      </c>
      <c r="BX12" s="66">
        <v>0</v>
      </c>
      <c r="BY12" s="66">
        <v>0</v>
      </c>
      <c r="BZ12" s="66">
        <v>0</v>
      </c>
      <c r="CA12" s="66">
        <v>0</v>
      </c>
      <c r="CB12" s="66">
        <v>0</v>
      </c>
      <c r="CC12" s="66">
        <v>0</v>
      </c>
      <c r="CD12" s="66">
        <v>0</v>
      </c>
      <c r="CE12" s="66">
        <v>0</v>
      </c>
      <c r="CF12" s="66">
        <v>0</v>
      </c>
      <c r="CG12" s="66">
        <v>0</v>
      </c>
      <c r="CH12" s="66">
        <v>0</v>
      </c>
      <c r="CI12" s="66">
        <v>0</v>
      </c>
      <c r="CJ12" s="66">
        <v>0</v>
      </c>
      <c r="CK12" s="66">
        <v>0</v>
      </c>
      <c r="CL12" s="66">
        <v>0</v>
      </c>
      <c r="CM12" s="66">
        <v>0</v>
      </c>
      <c r="CN12" s="66">
        <v>0</v>
      </c>
      <c r="CO12" s="66">
        <v>0</v>
      </c>
      <c r="CP12" s="66">
        <v>0</v>
      </c>
      <c r="CQ12" s="66">
        <v>0</v>
      </c>
      <c r="CR12" s="66">
        <v>0</v>
      </c>
      <c r="CS12" s="66">
        <v>0</v>
      </c>
      <c r="CT12" s="66">
        <v>0</v>
      </c>
      <c r="CU12" s="66">
        <v>0</v>
      </c>
      <c r="CV12" s="66">
        <v>0</v>
      </c>
      <c r="CW12" s="66">
        <v>0</v>
      </c>
      <c r="CX12" s="66">
        <v>0</v>
      </c>
      <c r="CY12" s="66">
        <v>0</v>
      </c>
      <c r="CZ12" s="66">
        <v>0</v>
      </c>
      <c r="DA12" s="66">
        <v>0</v>
      </c>
      <c r="DB12" s="66">
        <v>0</v>
      </c>
      <c r="DC12" s="66">
        <v>0</v>
      </c>
      <c r="DD12" s="66">
        <v>0</v>
      </c>
      <c r="DE12" s="67">
        <v>0</v>
      </c>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row>
    <row r="13" spans="1:168" s="34" customFormat="1" ht="19.95" customHeight="1" x14ac:dyDescent="0.2">
      <c r="A13" s="71" t="s">
        <v>185</v>
      </c>
      <c r="B13" s="69" t="s">
        <v>186</v>
      </c>
      <c r="C13" s="70">
        <v>4.6018175526027265E-5</v>
      </c>
      <c r="D13" s="66">
        <v>4.8208129942854516E-3</v>
      </c>
      <c r="E13" s="66">
        <v>4.2681389317260986E-5</v>
      </c>
      <c r="F13" s="66">
        <v>4.6047854476513718E-3</v>
      </c>
      <c r="G13" s="66">
        <v>3.8789814735476413E-3</v>
      </c>
      <c r="H13" s="66">
        <v>0</v>
      </c>
      <c r="I13" s="66">
        <v>8.619749261127346E-6</v>
      </c>
      <c r="J13" s="66">
        <v>1</v>
      </c>
      <c r="K13" s="66">
        <v>1.5416011690551653E-2</v>
      </c>
      <c r="L13" s="66">
        <v>6.4169947798825691E-2</v>
      </c>
      <c r="M13" s="66">
        <v>0</v>
      </c>
      <c r="N13" s="66">
        <v>3.2833777586535643E-5</v>
      </c>
      <c r="O13" s="66">
        <v>1.6126134479591645E-3</v>
      </c>
      <c r="P13" s="66">
        <v>3.2182801991847721E-4</v>
      </c>
      <c r="Q13" s="66">
        <v>2.3469893979991009E-5</v>
      </c>
      <c r="R13" s="66">
        <v>1.5664243914631027E-3</v>
      </c>
      <c r="S13" s="66">
        <v>2.661274269135839E-5</v>
      </c>
      <c r="T13" s="66">
        <v>2.3183983993217394E-5</v>
      </c>
      <c r="U13" s="66">
        <v>4.1901118778739053E-5</v>
      </c>
      <c r="V13" s="66">
        <v>7.4949023320627225E-5</v>
      </c>
      <c r="W13" s="66">
        <v>6.8726625951202789E-6</v>
      </c>
      <c r="X13" s="66">
        <v>3.1324901589133126E-4</v>
      </c>
      <c r="Y13" s="66">
        <v>4.0934842083835907E-5</v>
      </c>
      <c r="Z13" s="66">
        <v>3.5185382538652044E-5</v>
      </c>
      <c r="AA13" s="66">
        <v>2.4761445900377413E-3</v>
      </c>
      <c r="AB13" s="66">
        <v>4.4365955531382043E-3</v>
      </c>
      <c r="AC13" s="66">
        <v>1.7830228762242339E-6</v>
      </c>
      <c r="AD13" s="66">
        <v>9.0681186281863708E-6</v>
      </c>
      <c r="AE13" s="66">
        <v>1.4490048327229939E-5</v>
      </c>
      <c r="AF13" s="66">
        <v>1.949961848358755E-5</v>
      </c>
      <c r="AG13" s="66">
        <v>1.9088719846602556E-2</v>
      </c>
      <c r="AH13" s="66">
        <v>6.5422781066545695E-5</v>
      </c>
      <c r="AI13" s="66">
        <v>6.9148023241770314E-6</v>
      </c>
      <c r="AJ13" s="66">
        <v>2.1053146708378798E-4</v>
      </c>
      <c r="AK13" s="66">
        <v>2.1011275616721192E-4</v>
      </c>
      <c r="AL13" s="66">
        <v>1.2969588413955956E-6</v>
      </c>
      <c r="AM13" s="66">
        <v>2.1185453892894696E-6</v>
      </c>
      <c r="AN13" s="66">
        <v>1.0552146218977283E-5</v>
      </c>
      <c r="AO13" s="66">
        <v>1.5081922227991033E-6</v>
      </c>
      <c r="AP13" s="66">
        <v>6.0928239628080468E-7</v>
      </c>
      <c r="AQ13" s="66">
        <v>3.8764569188453802E-6</v>
      </c>
      <c r="AR13" s="66">
        <v>7.6249490729625883E-6</v>
      </c>
      <c r="AS13" s="66">
        <v>6.0717323931713674E-6</v>
      </c>
      <c r="AT13" s="66">
        <v>3.578253645641602E-6</v>
      </c>
      <c r="AU13" s="66">
        <v>4.6076275579380361E-6</v>
      </c>
      <c r="AV13" s="66">
        <v>2.1616635603780692E-5</v>
      </c>
      <c r="AW13" s="66">
        <v>4.545659445507358E-6</v>
      </c>
      <c r="AX13" s="66">
        <v>1.0219950078773612E-5</v>
      </c>
      <c r="AY13" s="66">
        <v>6.140893924456585E-6</v>
      </c>
      <c r="AZ13" s="66">
        <v>6.3724720139245792E-6</v>
      </c>
      <c r="BA13" s="66">
        <v>4.7305653715779576E-6</v>
      </c>
      <c r="BB13" s="66">
        <v>6.7530661543755579E-6</v>
      </c>
      <c r="BC13" s="66">
        <v>9.0305283649778548E-6</v>
      </c>
      <c r="BD13" s="66">
        <v>6.7089247658655874E-6</v>
      </c>
      <c r="BE13" s="66">
        <v>5.9184023919359153E-6</v>
      </c>
      <c r="BF13" s="66">
        <v>8.4267248242792883E-6</v>
      </c>
      <c r="BG13" s="66">
        <v>6.9345304683864412E-6</v>
      </c>
      <c r="BH13" s="66">
        <v>1.7149734100231912E-5</v>
      </c>
      <c r="BI13" s="66">
        <v>5.5448666766698445E-6</v>
      </c>
      <c r="BJ13" s="66">
        <v>8.7119324789076481E-4</v>
      </c>
      <c r="BK13" s="66">
        <v>2.0451327596487676E-6</v>
      </c>
      <c r="BL13" s="66">
        <v>8.423483075432609E-6</v>
      </c>
      <c r="BM13" s="66">
        <v>8.8423375198129588E-6</v>
      </c>
      <c r="BN13" s="66">
        <v>4.4423944324126229E-6</v>
      </c>
      <c r="BO13" s="66">
        <v>4.4530829294377026E-6</v>
      </c>
      <c r="BP13" s="66">
        <v>1.9387323545149198E-6</v>
      </c>
      <c r="BQ13" s="66">
        <v>4.9314524279592704E-6</v>
      </c>
      <c r="BR13" s="66">
        <v>6.2142331684487748E-6</v>
      </c>
      <c r="BS13" s="66">
        <v>4.979048094384034E-6</v>
      </c>
      <c r="BT13" s="66">
        <v>3.0160953002659642E-6</v>
      </c>
      <c r="BU13" s="66">
        <v>2.746192103670598E-6</v>
      </c>
      <c r="BV13" s="66">
        <v>2.4826550398014706E-6</v>
      </c>
      <c r="BW13" s="66">
        <v>1.6376526163251678E-6</v>
      </c>
      <c r="BX13" s="66">
        <v>5.8837880469784189E-7</v>
      </c>
      <c r="BY13" s="66">
        <v>1.07582741599448E-5</v>
      </c>
      <c r="BZ13" s="66">
        <v>2.6331988922580971E-6</v>
      </c>
      <c r="CA13" s="66">
        <v>2.8308727248855768E-6</v>
      </c>
      <c r="CB13" s="66">
        <v>1.6366314164092765E-6</v>
      </c>
      <c r="CC13" s="66">
        <v>3.7113657643531802E-6</v>
      </c>
      <c r="CD13" s="66">
        <v>2.188489598117171E-6</v>
      </c>
      <c r="CE13" s="66">
        <v>3.7713972742031177E-6</v>
      </c>
      <c r="CF13" s="66">
        <v>3.6411757561357524E-6</v>
      </c>
      <c r="CG13" s="66">
        <v>1.2278689432506828E-6</v>
      </c>
      <c r="CH13" s="66">
        <v>9.3471068204495403E-6</v>
      </c>
      <c r="CI13" s="66">
        <v>6.6216976708346009E-6</v>
      </c>
      <c r="CJ13" s="66">
        <v>9.5141176598137029E-6</v>
      </c>
      <c r="CK13" s="66">
        <v>1.2715985011997899E-5</v>
      </c>
      <c r="CL13" s="66">
        <v>1.5094471894271798E-5</v>
      </c>
      <c r="CM13" s="66">
        <v>6.0485672299977944E-5</v>
      </c>
      <c r="CN13" s="66">
        <v>1.4306172632682207E-3</v>
      </c>
      <c r="CO13" s="66">
        <v>2.577109290537765E-5</v>
      </c>
      <c r="CP13" s="66">
        <v>9.216644790756009E-4</v>
      </c>
      <c r="CQ13" s="66">
        <v>9.8096833966613961E-6</v>
      </c>
      <c r="CR13" s="66">
        <v>3.3973650663377489E-3</v>
      </c>
      <c r="CS13" s="66">
        <v>5.3925843069435675E-3</v>
      </c>
      <c r="CT13" s="66">
        <v>5.1183346387358251E-4</v>
      </c>
      <c r="CU13" s="66">
        <v>6.400890617375262E-6</v>
      </c>
      <c r="CV13" s="66">
        <v>1.1653731288421845E-5</v>
      </c>
      <c r="CW13" s="66">
        <v>5.9529244289219457E-6</v>
      </c>
      <c r="CX13" s="66">
        <v>5.7292661939705888E-6</v>
      </c>
      <c r="CY13" s="66">
        <v>1.2243807221307187E-2</v>
      </c>
      <c r="CZ13" s="66">
        <v>4.1040463467406856E-2</v>
      </c>
      <c r="DA13" s="66">
        <v>2.3669420955189777E-5</v>
      </c>
      <c r="DB13" s="66">
        <v>2.1529399196920579E-5</v>
      </c>
      <c r="DC13" s="66">
        <v>1.2662318737705878E-3</v>
      </c>
      <c r="DD13" s="66">
        <v>2.2940205765242617E-5</v>
      </c>
      <c r="DE13" s="67">
        <v>3.1546611761966747E-5</v>
      </c>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row>
    <row r="14" spans="1:168" s="34" customFormat="1" ht="19.95" customHeight="1" x14ac:dyDescent="0.2">
      <c r="A14" s="71" t="s">
        <v>201</v>
      </c>
      <c r="B14" s="69" t="s">
        <v>202</v>
      </c>
      <c r="C14" s="70">
        <v>5.8107724458116738E-6</v>
      </c>
      <c r="D14" s="66">
        <v>4.4087989209811727E-5</v>
      </c>
      <c r="E14" s="66">
        <v>2.0754176763339024E-5</v>
      </c>
      <c r="F14" s="66">
        <v>5.0288301759492486E-6</v>
      </c>
      <c r="G14" s="66">
        <v>4.8492618779621445E-3</v>
      </c>
      <c r="H14" s="66">
        <v>0</v>
      </c>
      <c r="I14" s="66">
        <v>6.6070194641464316E-6</v>
      </c>
      <c r="J14" s="66">
        <v>5.0605835421962855E-4</v>
      </c>
      <c r="K14" s="66">
        <v>1</v>
      </c>
      <c r="L14" s="66">
        <v>4.6776653184983804E-5</v>
      </c>
      <c r="M14" s="66">
        <v>0</v>
      </c>
      <c r="N14" s="66">
        <v>3.0150603081098502E-6</v>
      </c>
      <c r="O14" s="66">
        <v>4.6390925842626611E-6</v>
      </c>
      <c r="P14" s="66">
        <v>5.4452188906933165E-6</v>
      </c>
      <c r="Q14" s="66">
        <v>2.8600929872814178E-6</v>
      </c>
      <c r="R14" s="66">
        <v>4.3452877856369338E-6</v>
      </c>
      <c r="S14" s="66">
        <v>3.2482311696931846E-6</v>
      </c>
      <c r="T14" s="66">
        <v>2.775926527628037E-6</v>
      </c>
      <c r="U14" s="66">
        <v>1.3987303021390678E-6</v>
      </c>
      <c r="V14" s="66">
        <v>2.9320267216740823E-6</v>
      </c>
      <c r="W14" s="66">
        <v>4.9190830661104159E-7</v>
      </c>
      <c r="X14" s="66">
        <v>2.1513741189060214E-6</v>
      </c>
      <c r="Y14" s="66">
        <v>1.637153597301969E-6</v>
      </c>
      <c r="Z14" s="66">
        <v>5.483012486786518E-6</v>
      </c>
      <c r="AA14" s="66">
        <v>1.6513777132327913E-5</v>
      </c>
      <c r="AB14" s="66">
        <v>4.9266732452557438E-6</v>
      </c>
      <c r="AC14" s="66">
        <v>3.8190630189454852E-7</v>
      </c>
      <c r="AD14" s="66">
        <v>1.9303499211171028E-6</v>
      </c>
      <c r="AE14" s="66">
        <v>2.2256744404392397E-6</v>
      </c>
      <c r="AF14" s="66">
        <v>4.4950352735114712E-6</v>
      </c>
      <c r="AG14" s="66">
        <v>1.4055433772482031E-5</v>
      </c>
      <c r="AH14" s="66">
        <v>5.6317626652775655E-6</v>
      </c>
      <c r="AI14" s="66">
        <v>7.6616956363352867E-6</v>
      </c>
      <c r="AJ14" s="66">
        <v>2.3552670223980302E-6</v>
      </c>
      <c r="AK14" s="66">
        <v>8.6602479476551936E-6</v>
      </c>
      <c r="AL14" s="66">
        <v>2.5273704619981928E-6</v>
      </c>
      <c r="AM14" s="66">
        <v>3.0857591921050909E-6</v>
      </c>
      <c r="AN14" s="66">
        <v>9.7662510908575559E-6</v>
      </c>
      <c r="AO14" s="66">
        <v>5.8106204044146563E-6</v>
      </c>
      <c r="AP14" s="66">
        <v>2.6460096615723935E-6</v>
      </c>
      <c r="AQ14" s="66">
        <v>3.4052024912237936E-6</v>
      </c>
      <c r="AR14" s="66">
        <v>3.261851931093697E-6</v>
      </c>
      <c r="AS14" s="66">
        <v>4.2141737727338604E-6</v>
      </c>
      <c r="AT14" s="66">
        <v>5.5870682038165612E-6</v>
      </c>
      <c r="AU14" s="66">
        <v>4.694556001662909E-6</v>
      </c>
      <c r="AV14" s="66">
        <v>2.6799493436463551E-6</v>
      </c>
      <c r="AW14" s="66">
        <v>1.5274363336472244E-6</v>
      </c>
      <c r="AX14" s="66">
        <v>1.7713802026597619E-6</v>
      </c>
      <c r="AY14" s="66">
        <v>2.5301131631727593E-6</v>
      </c>
      <c r="AZ14" s="66">
        <v>1.7013463686054411E-6</v>
      </c>
      <c r="BA14" s="66">
        <v>1.4882415886139573E-6</v>
      </c>
      <c r="BB14" s="66">
        <v>4.8555895443419547E-6</v>
      </c>
      <c r="BC14" s="66">
        <v>2.0262624603706008E-6</v>
      </c>
      <c r="BD14" s="66">
        <v>1.9849661567394561E-6</v>
      </c>
      <c r="BE14" s="66">
        <v>1.1281309968994184E-6</v>
      </c>
      <c r="BF14" s="66">
        <v>1.3961226006470998E-6</v>
      </c>
      <c r="BG14" s="66">
        <v>1.4854045324678992E-6</v>
      </c>
      <c r="BH14" s="66">
        <v>1.146389151095153E-5</v>
      </c>
      <c r="BI14" s="66">
        <v>7.1301178455798465E-6</v>
      </c>
      <c r="BJ14" s="66">
        <v>5.1264136836254063E-6</v>
      </c>
      <c r="BK14" s="66">
        <v>3.6760670101059484E-6</v>
      </c>
      <c r="BL14" s="66">
        <v>1.1971250650361726E-5</v>
      </c>
      <c r="BM14" s="66">
        <v>1.3691092547764403E-5</v>
      </c>
      <c r="BN14" s="66">
        <v>5.347786640948115E-6</v>
      </c>
      <c r="BO14" s="66">
        <v>7.2846767531323537E-6</v>
      </c>
      <c r="BP14" s="66">
        <v>2.6644811499889582E-6</v>
      </c>
      <c r="BQ14" s="66">
        <v>2.1924718279628483E-6</v>
      </c>
      <c r="BR14" s="66">
        <v>6.9607085855842319E-6</v>
      </c>
      <c r="BS14" s="66">
        <v>1.2754380382722071E-5</v>
      </c>
      <c r="BT14" s="66">
        <v>2.7447678880175379E-5</v>
      </c>
      <c r="BU14" s="66">
        <v>3.7297789647354789E-6</v>
      </c>
      <c r="BV14" s="66">
        <v>6.7935632425434342E-6</v>
      </c>
      <c r="BW14" s="66">
        <v>1.9024732282235297E-6</v>
      </c>
      <c r="BX14" s="66">
        <v>5.3093571873205727E-7</v>
      </c>
      <c r="BY14" s="66">
        <v>6.0524995684169361E-6</v>
      </c>
      <c r="BZ14" s="66">
        <v>8.7154532727987967E-6</v>
      </c>
      <c r="CA14" s="66">
        <v>3.8700329910607731E-6</v>
      </c>
      <c r="CB14" s="66">
        <v>9.8025719612381579E-6</v>
      </c>
      <c r="CC14" s="66">
        <v>2.2580368472576985E-6</v>
      </c>
      <c r="CD14" s="66">
        <v>2.0161302579958423E-6</v>
      </c>
      <c r="CE14" s="66">
        <v>3.4851058819085948E-6</v>
      </c>
      <c r="CF14" s="66">
        <v>7.9004911918498188E-6</v>
      </c>
      <c r="CG14" s="66">
        <v>1.5621754222464394E-6</v>
      </c>
      <c r="CH14" s="66">
        <v>2.7656688804283008E-6</v>
      </c>
      <c r="CI14" s="66">
        <v>6.8402518514004868E-6</v>
      </c>
      <c r="CJ14" s="66">
        <v>2.2576869344554677E-6</v>
      </c>
      <c r="CK14" s="66">
        <v>3.929891580556082E-6</v>
      </c>
      <c r="CL14" s="66">
        <v>4.0727300021133942E-6</v>
      </c>
      <c r="CM14" s="66">
        <v>6.2488866145025323E-6</v>
      </c>
      <c r="CN14" s="66">
        <v>5.9046000845795422E-5</v>
      </c>
      <c r="CO14" s="66">
        <v>7.2806250572848097E-6</v>
      </c>
      <c r="CP14" s="66">
        <v>1.3480635422205399E-4</v>
      </c>
      <c r="CQ14" s="66">
        <v>9.4514782696802478E-6</v>
      </c>
      <c r="CR14" s="66">
        <v>4.2054887713338337E-4</v>
      </c>
      <c r="CS14" s="66">
        <v>6.7900917481978024E-4</v>
      </c>
      <c r="CT14" s="66">
        <v>5.4113025732878863E-6</v>
      </c>
      <c r="CU14" s="66">
        <v>5.2054161202491981E-6</v>
      </c>
      <c r="CV14" s="66">
        <v>3.6377074378242657E-6</v>
      </c>
      <c r="CW14" s="66">
        <v>3.2260635664270394E-6</v>
      </c>
      <c r="CX14" s="66">
        <v>3.0019058046680323E-6</v>
      </c>
      <c r="CY14" s="66">
        <v>6.1112985643753713E-3</v>
      </c>
      <c r="CZ14" s="66">
        <v>1.9300193801581229E-2</v>
      </c>
      <c r="DA14" s="66">
        <v>6.2919365204812733E-6</v>
      </c>
      <c r="DB14" s="66">
        <v>2.9166694965587481E-6</v>
      </c>
      <c r="DC14" s="66">
        <v>3.3700651447803054E-4</v>
      </c>
      <c r="DD14" s="66">
        <v>4.5351293476130933E-6</v>
      </c>
      <c r="DE14" s="67">
        <v>7.6852969886643055E-4</v>
      </c>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row>
    <row r="15" spans="1:168" s="34" customFormat="1" ht="19.95" customHeight="1" x14ac:dyDescent="0.2">
      <c r="A15" s="71" t="s">
        <v>207</v>
      </c>
      <c r="B15" s="69" t="s">
        <v>206</v>
      </c>
      <c r="C15" s="70">
        <v>2.5320186914316476E-4</v>
      </c>
      <c r="D15" s="66">
        <v>1.4362265965529922E-2</v>
      </c>
      <c r="E15" s="66">
        <v>4.7711649239530441E-4</v>
      </c>
      <c r="F15" s="66">
        <v>4.2533729012776168E-4</v>
      </c>
      <c r="G15" s="66">
        <v>1.1720923821333043E-4</v>
      </c>
      <c r="H15" s="66">
        <v>0</v>
      </c>
      <c r="I15" s="66">
        <v>7.5943979606050338E-8</v>
      </c>
      <c r="J15" s="66">
        <v>7.7085578418082065E-5</v>
      </c>
      <c r="K15" s="66">
        <v>1.6868651992138436E-6</v>
      </c>
      <c r="L15" s="66">
        <v>1</v>
      </c>
      <c r="M15" s="66">
        <v>0</v>
      </c>
      <c r="N15" s="66">
        <v>2.4216037130751738E-6</v>
      </c>
      <c r="O15" s="66">
        <v>1.2799909756725986E-6</v>
      </c>
      <c r="P15" s="66">
        <v>1.8849597562655667E-6</v>
      </c>
      <c r="Q15" s="66">
        <v>1.2065289178703635E-7</v>
      </c>
      <c r="R15" s="66">
        <v>3.0879948328475934E-7</v>
      </c>
      <c r="S15" s="66">
        <v>1.1849846365036553E-7</v>
      </c>
      <c r="T15" s="66">
        <v>9.6819799439516372E-8</v>
      </c>
      <c r="U15" s="66">
        <v>1.5932601078373404E-5</v>
      </c>
      <c r="V15" s="66">
        <v>1.1023421641590847E-7</v>
      </c>
      <c r="W15" s="66">
        <v>1.655385882859324E-8</v>
      </c>
      <c r="X15" s="66">
        <v>1.2344291496086272E-7</v>
      </c>
      <c r="Y15" s="66">
        <v>6.4183439338283443E-8</v>
      </c>
      <c r="Z15" s="66">
        <v>1.0302869346967843E-7</v>
      </c>
      <c r="AA15" s="66">
        <v>3.1573154573300085E-7</v>
      </c>
      <c r="AB15" s="66">
        <v>4.6926677812174249E-7</v>
      </c>
      <c r="AC15" s="66">
        <v>1.2196743903907056E-8</v>
      </c>
      <c r="AD15" s="66">
        <v>2.0765530707616037E-8</v>
      </c>
      <c r="AE15" s="66">
        <v>8.3645575746987358E-8</v>
      </c>
      <c r="AF15" s="66">
        <v>1.2860726981947706E-7</v>
      </c>
      <c r="AG15" s="66">
        <v>3.0207585114758057E-5</v>
      </c>
      <c r="AH15" s="66">
        <v>6.6406307037538007E-8</v>
      </c>
      <c r="AI15" s="66">
        <v>5.4945135424542138E-8</v>
      </c>
      <c r="AJ15" s="66">
        <v>1.0744641072219945E-7</v>
      </c>
      <c r="AK15" s="66">
        <v>9.6708074755860794E-8</v>
      </c>
      <c r="AL15" s="66">
        <v>6.2731642191621033E-9</v>
      </c>
      <c r="AM15" s="66">
        <v>2.8705241838242696E-8</v>
      </c>
      <c r="AN15" s="66">
        <v>6.9071093040136236E-8</v>
      </c>
      <c r="AO15" s="66">
        <v>1.0599146930752505E-7</v>
      </c>
      <c r="AP15" s="66">
        <v>1.5490334166629723E-8</v>
      </c>
      <c r="AQ15" s="66">
        <v>6.5459604014741693E-8</v>
      </c>
      <c r="AR15" s="66">
        <v>8.6090749539295067E-8</v>
      </c>
      <c r="AS15" s="66">
        <v>6.9296803654461451E-8</v>
      </c>
      <c r="AT15" s="66">
        <v>6.8950285768969723E-8</v>
      </c>
      <c r="AU15" s="66">
        <v>6.2757726845540989E-8</v>
      </c>
      <c r="AV15" s="66">
        <v>7.4156777646124652E-8</v>
      </c>
      <c r="AW15" s="66">
        <v>7.0171490445466715E-8</v>
      </c>
      <c r="AX15" s="66">
        <v>8.2293668010560379E-8</v>
      </c>
      <c r="AY15" s="66">
        <v>8.3667179958133671E-8</v>
      </c>
      <c r="AZ15" s="66">
        <v>9.9955483534431708E-8</v>
      </c>
      <c r="BA15" s="66">
        <v>6.4042882658975098E-8</v>
      </c>
      <c r="BB15" s="66">
        <v>8.4693556703957192E-8</v>
      </c>
      <c r="BC15" s="66">
        <v>9.1895052232169885E-8</v>
      </c>
      <c r="BD15" s="66">
        <v>6.2939627601861699E-8</v>
      </c>
      <c r="BE15" s="66">
        <v>4.5582170759093165E-8</v>
      </c>
      <c r="BF15" s="66">
        <v>4.3754593070921648E-8</v>
      </c>
      <c r="BG15" s="66">
        <v>7.6358145905324945E-8</v>
      </c>
      <c r="BH15" s="66">
        <v>9.0635150443313399E-8</v>
      </c>
      <c r="BI15" s="66">
        <v>6.3942598153050691E-8</v>
      </c>
      <c r="BJ15" s="66">
        <v>4.3997586744617523E-7</v>
      </c>
      <c r="BK15" s="66">
        <v>1.9817266531471481E-8</v>
      </c>
      <c r="BL15" s="66">
        <v>1.0474966775100202E-7</v>
      </c>
      <c r="BM15" s="66">
        <v>1.0917928707673433E-7</v>
      </c>
      <c r="BN15" s="66">
        <v>2.7613426103293769E-7</v>
      </c>
      <c r="BO15" s="66">
        <v>7.5647382085101624E-8</v>
      </c>
      <c r="BP15" s="66">
        <v>3.5064095405948371E-8</v>
      </c>
      <c r="BQ15" s="66">
        <v>4.4770938239666084E-8</v>
      </c>
      <c r="BR15" s="66">
        <v>3.7984357885878741E-8</v>
      </c>
      <c r="BS15" s="66">
        <v>3.7411106579561453E-8</v>
      </c>
      <c r="BT15" s="66">
        <v>2.1746769819486044E-6</v>
      </c>
      <c r="BU15" s="66">
        <v>2.1336908884142888E-8</v>
      </c>
      <c r="BV15" s="66">
        <v>1.020385148526165E-8</v>
      </c>
      <c r="BW15" s="66">
        <v>1.0699027072848722E-8</v>
      </c>
      <c r="BX15" s="66">
        <v>3.4697885197342144E-9</v>
      </c>
      <c r="BY15" s="66">
        <v>8.5107292531049764E-8</v>
      </c>
      <c r="BZ15" s="66">
        <v>2.7725989682951485E-8</v>
      </c>
      <c r="CA15" s="66">
        <v>1.6791827033160848E-7</v>
      </c>
      <c r="CB15" s="66">
        <v>1.8672014198032675E-8</v>
      </c>
      <c r="CC15" s="66">
        <v>2.0387758202685018E-8</v>
      </c>
      <c r="CD15" s="66">
        <v>2.5329764308949431E-8</v>
      </c>
      <c r="CE15" s="66">
        <v>2.3565375994411399E-8</v>
      </c>
      <c r="CF15" s="66">
        <v>3.5590178611166274E-8</v>
      </c>
      <c r="CG15" s="66">
        <v>1.8619716033310937E-8</v>
      </c>
      <c r="CH15" s="66">
        <v>7.805393495548439E-8</v>
      </c>
      <c r="CI15" s="66">
        <v>9.4122191790678622E-7</v>
      </c>
      <c r="CJ15" s="66">
        <v>7.1539857463324152E-8</v>
      </c>
      <c r="CK15" s="66">
        <v>2.8087188773730011E-7</v>
      </c>
      <c r="CL15" s="66">
        <v>1.3440565249823092E-6</v>
      </c>
      <c r="CM15" s="66">
        <v>3.2293585690110996E-8</v>
      </c>
      <c r="CN15" s="66">
        <v>1.1264580426940254E-5</v>
      </c>
      <c r="CO15" s="66">
        <v>1.7685607730277475E-4</v>
      </c>
      <c r="CP15" s="66">
        <v>1.7681435061199804E-6</v>
      </c>
      <c r="CQ15" s="66">
        <v>3.478446241547875E-8</v>
      </c>
      <c r="CR15" s="66">
        <v>3.6895559067365262E-6</v>
      </c>
      <c r="CS15" s="66">
        <v>2.4637160338748591E-6</v>
      </c>
      <c r="CT15" s="66">
        <v>1.4289296065199654E-7</v>
      </c>
      <c r="CU15" s="66">
        <v>3.7086901847864613E-8</v>
      </c>
      <c r="CV15" s="66">
        <v>4.5470060606206061E-7</v>
      </c>
      <c r="CW15" s="66">
        <v>9.1633591970794609E-8</v>
      </c>
      <c r="CX15" s="66">
        <v>2.5773798365983182E-8</v>
      </c>
      <c r="CY15" s="66">
        <v>3.4671011189537331E-6</v>
      </c>
      <c r="CZ15" s="66">
        <v>1.0738896097852245E-5</v>
      </c>
      <c r="DA15" s="66">
        <v>7.1940887847676701E-8</v>
      </c>
      <c r="DB15" s="66">
        <v>3.8256249014795777E-5</v>
      </c>
      <c r="DC15" s="66">
        <v>4.5081960564950641E-7</v>
      </c>
      <c r="DD15" s="66">
        <v>3.0980547604696098E-7</v>
      </c>
      <c r="DE15" s="67">
        <v>6.1238030150494288E-8</v>
      </c>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row>
    <row r="16" spans="1:168" s="34" customFormat="1" ht="19.95" customHeight="1" x14ac:dyDescent="0.2">
      <c r="A16" s="71" t="s">
        <v>210</v>
      </c>
      <c r="B16" s="69" t="s">
        <v>209</v>
      </c>
      <c r="C16" s="70">
        <v>0</v>
      </c>
      <c r="D16" s="66">
        <v>0</v>
      </c>
      <c r="E16" s="66">
        <v>0</v>
      </c>
      <c r="F16" s="66">
        <v>0</v>
      </c>
      <c r="G16" s="66">
        <v>0</v>
      </c>
      <c r="H16" s="66">
        <v>0</v>
      </c>
      <c r="I16" s="66">
        <v>0</v>
      </c>
      <c r="J16" s="66">
        <v>0</v>
      </c>
      <c r="K16" s="66">
        <v>0</v>
      </c>
      <c r="L16" s="66">
        <v>0</v>
      </c>
      <c r="M16" s="66">
        <v>1</v>
      </c>
      <c r="N16" s="66">
        <v>0</v>
      </c>
      <c r="O16" s="66">
        <v>0</v>
      </c>
      <c r="P16" s="66">
        <v>0</v>
      </c>
      <c r="Q16" s="66">
        <v>0</v>
      </c>
      <c r="R16" s="66">
        <v>0</v>
      </c>
      <c r="S16" s="66">
        <v>0</v>
      </c>
      <c r="T16" s="66">
        <v>0</v>
      </c>
      <c r="U16" s="66">
        <v>0</v>
      </c>
      <c r="V16" s="66">
        <v>0</v>
      </c>
      <c r="W16" s="66">
        <v>0</v>
      </c>
      <c r="X16" s="66">
        <v>0</v>
      </c>
      <c r="Y16" s="66">
        <v>0</v>
      </c>
      <c r="Z16" s="66">
        <v>0</v>
      </c>
      <c r="AA16" s="66">
        <v>0</v>
      </c>
      <c r="AB16" s="66">
        <v>0</v>
      </c>
      <c r="AC16" s="66">
        <v>0</v>
      </c>
      <c r="AD16" s="66">
        <v>0</v>
      </c>
      <c r="AE16" s="66">
        <v>0</v>
      </c>
      <c r="AF16" s="66">
        <v>0</v>
      </c>
      <c r="AG16" s="66">
        <v>0</v>
      </c>
      <c r="AH16" s="66">
        <v>0</v>
      </c>
      <c r="AI16" s="66">
        <v>0</v>
      </c>
      <c r="AJ16" s="66">
        <v>0</v>
      </c>
      <c r="AK16" s="66">
        <v>0</v>
      </c>
      <c r="AL16" s="66">
        <v>0</v>
      </c>
      <c r="AM16" s="66">
        <v>0</v>
      </c>
      <c r="AN16" s="66">
        <v>0</v>
      </c>
      <c r="AO16" s="66">
        <v>0</v>
      </c>
      <c r="AP16" s="66">
        <v>0</v>
      </c>
      <c r="AQ16" s="66">
        <v>0</v>
      </c>
      <c r="AR16" s="66">
        <v>0</v>
      </c>
      <c r="AS16" s="66">
        <v>0</v>
      </c>
      <c r="AT16" s="66">
        <v>0</v>
      </c>
      <c r="AU16" s="66">
        <v>0</v>
      </c>
      <c r="AV16" s="66">
        <v>0</v>
      </c>
      <c r="AW16" s="66">
        <v>0</v>
      </c>
      <c r="AX16" s="66">
        <v>0</v>
      </c>
      <c r="AY16" s="66">
        <v>0</v>
      </c>
      <c r="AZ16" s="66">
        <v>0</v>
      </c>
      <c r="BA16" s="66">
        <v>0</v>
      </c>
      <c r="BB16" s="66">
        <v>0</v>
      </c>
      <c r="BC16" s="66">
        <v>0</v>
      </c>
      <c r="BD16" s="66">
        <v>0</v>
      </c>
      <c r="BE16" s="66">
        <v>0</v>
      </c>
      <c r="BF16" s="66">
        <v>0</v>
      </c>
      <c r="BG16" s="66">
        <v>0</v>
      </c>
      <c r="BH16" s="66">
        <v>0</v>
      </c>
      <c r="BI16" s="66">
        <v>0</v>
      </c>
      <c r="BJ16" s="66">
        <v>0</v>
      </c>
      <c r="BK16" s="66">
        <v>0</v>
      </c>
      <c r="BL16" s="66">
        <v>0</v>
      </c>
      <c r="BM16" s="66">
        <v>0</v>
      </c>
      <c r="BN16" s="66">
        <v>0</v>
      </c>
      <c r="BO16" s="66">
        <v>0</v>
      </c>
      <c r="BP16" s="66">
        <v>0</v>
      </c>
      <c r="BQ16" s="66">
        <v>0</v>
      </c>
      <c r="BR16" s="66">
        <v>0</v>
      </c>
      <c r="BS16" s="66">
        <v>0</v>
      </c>
      <c r="BT16" s="66">
        <v>0</v>
      </c>
      <c r="BU16" s="66">
        <v>0</v>
      </c>
      <c r="BV16" s="66">
        <v>0</v>
      </c>
      <c r="BW16" s="66">
        <v>0</v>
      </c>
      <c r="BX16" s="66">
        <v>0</v>
      </c>
      <c r="BY16" s="66">
        <v>0</v>
      </c>
      <c r="BZ16" s="66">
        <v>0</v>
      </c>
      <c r="CA16" s="66">
        <v>0</v>
      </c>
      <c r="CB16" s="66">
        <v>0</v>
      </c>
      <c r="CC16" s="66">
        <v>0</v>
      </c>
      <c r="CD16" s="66">
        <v>0</v>
      </c>
      <c r="CE16" s="66">
        <v>0</v>
      </c>
      <c r="CF16" s="66">
        <v>0</v>
      </c>
      <c r="CG16" s="66">
        <v>0</v>
      </c>
      <c r="CH16" s="66">
        <v>0</v>
      </c>
      <c r="CI16" s="66">
        <v>0</v>
      </c>
      <c r="CJ16" s="66">
        <v>0</v>
      </c>
      <c r="CK16" s="66">
        <v>0</v>
      </c>
      <c r="CL16" s="66">
        <v>0</v>
      </c>
      <c r="CM16" s="66">
        <v>0</v>
      </c>
      <c r="CN16" s="66">
        <v>0</v>
      </c>
      <c r="CO16" s="66">
        <v>0</v>
      </c>
      <c r="CP16" s="66">
        <v>0</v>
      </c>
      <c r="CQ16" s="66">
        <v>0</v>
      </c>
      <c r="CR16" s="66">
        <v>0</v>
      </c>
      <c r="CS16" s="66">
        <v>0</v>
      </c>
      <c r="CT16" s="66">
        <v>0</v>
      </c>
      <c r="CU16" s="66">
        <v>0</v>
      </c>
      <c r="CV16" s="66">
        <v>0</v>
      </c>
      <c r="CW16" s="66">
        <v>0</v>
      </c>
      <c r="CX16" s="66">
        <v>0</v>
      </c>
      <c r="CY16" s="66">
        <v>0</v>
      </c>
      <c r="CZ16" s="66">
        <v>0</v>
      </c>
      <c r="DA16" s="66">
        <v>0</v>
      </c>
      <c r="DB16" s="66">
        <v>0</v>
      </c>
      <c r="DC16" s="66">
        <v>0</v>
      </c>
      <c r="DD16" s="66">
        <v>0</v>
      </c>
      <c r="DE16" s="67">
        <v>0</v>
      </c>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row>
    <row r="17" spans="1:168" s="34" customFormat="1" ht="19.95" customHeight="1" x14ac:dyDescent="0.2">
      <c r="A17" s="71" t="s">
        <v>213</v>
      </c>
      <c r="B17" s="69" t="s">
        <v>214</v>
      </c>
      <c r="C17" s="70">
        <v>1.1701833492585264E-5</v>
      </c>
      <c r="D17" s="66">
        <v>6.1236174667224824E-6</v>
      </c>
      <c r="E17" s="66">
        <v>9.6342643558720651E-6</v>
      </c>
      <c r="F17" s="66">
        <v>1.2891652772888994E-4</v>
      </c>
      <c r="G17" s="66">
        <v>1.207464820184131E-3</v>
      </c>
      <c r="H17" s="66">
        <v>0</v>
      </c>
      <c r="I17" s="66">
        <v>8.8888520952079763E-6</v>
      </c>
      <c r="J17" s="66">
        <v>5.230235813678003E-6</v>
      </c>
      <c r="K17" s="66">
        <v>2.0403138014713828E-5</v>
      </c>
      <c r="L17" s="66">
        <v>3.7563784485713003E-6</v>
      </c>
      <c r="M17" s="66">
        <v>0</v>
      </c>
      <c r="N17" s="66">
        <v>1</v>
      </c>
      <c r="O17" s="66">
        <v>1.438269913483799E-2</v>
      </c>
      <c r="P17" s="66">
        <v>2.5548927435050961E-5</v>
      </c>
      <c r="Q17" s="66">
        <v>5.6167040221199126E-4</v>
      </c>
      <c r="R17" s="66">
        <v>1.8690653850980634E-5</v>
      </c>
      <c r="S17" s="66">
        <v>2.3954882680842483E-4</v>
      </c>
      <c r="T17" s="66">
        <v>3.4029951249010953E-5</v>
      </c>
      <c r="U17" s="66">
        <v>6.8284728181036098E-5</v>
      </c>
      <c r="V17" s="66">
        <v>4.9691897249340065E-6</v>
      </c>
      <c r="W17" s="66">
        <v>1.3216820502994226E-6</v>
      </c>
      <c r="X17" s="66">
        <v>3.3671440546128655E-6</v>
      </c>
      <c r="Y17" s="66">
        <v>3.3685714573471064E-6</v>
      </c>
      <c r="Z17" s="66">
        <v>6.4783270614033337E-4</v>
      </c>
      <c r="AA17" s="66">
        <v>4.9792970515821762E-6</v>
      </c>
      <c r="AB17" s="66">
        <v>8.4986517899882901E-6</v>
      </c>
      <c r="AC17" s="66">
        <v>6.7525651077329843E-7</v>
      </c>
      <c r="AD17" s="66">
        <v>2.3686253398836093E-6</v>
      </c>
      <c r="AE17" s="66">
        <v>4.6643969032097993E-5</v>
      </c>
      <c r="AF17" s="66">
        <v>1.0479662821591897E-3</v>
      </c>
      <c r="AG17" s="66">
        <v>1.9708464546192746E-3</v>
      </c>
      <c r="AH17" s="66">
        <v>9.0876663587555336E-5</v>
      </c>
      <c r="AI17" s="66">
        <v>5.668317401353795E-6</v>
      </c>
      <c r="AJ17" s="66">
        <v>7.9747148616981911E-6</v>
      </c>
      <c r="AK17" s="66">
        <v>2.8234002873984477E-4</v>
      </c>
      <c r="AL17" s="66">
        <v>2.0460464534165558E-6</v>
      </c>
      <c r="AM17" s="66">
        <v>3.0302365969105951E-6</v>
      </c>
      <c r="AN17" s="66">
        <v>7.0526718050712375E-6</v>
      </c>
      <c r="AO17" s="66">
        <v>3.9486566459535018E-6</v>
      </c>
      <c r="AP17" s="66">
        <v>2.2413404579292614E-6</v>
      </c>
      <c r="AQ17" s="66">
        <v>9.9920849361956817E-5</v>
      </c>
      <c r="AR17" s="66">
        <v>1.532476018823459E-5</v>
      </c>
      <c r="AS17" s="66">
        <v>2.0632265891269124E-5</v>
      </c>
      <c r="AT17" s="66">
        <v>5.9458357030960928E-6</v>
      </c>
      <c r="AU17" s="66">
        <v>7.3486824334099781E-5</v>
      </c>
      <c r="AV17" s="66">
        <v>1.3120117510738078E-5</v>
      </c>
      <c r="AW17" s="66">
        <v>1.4163529419108166E-4</v>
      </c>
      <c r="AX17" s="66">
        <v>5.6145486583285239E-5</v>
      </c>
      <c r="AY17" s="66">
        <v>7.5888107577658398E-6</v>
      </c>
      <c r="AZ17" s="66">
        <v>1.7573151962398931E-4</v>
      </c>
      <c r="BA17" s="66">
        <v>9.6824806434272394E-6</v>
      </c>
      <c r="BB17" s="66">
        <v>3.0755019348946795E-5</v>
      </c>
      <c r="BC17" s="66">
        <v>1.3032176442025524E-5</v>
      </c>
      <c r="BD17" s="66">
        <v>1.1300232824167648E-5</v>
      </c>
      <c r="BE17" s="66">
        <v>6.0650437093306086E-5</v>
      </c>
      <c r="BF17" s="66">
        <v>1.5585792904973149E-5</v>
      </c>
      <c r="BG17" s="66">
        <v>4.411989441994224E-5</v>
      </c>
      <c r="BH17" s="66">
        <v>1.8056727764583316E-4</v>
      </c>
      <c r="BI17" s="66">
        <v>4.1343735354913972E-5</v>
      </c>
      <c r="BJ17" s="66">
        <v>1.7538053059287258E-4</v>
      </c>
      <c r="BK17" s="66">
        <v>9.2654344219488942E-6</v>
      </c>
      <c r="BL17" s="66">
        <v>3.344583392646883E-5</v>
      </c>
      <c r="BM17" s="66">
        <v>1.8338558040266158E-4</v>
      </c>
      <c r="BN17" s="66">
        <v>1.3942014474948E-5</v>
      </c>
      <c r="BO17" s="66">
        <v>7.5655817706473828E-6</v>
      </c>
      <c r="BP17" s="66">
        <v>4.3675609954383586E-6</v>
      </c>
      <c r="BQ17" s="66">
        <v>6.9646866986845511E-6</v>
      </c>
      <c r="BR17" s="66">
        <v>1.8092731822614406E-5</v>
      </c>
      <c r="BS17" s="66">
        <v>1.1574271900280602E-5</v>
      </c>
      <c r="BT17" s="66">
        <v>2.6068163850845559E-5</v>
      </c>
      <c r="BU17" s="66">
        <v>8.0269958208309478E-6</v>
      </c>
      <c r="BV17" s="66">
        <v>4.4260575737184288E-6</v>
      </c>
      <c r="BW17" s="66">
        <v>4.2115410404985179E-6</v>
      </c>
      <c r="BX17" s="66">
        <v>2.3488323050958143E-6</v>
      </c>
      <c r="BY17" s="66">
        <v>3.9947381447268109E-5</v>
      </c>
      <c r="BZ17" s="66">
        <v>1.0668067702661496E-5</v>
      </c>
      <c r="CA17" s="66">
        <v>1.6784062052476043E-5</v>
      </c>
      <c r="CB17" s="66">
        <v>1.1127304163824521E-4</v>
      </c>
      <c r="CC17" s="66">
        <v>1.2410956670971208E-5</v>
      </c>
      <c r="CD17" s="66">
        <v>4.8270087778860844E-5</v>
      </c>
      <c r="CE17" s="66">
        <v>2.9031329858527767E-5</v>
      </c>
      <c r="CF17" s="66">
        <v>7.8927335549670161E-5</v>
      </c>
      <c r="CG17" s="66">
        <v>8.4771876687007686E-6</v>
      </c>
      <c r="CH17" s="66">
        <v>7.0501868267874782E-6</v>
      </c>
      <c r="CI17" s="66">
        <v>1.381686028034654E-5</v>
      </c>
      <c r="CJ17" s="66">
        <v>3.0498221583696519E-5</v>
      </c>
      <c r="CK17" s="66">
        <v>1.1003851931408265E-5</v>
      </c>
      <c r="CL17" s="66">
        <v>1.7002085595559958E-5</v>
      </c>
      <c r="CM17" s="66">
        <v>9.6776519132276232E-6</v>
      </c>
      <c r="CN17" s="66">
        <v>5.2784389683433084E-6</v>
      </c>
      <c r="CO17" s="66">
        <v>1.2168585764911095E-5</v>
      </c>
      <c r="CP17" s="66">
        <v>9.7578141389341166E-6</v>
      </c>
      <c r="CQ17" s="66">
        <v>1.5336646417892438E-4</v>
      </c>
      <c r="CR17" s="66">
        <v>1.8000614639417078E-5</v>
      </c>
      <c r="CS17" s="66">
        <v>1.4524906986747434E-5</v>
      </c>
      <c r="CT17" s="66">
        <v>2.2170826304396437E-5</v>
      </c>
      <c r="CU17" s="66">
        <v>1.5217617553856074E-5</v>
      </c>
      <c r="CV17" s="66">
        <v>8.4645041816263265E-6</v>
      </c>
      <c r="CW17" s="66">
        <v>1.0851496343814068E-5</v>
      </c>
      <c r="CX17" s="66">
        <v>2.0135756783944281E-5</v>
      </c>
      <c r="CY17" s="66">
        <v>5.1332438984431972E-5</v>
      </c>
      <c r="CZ17" s="66">
        <v>6.1590452602859381E-6</v>
      </c>
      <c r="DA17" s="66">
        <v>2.0148754948075372E-5</v>
      </c>
      <c r="DB17" s="66">
        <v>1.4539991917477519E-4</v>
      </c>
      <c r="DC17" s="66">
        <v>3.5599101467330329E-5</v>
      </c>
      <c r="DD17" s="66">
        <v>1.093713808883001E-3</v>
      </c>
      <c r="DE17" s="67">
        <v>1.5766722046703807E-5</v>
      </c>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row>
    <row r="18" spans="1:168" s="34" customFormat="1" ht="19.95" customHeight="1" x14ac:dyDescent="0.2">
      <c r="A18" s="71" t="s">
        <v>225</v>
      </c>
      <c r="B18" s="69" t="s">
        <v>226</v>
      </c>
      <c r="C18" s="70">
        <v>6.1312437696077948E-5</v>
      </c>
      <c r="D18" s="66">
        <v>1.0723132835527907E-5</v>
      </c>
      <c r="E18" s="66">
        <v>5.4615213846880902E-5</v>
      </c>
      <c r="F18" s="66">
        <v>3.9651611333149329E-6</v>
      </c>
      <c r="G18" s="66">
        <v>8.2511905415380281E-5</v>
      </c>
      <c r="H18" s="66">
        <v>0</v>
      </c>
      <c r="I18" s="66">
        <v>4.4677612213082861E-5</v>
      </c>
      <c r="J18" s="66">
        <v>1.679934810368236E-5</v>
      </c>
      <c r="K18" s="66">
        <v>9.3399782631196349E-6</v>
      </c>
      <c r="L18" s="66">
        <v>5.975991039772601E-6</v>
      </c>
      <c r="M18" s="66">
        <v>0</v>
      </c>
      <c r="N18" s="66">
        <v>2.3759207427446869E-5</v>
      </c>
      <c r="O18" s="66">
        <v>1</v>
      </c>
      <c r="P18" s="66">
        <v>2.3104358262502622E-5</v>
      </c>
      <c r="Q18" s="66">
        <v>2.3610081113985679E-5</v>
      </c>
      <c r="R18" s="66">
        <v>1.9334699426886347E-5</v>
      </c>
      <c r="S18" s="66">
        <v>1.9311897402692866E-5</v>
      </c>
      <c r="T18" s="66">
        <v>6.8998363269798293E-6</v>
      </c>
      <c r="U18" s="66">
        <v>5.3223631592223754E-5</v>
      </c>
      <c r="V18" s="66">
        <v>1.1548951974665923E-5</v>
      </c>
      <c r="W18" s="66">
        <v>1.442597565449763E-6</v>
      </c>
      <c r="X18" s="66">
        <v>7.1720251669462283E-6</v>
      </c>
      <c r="Y18" s="66">
        <v>5.9674622395127852E-6</v>
      </c>
      <c r="Z18" s="66">
        <v>1.1871803804748809E-5</v>
      </c>
      <c r="AA18" s="66">
        <v>1.3932700231991201E-5</v>
      </c>
      <c r="AB18" s="66">
        <v>1.2830423020772373E-5</v>
      </c>
      <c r="AC18" s="66">
        <v>6.4940954893899234E-7</v>
      </c>
      <c r="AD18" s="66">
        <v>4.1386557525643843E-6</v>
      </c>
      <c r="AE18" s="66">
        <v>6.9091374682889132E-6</v>
      </c>
      <c r="AF18" s="66">
        <v>2.7839706122076733E-5</v>
      </c>
      <c r="AG18" s="66">
        <v>2.1364347438200745E-5</v>
      </c>
      <c r="AH18" s="66">
        <v>4.1331206592309193E-5</v>
      </c>
      <c r="AI18" s="66">
        <v>1.1659273284058497E-5</v>
      </c>
      <c r="AJ18" s="66">
        <v>5.2621685411029741E-5</v>
      </c>
      <c r="AK18" s="66">
        <v>2.4416487788972715E-5</v>
      </c>
      <c r="AL18" s="66">
        <v>2.0698151710528487E-6</v>
      </c>
      <c r="AM18" s="66">
        <v>6.0810056404814129E-6</v>
      </c>
      <c r="AN18" s="66">
        <v>1.698970258281345E-5</v>
      </c>
      <c r="AO18" s="66">
        <v>9.9258215065648437E-6</v>
      </c>
      <c r="AP18" s="66">
        <v>3.6149765068140451E-6</v>
      </c>
      <c r="AQ18" s="66">
        <v>8.9661545981003705E-6</v>
      </c>
      <c r="AR18" s="66">
        <v>1.4708752714490656E-5</v>
      </c>
      <c r="AS18" s="66">
        <v>1.3212284128980026E-5</v>
      </c>
      <c r="AT18" s="66">
        <v>1.2524535305491273E-5</v>
      </c>
      <c r="AU18" s="66">
        <v>9.9356334117226093E-6</v>
      </c>
      <c r="AV18" s="66">
        <v>1.7823532948451808E-5</v>
      </c>
      <c r="AW18" s="66">
        <v>3.6904309436120002E-5</v>
      </c>
      <c r="AX18" s="66">
        <v>3.9104729943688302E-5</v>
      </c>
      <c r="AY18" s="66">
        <v>2.6081621630915054E-5</v>
      </c>
      <c r="AZ18" s="66">
        <v>6.1065792682042725E-5</v>
      </c>
      <c r="BA18" s="66">
        <v>1.3334034485060032E-5</v>
      </c>
      <c r="BB18" s="66">
        <v>1.4067071532073822E-5</v>
      </c>
      <c r="BC18" s="66">
        <v>3.0189522974793837E-5</v>
      </c>
      <c r="BD18" s="66">
        <v>1.7417087271045736E-5</v>
      </c>
      <c r="BE18" s="66">
        <v>2.5517191447602888E-5</v>
      </c>
      <c r="BF18" s="66">
        <v>1.1095479176385697E-5</v>
      </c>
      <c r="BG18" s="66">
        <v>6.726268679291153E-6</v>
      </c>
      <c r="BH18" s="66">
        <v>1.4625434532079996E-5</v>
      </c>
      <c r="BI18" s="66">
        <v>9.3435920646000362E-6</v>
      </c>
      <c r="BJ18" s="66">
        <v>3.8978414391621493E-5</v>
      </c>
      <c r="BK18" s="66">
        <v>2.2360011807074845E-5</v>
      </c>
      <c r="BL18" s="66">
        <v>3.9247673476864987E-5</v>
      </c>
      <c r="BM18" s="66">
        <v>2.3193423615251258E-5</v>
      </c>
      <c r="BN18" s="66">
        <v>1.8986004535695544E-5</v>
      </c>
      <c r="BO18" s="66">
        <v>1.9523672993175768E-5</v>
      </c>
      <c r="BP18" s="66">
        <v>3.62202468165841E-6</v>
      </c>
      <c r="BQ18" s="66">
        <v>7.0496618217359267E-6</v>
      </c>
      <c r="BR18" s="66">
        <v>1.444885017977401E-5</v>
      </c>
      <c r="BS18" s="66">
        <v>2.5596749299479062E-5</v>
      </c>
      <c r="BT18" s="66">
        <v>4.5509702070052167E-5</v>
      </c>
      <c r="BU18" s="66">
        <v>1.8677273239294174E-5</v>
      </c>
      <c r="BV18" s="66">
        <v>4.5081297670915585E-6</v>
      </c>
      <c r="BW18" s="66">
        <v>2.8507260186790678E-6</v>
      </c>
      <c r="BX18" s="66">
        <v>1.2998874108394976E-6</v>
      </c>
      <c r="BY18" s="66">
        <v>1.6666198176699785E-5</v>
      </c>
      <c r="BZ18" s="66">
        <v>1.5367355986960403E-5</v>
      </c>
      <c r="CA18" s="66">
        <v>1.6004178445198252E-5</v>
      </c>
      <c r="CB18" s="66">
        <v>1.4815941182875996E-5</v>
      </c>
      <c r="CC18" s="66">
        <v>4.0919399256654321E-6</v>
      </c>
      <c r="CD18" s="66">
        <v>6.7348297286745954E-6</v>
      </c>
      <c r="CE18" s="66">
        <v>1.5183670184237702E-5</v>
      </c>
      <c r="CF18" s="66">
        <v>2.2240334319724584E-5</v>
      </c>
      <c r="CG18" s="66">
        <v>1.9711056462044368E-5</v>
      </c>
      <c r="CH18" s="66">
        <v>7.9011965396139118E-6</v>
      </c>
      <c r="CI18" s="66">
        <v>1.2607186427696382E-5</v>
      </c>
      <c r="CJ18" s="66">
        <v>1.5068928734882042E-5</v>
      </c>
      <c r="CK18" s="66">
        <v>1.6917479291547901E-5</v>
      </c>
      <c r="CL18" s="66">
        <v>2.9316742553823299E-5</v>
      </c>
      <c r="CM18" s="66">
        <v>2.3345367805505451E-5</v>
      </c>
      <c r="CN18" s="66">
        <v>3.3667580496909924E-6</v>
      </c>
      <c r="CO18" s="66">
        <v>1.6435186737695928E-5</v>
      </c>
      <c r="CP18" s="66">
        <v>2.5270176598261737E-5</v>
      </c>
      <c r="CQ18" s="66">
        <v>4.6347608698807032E-5</v>
      </c>
      <c r="CR18" s="66">
        <v>7.8629627733772496E-5</v>
      </c>
      <c r="CS18" s="66">
        <v>3.2898705412145786E-5</v>
      </c>
      <c r="CT18" s="66">
        <v>2.6477397241518759E-4</v>
      </c>
      <c r="CU18" s="66">
        <v>3.9750975551995594E-5</v>
      </c>
      <c r="CV18" s="66">
        <v>1.1523372804342785E-5</v>
      </c>
      <c r="CW18" s="66">
        <v>1.3170001924605075E-5</v>
      </c>
      <c r="CX18" s="66">
        <v>2.1613552654485846E-5</v>
      </c>
      <c r="CY18" s="66">
        <v>1.055258452605995E-4</v>
      </c>
      <c r="CZ18" s="66">
        <v>1.3508595453234297E-5</v>
      </c>
      <c r="DA18" s="66">
        <v>6.4092696468243628E-5</v>
      </c>
      <c r="DB18" s="66">
        <v>4.4773951490402039E-5</v>
      </c>
      <c r="DC18" s="66">
        <v>4.9796309854128984E-5</v>
      </c>
      <c r="DD18" s="66">
        <v>3.8386552286765313E-5</v>
      </c>
      <c r="DE18" s="67">
        <v>1.3740702415863503E-5</v>
      </c>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row>
    <row r="19" spans="1:168" s="34" customFormat="1" ht="19.95" customHeight="1" x14ac:dyDescent="0.2">
      <c r="A19" s="71" t="s">
        <v>233</v>
      </c>
      <c r="B19" s="69" t="s">
        <v>234</v>
      </c>
      <c r="C19" s="70">
        <v>2.6978198701374915E-5</v>
      </c>
      <c r="D19" s="66">
        <v>2.4753217488235357E-4</v>
      </c>
      <c r="E19" s="66">
        <v>9.3974777632744176E-6</v>
      </c>
      <c r="F19" s="66">
        <v>4.8488803225354266E-4</v>
      </c>
      <c r="G19" s="66">
        <v>1.3874706645107651E-4</v>
      </c>
      <c r="H19" s="66">
        <v>0</v>
      </c>
      <c r="I19" s="66">
        <v>1.0601372472948457E-4</v>
      </c>
      <c r="J19" s="66">
        <v>3.3681923089637787E-5</v>
      </c>
      <c r="K19" s="66">
        <v>1.9583677930681961E-5</v>
      </c>
      <c r="L19" s="66">
        <v>6.6469532306033348E-5</v>
      </c>
      <c r="M19" s="66">
        <v>0</v>
      </c>
      <c r="N19" s="66">
        <v>3.0699033542737658E-5</v>
      </c>
      <c r="O19" s="66">
        <v>4.2271626199707467E-5</v>
      </c>
      <c r="P19" s="66">
        <v>1</v>
      </c>
      <c r="Q19" s="66">
        <v>6.5186090941677498E-3</v>
      </c>
      <c r="R19" s="66">
        <v>8.1772852679855762E-5</v>
      </c>
      <c r="S19" s="66">
        <v>1.6554929776867142E-4</v>
      </c>
      <c r="T19" s="66">
        <v>1.6535813433161699E-5</v>
      </c>
      <c r="U19" s="66">
        <v>3.6214955873262889E-5</v>
      </c>
      <c r="V19" s="66">
        <v>3.783353865396559E-5</v>
      </c>
      <c r="W19" s="66">
        <v>6.4661948308760753E-6</v>
      </c>
      <c r="X19" s="66">
        <v>2.2316992986678182E-5</v>
      </c>
      <c r="Y19" s="66">
        <v>1.7576589732077671E-5</v>
      </c>
      <c r="Z19" s="66">
        <v>2.9968287589301919E-5</v>
      </c>
      <c r="AA19" s="66">
        <v>1.1715766108770171E-5</v>
      </c>
      <c r="AB19" s="66">
        <v>3.5442586742420225E-5</v>
      </c>
      <c r="AC19" s="66">
        <v>2.5220621947841804E-6</v>
      </c>
      <c r="AD19" s="66">
        <v>8.0337760923856975E-6</v>
      </c>
      <c r="AE19" s="66">
        <v>2.8514351077954274E-5</v>
      </c>
      <c r="AF19" s="66">
        <v>1.7436676754949878E-5</v>
      </c>
      <c r="AG19" s="66">
        <v>7.7131224643544317E-5</v>
      </c>
      <c r="AH19" s="66">
        <v>4.1668583721637595E-4</v>
      </c>
      <c r="AI19" s="66">
        <v>2.628642461835756E-5</v>
      </c>
      <c r="AJ19" s="66">
        <v>1.8743075138594441E-3</v>
      </c>
      <c r="AK19" s="66">
        <v>1.4728807983241938E-4</v>
      </c>
      <c r="AL19" s="66">
        <v>1.1106522487400615E-5</v>
      </c>
      <c r="AM19" s="66">
        <v>2.2835159108771576E-5</v>
      </c>
      <c r="AN19" s="66">
        <v>4.9221077055261703E-5</v>
      </c>
      <c r="AO19" s="66">
        <v>1.6197547333303173E-5</v>
      </c>
      <c r="AP19" s="66">
        <v>1.2919789519790336E-5</v>
      </c>
      <c r="AQ19" s="66">
        <v>1.2407139207075532E-4</v>
      </c>
      <c r="AR19" s="66">
        <v>1.1010297105275913E-4</v>
      </c>
      <c r="AS19" s="66">
        <v>5.9832951387091726E-5</v>
      </c>
      <c r="AT19" s="66">
        <v>1.9635915993205569E-5</v>
      </c>
      <c r="AU19" s="66">
        <v>1.9861746155371608E-5</v>
      </c>
      <c r="AV19" s="66">
        <v>1.1824675608287574E-4</v>
      </c>
      <c r="AW19" s="66">
        <v>1.69412689733104E-5</v>
      </c>
      <c r="AX19" s="66">
        <v>3.5163083002526336E-5</v>
      </c>
      <c r="AY19" s="66">
        <v>2.8835750807939747E-5</v>
      </c>
      <c r="AZ19" s="66">
        <v>4.3557149550786797E-5</v>
      </c>
      <c r="BA19" s="66">
        <v>1.8416765198486474E-5</v>
      </c>
      <c r="BB19" s="66">
        <v>5.8494725803752453E-5</v>
      </c>
      <c r="BC19" s="66">
        <v>1.6841452156847564E-5</v>
      </c>
      <c r="BD19" s="66">
        <v>1.4970288167513398E-5</v>
      </c>
      <c r="BE19" s="66">
        <v>1.401625039157441E-5</v>
      </c>
      <c r="BF19" s="66">
        <v>5.081986289619989E-5</v>
      </c>
      <c r="BG19" s="66">
        <v>2.7642157048793089E-5</v>
      </c>
      <c r="BH19" s="66">
        <v>2.4148972337562674E-4</v>
      </c>
      <c r="BI19" s="66">
        <v>1.5359752152418649E-4</v>
      </c>
      <c r="BJ19" s="66">
        <v>2.2801006721600244E-3</v>
      </c>
      <c r="BK19" s="66">
        <v>1.8491518112533399E-5</v>
      </c>
      <c r="BL19" s="66">
        <v>5.2615656379406944E-3</v>
      </c>
      <c r="BM19" s="66">
        <v>1.2225273663923819E-3</v>
      </c>
      <c r="BN19" s="66">
        <v>1.5659866580854773E-4</v>
      </c>
      <c r="BO19" s="66">
        <v>4.1144525136809071E-4</v>
      </c>
      <c r="BP19" s="66">
        <v>1.9439319853899553E-4</v>
      </c>
      <c r="BQ19" s="66">
        <v>3.7849896772169764E-5</v>
      </c>
      <c r="BR19" s="66">
        <v>4.8202412985026321E-5</v>
      </c>
      <c r="BS19" s="66">
        <v>2.4262372361423619E-5</v>
      </c>
      <c r="BT19" s="66">
        <v>7.22495567608924E-5</v>
      </c>
      <c r="BU19" s="66">
        <v>1.5424399785994901E-5</v>
      </c>
      <c r="BV19" s="66">
        <v>1.1122727899360356E-5</v>
      </c>
      <c r="BW19" s="66">
        <v>1.7521229150528638E-5</v>
      </c>
      <c r="BX19" s="66">
        <v>1.3527687650713187E-5</v>
      </c>
      <c r="BY19" s="66">
        <v>7.649819341533423E-5</v>
      </c>
      <c r="BZ19" s="66">
        <v>3.6940616535559316E-5</v>
      </c>
      <c r="CA19" s="66">
        <v>1.4743325091791455E-4</v>
      </c>
      <c r="CB19" s="66">
        <v>5.1422109613866347E-5</v>
      </c>
      <c r="CC19" s="66">
        <v>6.9126052751136374E-5</v>
      </c>
      <c r="CD19" s="66">
        <v>5.0155421382739652E-5</v>
      </c>
      <c r="CE19" s="66">
        <v>7.6902946463678295E-5</v>
      </c>
      <c r="CF19" s="66">
        <v>1.3529091584342594E-3</v>
      </c>
      <c r="CG19" s="66">
        <v>1.0183602003001999E-5</v>
      </c>
      <c r="CH19" s="66">
        <v>1.5243578718337156E-5</v>
      </c>
      <c r="CI19" s="66">
        <v>4.1006629985806591E-5</v>
      </c>
      <c r="CJ19" s="66">
        <v>1.1981649424390274E-5</v>
      </c>
      <c r="CK19" s="66">
        <v>2.571669135634367E-5</v>
      </c>
      <c r="CL19" s="66">
        <v>3.4595913486099456E-5</v>
      </c>
      <c r="CM19" s="66">
        <v>1.457046510297844E-5</v>
      </c>
      <c r="CN19" s="66">
        <v>1.8758067961052078E-5</v>
      </c>
      <c r="CO19" s="66">
        <v>2.6241476525374653E-5</v>
      </c>
      <c r="CP19" s="66">
        <v>1.0488227663317206E-5</v>
      </c>
      <c r="CQ19" s="66">
        <v>4.4505960036135585E-5</v>
      </c>
      <c r="CR19" s="66">
        <v>2.4077239771588258E-5</v>
      </c>
      <c r="CS19" s="66">
        <v>1.4104096398767604E-5</v>
      </c>
      <c r="CT19" s="66">
        <v>3.4996778786976831E-5</v>
      </c>
      <c r="CU19" s="66">
        <v>1.8504532429972145E-5</v>
      </c>
      <c r="CV19" s="66">
        <v>1.9980063853879627E-5</v>
      </c>
      <c r="CW19" s="66">
        <v>1.1920654629414013E-5</v>
      </c>
      <c r="CX19" s="66">
        <v>2.0578805083420582E-5</v>
      </c>
      <c r="CY19" s="66">
        <v>1.0663942868381469E-4</v>
      </c>
      <c r="CZ19" s="66">
        <v>8.9349536143604639E-5</v>
      </c>
      <c r="DA19" s="66">
        <v>4.1941548618462214E-5</v>
      </c>
      <c r="DB19" s="66">
        <v>7.1353824301091895E-5</v>
      </c>
      <c r="DC19" s="66">
        <v>7.0805648657257299E-5</v>
      </c>
      <c r="DD19" s="66">
        <v>5.8307705406984801E-5</v>
      </c>
      <c r="DE19" s="67">
        <v>3.22499403748966E-5</v>
      </c>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row>
    <row r="20" spans="1:168" s="34" customFormat="1" ht="19.95" customHeight="1" x14ac:dyDescent="0.2">
      <c r="A20" s="71" t="s">
        <v>239</v>
      </c>
      <c r="B20" s="69" t="s">
        <v>238</v>
      </c>
      <c r="C20" s="70">
        <v>1.9041722538935583E-5</v>
      </c>
      <c r="D20" s="66">
        <v>1.32644977597883E-5</v>
      </c>
      <c r="E20" s="66">
        <v>2.1857803654024531E-5</v>
      </c>
      <c r="F20" s="66">
        <v>1.5908672421726411E-5</v>
      </c>
      <c r="G20" s="66">
        <v>4.5239556972111713E-5</v>
      </c>
      <c r="H20" s="66">
        <v>0</v>
      </c>
      <c r="I20" s="66">
        <v>8.3723728419895797E-5</v>
      </c>
      <c r="J20" s="66">
        <v>3.7670291759388584E-5</v>
      </c>
      <c r="K20" s="66">
        <v>4.5837309311574497E-5</v>
      </c>
      <c r="L20" s="66">
        <v>1.9341614155996892E-5</v>
      </c>
      <c r="M20" s="66">
        <v>0</v>
      </c>
      <c r="N20" s="66">
        <v>7.7079397578205369E-5</v>
      </c>
      <c r="O20" s="66">
        <v>5.9764694925982324E-5</v>
      </c>
      <c r="P20" s="66">
        <v>3.0698476844390786E-5</v>
      </c>
      <c r="Q20" s="66">
        <v>1</v>
      </c>
      <c r="R20" s="66">
        <v>7.9182380947159344E-5</v>
      </c>
      <c r="S20" s="66">
        <v>7.3512973094032826E-5</v>
      </c>
      <c r="T20" s="66">
        <v>4.1857494601070978E-5</v>
      </c>
      <c r="U20" s="66">
        <v>8.3756280390193135E-5</v>
      </c>
      <c r="V20" s="66">
        <v>8.4527115795494462E-5</v>
      </c>
      <c r="W20" s="66">
        <v>1.1946731904914263E-5</v>
      </c>
      <c r="X20" s="66">
        <v>6.1396613897803692E-5</v>
      </c>
      <c r="Y20" s="66">
        <v>3.8609430841754962E-5</v>
      </c>
      <c r="Z20" s="66">
        <v>7.2307313061348449E-5</v>
      </c>
      <c r="AA20" s="66">
        <v>1.1989094267069876E-4</v>
      </c>
      <c r="AB20" s="66">
        <v>5.5828327942729153E-5</v>
      </c>
      <c r="AC20" s="66">
        <v>3.8937029317074083E-6</v>
      </c>
      <c r="AD20" s="66">
        <v>1.7448974412649004E-5</v>
      </c>
      <c r="AE20" s="66">
        <v>7.1068361825074599E-5</v>
      </c>
      <c r="AF20" s="66">
        <v>1.0124908286537535E-4</v>
      </c>
      <c r="AG20" s="66">
        <v>2.0445913210609625E-5</v>
      </c>
      <c r="AH20" s="66">
        <v>3.8201145516326164E-5</v>
      </c>
      <c r="AI20" s="66">
        <v>5.5973251589539459E-5</v>
      </c>
      <c r="AJ20" s="66">
        <v>3.2154302595588819E-4</v>
      </c>
      <c r="AK20" s="66">
        <v>9.170024533772612E-5</v>
      </c>
      <c r="AL20" s="66">
        <v>1.7814441473521771E-5</v>
      </c>
      <c r="AM20" s="66">
        <v>3.1680919968391819E-5</v>
      </c>
      <c r="AN20" s="66">
        <v>9.4522819415459097E-5</v>
      </c>
      <c r="AO20" s="66">
        <v>2.1478949559372731E-5</v>
      </c>
      <c r="AP20" s="66">
        <v>1.3974874589358526E-5</v>
      </c>
      <c r="AQ20" s="66">
        <v>2.3217235634772966E-5</v>
      </c>
      <c r="AR20" s="66">
        <v>4.2043315284053785E-5</v>
      </c>
      <c r="AS20" s="66">
        <v>3.3719611389411673E-5</v>
      </c>
      <c r="AT20" s="66">
        <v>3.0416058261634769E-5</v>
      </c>
      <c r="AU20" s="66">
        <v>3.6529668044978293E-5</v>
      </c>
      <c r="AV20" s="66">
        <v>3.9132311510265775E-5</v>
      </c>
      <c r="AW20" s="66">
        <v>8.5467149981418371E-5</v>
      </c>
      <c r="AX20" s="66">
        <v>1.0663851821936135E-4</v>
      </c>
      <c r="AY20" s="66">
        <v>6.267557113559107E-5</v>
      </c>
      <c r="AZ20" s="66">
        <v>9.380432153836314E-5</v>
      </c>
      <c r="BA20" s="66">
        <v>6.8797546198782613E-5</v>
      </c>
      <c r="BB20" s="66">
        <v>5.3796289968875833E-5</v>
      </c>
      <c r="BC20" s="66">
        <v>1.1456727848024257E-4</v>
      </c>
      <c r="BD20" s="66">
        <v>1.6782292586806845E-4</v>
      </c>
      <c r="BE20" s="66">
        <v>2.7752592149874556E-5</v>
      </c>
      <c r="BF20" s="66">
        <v>3.4334825425298479E-5</v>
      </c>
      <c r="BG20" s="66">
        <v>2.7047182548393665E-5</v>
      </c>
      <c r="BH20" s="66">
        <v>3.2261221950441975E-4</v>
      </c>
      <c r="BI20" s="66">
        <v>7.0991874355432862E-5</v>
      </c>
      <c r="BJ20" s="66">
        <v>2.4669582000029765E-4</v>
      </c>
      <c r="BK20" s="66">
        <v>3.2253183745401311E-5</v>
      </c>
      <c r="BL20" s="66">
        <v>7.0234733887735996E-4</v>
      </c>
      <c r="BM20" s="66">
        <v>1.505939187683294E-3</v>
      </c>
      <c r="BN20" s="66">
        <v>3.0979378982888978E-5</v>
      </c>
      <c r="BO20" s="66">
        <v>2.8503598709874864E-5</v>
      </c>
      <c r="BP20" s="66">
        <v>6.9101501229377883E-5</v>
      </c>
      <c r="BQ20" s="66">
        <v>7.5037909032148593E-5</v>
      </c>
      <c r="BR20" s="66">
        <v>2.3880641874267922E-4</v>
      </c>
      <c r="BS20" s="66">
        <v>2.1629137134111348E-4</v>
      </c>
      <c r="BT20" s="66">
        <v>9.9300462958541716E-5</v>
      </c>
      <c r="BU20" s="66">
        <v>1.7631109398918063E-4</v>
      </c>
      <c r="BV20" s="66">
        <v>6.0636026815857918E-5</v>
      </c>
      <c r="BW20" s="66">
        <v>1.0485878307820816E-4</v>
      </c>
      <c r="BX20" s="66">
        <v>3.4020308966233135E-5</v>
      </c>
      <c r="BY20" s="66">
        <v>6.9114738375502589E-5</v>
      </c>
      <c r="BZ20" s="66">
        <v>3.9538934270114492E-5</v>
      </c>
      <c r="CA20" s="66">
        <v>5.7408141490252244E-5</v>
      </c>
      <c r="CB20" s="66">
        <v>4.9244320774574957E-5</v>
      </c>
      <c r="CC20" s="66">
        <v>1.111631642953454E-4</v>
      </c>
      <c r="CD20" s="66">
        <v>4.8632167019185616E-5</v>
      </c>
      <c r="CE20" s="66">
        <v>1.858579333900973E-4</v>
      </c>
      <c r="CF20" s="66">
        <v>1.4304439754262371E-4</v>
      </c>
      <c r="CG20" s="66">
        <v>3.0050694031956263E-5</v>
      </c>
      <c r="CH20" s="66">
        <v>1.9654321597707008E-4</v>
      </c>
      <c r="CI20" s="66">
        <v>1.1898595077020015E-4</v>
      </c>
      <c r="CJ20" s="66">
        <v>2.5516968771448889E-4</v>
      </c>
      <c r="CK20" s="66">
        <v>2.5678138780492899E-4</v>
      </c>
      <c r="CL20" s="66">
        <v>1.7893686141449007E-4</v>
      </c>
      <c r="CM20" s="66">
        <v>6.0034286659830166E-5</v>
      </c>
      <c r="CN20" s="66">
        <v>1.5332816905009881E-4</v>
      </c>
      <c r="CO20" s="66">
        <v>2.8968421735820057E-4</v>
      </c>
      <c r="CP20" s="66">
        <v>1.2153225141455645E-4</v>
      </c>
      <c r="CQ20" s="66">
        <v>6.8376380004882525E-5</v>
      </c>
      <c r="CR20" s="66">
        <v>6.3377702691180999E-4</v>
      </c>
      <c r="CS20" s="66">
        <v>2.3816221473896547E-4</v>
      </c>
      <c r="CT20" s="66">
        <v>1.1690919561217919E-3</v>
      </c>
      <c r="CU20" s="66">
        <v>1.1317824429638281E-4</v>
      </c>
      <c r="CV20" s="66">
        <v>9.3900087971315242E-5</v>
      </c>
      <c r="CW20" s="66">
        <v>3.0003386145641609E-5</v>
      </c>
      <c r="CX20" s="66">
        <v>1.3385915207290419E-4</v>
      </c>
      <c r="CY20" s="66">
        <v>2.2864929459381246E-4</v>
      </c>
      <c r="CZ20" s="66">
        <v>1.8584572029290339E-4</v>
      </c>
      <c r="DA20" s="66">
        <v>8.3257646353129431E-5</v>
      </c>
      <c r="DB20" s="66">
        <v>3.2276516025539275E-4</v>
      </c>
      <c r="DC20" s="66">
        <v>2.4763433008555198E-4</v>
      </c>
      <c r="DD20" s="66">
        <v>2.5364773846906178E-5</v>
      </c>
      <c r="DE20" s="67">
        <v>6.4419680332778985E-5</v>
      </c>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row>
    <row r="21" spans="1:168" s="34" customFormat="1" ht="19.95" customHeight="1" x14ac:dyDescent="0.2">
      <c r="A21" s="71" t="s">
        <v>242</v>
      </c>
      <c r="B21" s="69" t="s">
        <v>243</v>
      </c>
      <c r="C21" s="70">
        <v>1.1219347677494276E-5</v>
      </c>
      <c r="D21" s="66">
        <v>3.2277343623273684E-6</v>
      </c>
      <c r="E21" s="66">
        <v>2.6258733944471334E-6</v>
      </c>
      <c r="F21" s="66">
        <v>1.9243294243105705E-6</v>
      </c>
      <c r="G21" s="66">
        <v>1.1995188319608631E-6</v>
      </c>
      <c r="H21" s="66">
        <v>0</v>
      </c>
      <c r="I21" s="66">
        <v>2.0696950507643417E-6</v>
      </c>
      <c r="J21" s="66">
        <v>4.1946331565111827E-6</v>
      </c>
      <c r="K21" s="66">
        <v>7.7918933060021836E-6</v>
      </c>
      <c r="L21" s="66">
        <v>1.5991673217485584E-6</v>
      </c>
      <c r="M21" s="66">
        <v>0</v>
      </c>
      <c r="N21" s="66">
        <v>8.2144804056554449E-6</v>
      </c>
      <c r="O21" s="66">
        <v>1.4570962692112782E-5</v>
      </c>
      <c r="P21" s="66">
        <v>2.7926414987333112E-5</v>
      </c>
      <c r="Q21" s="66">
        <v>3.6515621656271286E-5</v>
      </c>
      <c r="R21" s="66">
        <v>1</v>
      </c>
      <c r="S21" s="66">
        <v>7.8650591671364906E-4</v>
      </c>
      <c r="T21" s="66">
        <v>3.4479687251043605E-4</v>
      </c>
      <c r="U21" s="66">
        <v>1.9031408640080498E-6</v>
      </c>
      <c r="V21" s="66">
        <v>3.2275792265038953E-6</v>
      </c>
      <c r="W21" s="66">
        <v>2.4321143300966854E-7</v>
      </c>
      <c r="X21" s="66">
        <v>8.5347566974956974E-7</v>
      </c>
      <c r="Y21" s="66">
        <v>4.73386517472712E-6</v>
      </c>
      <c r="Z21" s="66">
        <v>6.5452567060313158E-5</v>
      </c>
      <c r="AA21" s="66">
        <v>1.0329973118909338E-5</v>
      </c>
      <c r="AB21" s="66">
        <v>1.7732801104309058E-5</v>
      </c>
      <c r="AC21" s="66">
        <v>1.5713974810673306E-7</v>
      </c>
      <c r="AD21" s="66">
        <v>3.6491570241216707E-7</v>
      </c>
      <c r="AE21" s="66">
        <v>1.0828523546461803E-5</v>
      </c>
      <c r="AF21" s="66">
        <v>1.2727889827057725E-5</v>
      </c>
      <c r="AG21" s="66">
        <v>4.7512614359219586E-6</v>
      </c>
      <c r="AH21" s="66">
        <v>3.9956805900947161E-5</v>
      </c>
      <c r="AI21" s="66">
        <v>1.3649672871565676E-6</v>
      </c>
      <c r="AJ21" s="66">
        <v>4.5795235679511501E-5</v>
      </c>
      <c r="AK21" s="66">
        <v>2.4486371938567221E-5</v>
      </c>
      <c r="AL21" s="66">
        <v>2.8539541874386058E-7</v>
      </c>
      <c r="AM21" s="66">
        <v>6.4642541717000052E-7</v>
      </c>
      <c r="AN21" s="66">
        <v>8.0891098878765207E-7</v>
      </c>
      <c r="AO21" s="66">
        <v>1.4380558204111111E-6</v>
      </c>
      <c r="AP21" s="66">
        <v>3.6090242759111769E-7</v>
      </c>
      <c r="AQ21" s="66">
        <v>6.3718029121497081E-6</v>
      </c>
      <c r="AR21" s="66">
        <v>1.2713194888408341E-6</v>
      </c>
      <c r="AS21" s="66">
        <v>2.4920439306329652E-6</v>
      </c>
      <c r="AT21" s="66">
        <v>1.9268751358621074E-6</v>
      </c>
      <c r="AU21" s="66">
        <v>1.3645062331959811E-6</v>
      </c>
      <c r="AV21" s="66">
        <v>2.1580781558592499E-6</v>
      </c>
      <c r="AW21" s="66">
        <v>3.9208531650552023E-6</v>
      </c>
      <c r="AX21" s="66">
        <v>2.4983932590426221E-5</v>
      </c>
      <c r="AY21" s="66">
        <v>1.61506055350218E-5</v>
      </c>
      <c r="AZ21" s="66">
        <v>7.314753515887632E-6</v>
      </c>
      <c r="BA21" s="66">
        <v>1.8917144047480734E-6</v>
      </c>
      <c r="BB21" s="66">
        <v>8.3298104886121501E-6</v>
      </c>
      <c r="BC21" s="66">
        <v>6.0889019523947484E-6</v>
      </c>
      <c r="BD21" s="66">
        <v>6.241077784940654E-6</v>
      </c>
      <c r="BE21" s="66">
        <v>8.1375783455226927E-7</v>
      </c>
      <c r="BF21" s="66">
        <v>7.6074477037222573E-7</v>
      </c>
      <c r="BG21" s="66">
        <v>1.7795433881508694E-6</v>
      </c>
      <c r="BH21" s="66">
        <v>8.783585093455171E-7</v>
      </c>
      <c r="BI21" s="66">
        <v>1.1020126559764562E-6</v>
      </c>
      <c r="BJ21" s="66">
        <v>3.288205405663993E-5</v>
      </c>
      <c r="BK21" s="66">
        <v>1.9326275875170181E-6</v>
      </c>
      <c r="BL21" s="66">
        <v>1.2252102965734006E-5</v>
      </c>
      <c r="BM21" s="66">
        <v>8.4003443586073328E-6</v>
      </c>
      <c r="BN21" s="66">
        <v>1.9842899003671257E-6</v>
      </c>
      <c r="BO21" s="66">
        <v>9.3096183866679483E-7</v>
      </c>
      <c r="BP21" s="66">
        <v>6.8924099738116246E-7</v>
      </c>
      <c r="BQ21" s="66">
        <v>9.6829289983156134E-7</v>
      </c>
      <c r="BR21" s="66">
        <v>1.7313518831032073E-6</v>
      </c>
      <c r="BS21" s="66">
        <v>2.7587495734139989E-6</v>
      </c>
      <c r="BT21" s="66">
        <v>1.7137920813384957E-6</v>
      </c>
      <c r="BU21" s="66">
        <v>4.2266039467240523E-6</v>
      </c>
      <c r="BV21" s="66">
        <v>1.2231266275713232E-6</v>
      </c>
      <c r="BW21" s="66">
        <v>8.3003536272623773E-7</v>
      </c>
      <c r="BX21" s="66">
        <v>5.2969137427052288E-7</v>
      </c>
      <c r="BY21" s="66">
        <v>2.884072254105921E-6</v>
      </c>
      <c r="BZ21" s="66">
        <v>2.7512797924306512E-6</v>
      </c>
      <c r="CA21" s="66">
        <v>5.4094144402550485E-6</v>
      </c>
      <c r="CB21" s="66">
        <v>2.233026500344429E-6</v>
      </c>
      <c r="CC21" s="66">
        <v>1.2058551147184686E-6</v>
      </c>
      <c r="CD21" s="66">
        <v>7.9756054370209357E-6</v>
      </c>
      <c r="CE21" s="66">
        <v>1.3074877355236587E-5</v>
      </c>
      <c r="CF21" s="66">
        <v>4.6989176234196765E-5</v>
      </c>
      <c r="CG21" s="66">
        <v>2.2495398550525343E-6</v>
      </c>
      <c r="CH21" s="66">
        <v>2.671583836053196E-6</v>
      </c>
      <c r="CI21" s="66">
        <v>6.7084388873057748E-6</v>
      </c>
      <c r="CJ21" s="66">
        <v>1.764105490998526E-5</v>
      </c>
      <c r="CK21" s="66">
        <v>4.7170221602091627E-6</v>
      </c>
      <c r="CL21" s="66">
        <v>1.2128318878096736E-4</v>
      </c>
      <c r="CM21" s="66">
        <v>1.8619807381820622E-6</v>
      </c>
      <c r="CN21" s="66">
        <v>6.3230595103431504E-6</v>
      </c>
      <c r="CO21" s="66">
        <v>1.5953515501825344E-5</v>
      </c>
      <c r="CP21" s="66">
        <v>1.3447704655653455E-6</v>
      </c>
      <c r="CQ21" s="66">
        <v>9.1293038818088783E-6</v>
      </c>
      <c r="CR21" s="66">
        <v>8.5319117937608807E-6</v>
      </c>
      <c r="CS21" s="66">
        <v>5.7907185270958751E-6</v>
      </c>
      <c r="CT21" s="66">
        <v>1.1823365527028227E-5</v>
      </c>
      <c r="CU21" s="66">
        <v>1.3779113955978705E-6</v>
      </c>
      <c r="CV21" s="66">
        <v>9.4645513036439052E-6</v>
      </c>
      <c r="CW21" s="66">
        <v>1.7932919368000231E-6</v>
      </c>
      <c r="CX21" s="66">
        <v>4.1289631175181569E-6</v>
      </c>
      <c r="CY21" s="66">
        <v>6.9850735574945698E-6</v>
      </c>
      <c r="CZ21" s="66">
        <v>1.9455637717270974E-6</v>
      </c>
      <c r="DA21" s="66">
        <v>3.8343230149879078E-6</v>
      </c>
      <c r="DB21" s="66">
        <v>4.2270747111385212E-6</v>
      </c>
      <c r="DC21" s="66">
        <v>2.3370352111558504E-6</v>
      </c>
      <c r="DD21" s="66">
        <v>3.8014152463418822E-4</v>
      </c>
      <c r="DE21" s="67">
        <v>3.3773630047329483E-6</v>
      </c>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row>
    <row r="22" spans="1:168" s="34" customFormat="1" ht="19.95" customHeight="1" x14ac:dyDescent="0.2">
      <c r="A22" s="71" t="s">
        <v>249</v>
      </c>
      <c r="B22" s="69" t="s">
        <v>250</v>
      </c>
      <c r="C22" s="70">
        <v>1.3203909959659347E-2</v>
      </c>
      <c r="D22" s="66">
        <v>3.1921111546085084E-3</v>
      </c>
      <c r="E22" s="66">
        <v>1.2290139280378644E-3</v>
      </c>
      <c r="F22" s="66">
        <v>1.3342906223877276E-3</v>
      </c>
      <c r="G22" s="66">
        <v>2.5130783042397891E-4</v>
      </c>
      <c r="H22" s="66">
        <v>0</v>
      </c>
      <c r="I22" s="66">
        <v>2.7968162738825457E-4</v>
      </c>
      <c r="J22" s="66">
        <v>3.5121357326665442E-3</v>
      </c>
      <c r="K22" s="66">
        <v>6.4284203241634997E-3</v>
      </c>
      <c r="L22" s="66">
        <v>8.1309358502965068E-4</v>
      </c>
      <c r="M22" s="66">
        <v>0</v>
      </c>
      <c r="N22" s="66">
        <v>8.7493463572627301E-4</v>
      </c>
      <c r="O22" s="66">
        <v>1.4009008977025296E-3</v>
      </c>
      <c r="P22" s="66">
        <v>5.418095850456072E-4</v>
      </c>
      <c r="Q22" s="66">
        <v>2.8997585675623596E-3</v>
      </c>
      <c r="R22" s="66">
        <v>4.0377697307640852E-4</v>
      </c>
      <c r="S22" s="66">
        <v>1</v>
      </c>
      <c r="T22" s="66">
        <v>4.8456002994590701E-4</v>
      </c>
      <c r="U22" s="66">
        <v>1.1341943095141032E-3</v>
      </c>
      <c r="V22" s="66">
        <v>3.2544755506232583E-4</v>
      </c>
      <c r="W22" s="66">
        <v>4.2003515524243666E-5</v>
      </c>
      <c r="X22" s="66">
        <v>5.0336667852120091E-4</v>
      </c>
      <c r="Y22" s="66">
        <v>7.7004351406429253E-4</v>
      </c>
      <c r="Z22" s="66">
        <v>2.1673568058650822E-3</v>
      </c>
      <c r="AA22" s="66">
        <v>5.3817244987832379E-3</v>
      </c>
      <c r="AB22" s="66">
        <v>5.8718292660986373E-3</v>
      </c>
      <c r="AC22" s="66">
        <v>2.1185281711563892E-5</v>
      </c>
      <c r="AD22" s="66">
        <v>8.4771459118988411E-5</v>
      </c>
      <c r="AE22" s="66">
        <v>6.8427294624862447E-4</v>
      </c>
      <c r="AF22" s="66">
        <v>4.9858744414456714E-4</v>
      </c>
      <c r="AG22" s="66">
        <v>2.0457132939542808E-3</v>
      </c>
      <c r="AH22" s="66">
        <v>4.083310560609758E-3</v>
      </c>
      <c r="AI22" s="66">
        <v>6.0187995964795479E-4</v>
      </c>
      <c r="AJ22" s="66">
        <v>6.4185686033773146E-3</v>
      </c>
      <c r="AK22" s="66">
        <v>1.2757407660425187E-3</v>
      </c>
      <c r="AL22" s="66">
        <v>4.6554777474282852E-5</v>
      </c>
      <c r="AM22" s="66">
        <v>7.6337706516370051E-5</v>
      </c>
      <c r="AN22" s="66">
        <v>1.3180300221115064E-4</v>
      </c>
      <c r="AO22" s="66">
        <v>2.5294948660728402E-4</v>
      </c>
      <c r="AP22" s="66">
        <v>5.7948591767684925E-5</v>
      </c>
      <c r="AQ22" s="66">
        <v>2.560509007204512E-4</v>
      </c>
      <c r="AR22" s="66">
        <v>1.824209438655502E-4</v>
      </c>
      <c r="AS22" s="66">
        <v>1.0631083731528724E-3</v>
      </c>
      <c r="AT22" s="66">
        <v>2.5946659688990542E-4</v>
      </c>
      <c r="AU22" s="66">
        <v>2.24319745918288E-4</v>
      </c>
      <c r="AV22" s="66">
        <v>5.4205945148425483E-4</v>
      </c>
      <c r="AW22" s="66">
        <v>3.7035705746672477E-4</v>
      </c>
      <c r="AX22" s="66">
        <v>2.3101838607325906E-3</v>
      </c>
      <c r="AY22" s="66">
        <v>6.9974257139611906E-4</v>
      </c>
      <c r="AZ22" s="66">
        <v>1.7122141369207407E-3</v>
      </c>
      <c r="BA22" s="66">
        <v>3.8872923655319396E-4</v>
      </c>
      <c r="BB22" s="66">
        <v>1.65425689059049E-3</v>
      </c>
      <c r="BC22" s="66">
        <v>6.1096672070424596E-4</v>
      </c>
      <c r="BD22" s="66">
        <v>4.150796851011472E-4</v>
      </c>
      <c r="BE22" s="66">
        <v>1.1824166174017311E-4</v>
      </c>
      <c r="BF22" s="66">
        <v>1.1455480425205639E-4</v>
      </c>
      <c r="BG22" s="66">
        <v>2.0383463879149581E-4</v>
      </c>
      <c r="BH22" s="66">
        <v>1.9745033702251978E-4</v>
      </c>
      <c r="BI22" s="66">
        <v>2.3062605615733759E-4</v>
      </c>
      <c r="BJ22" s="66">
        <v>2.4218850184267496E-3</v>
      </c>
      <c r="BK22" s="66">
        <v>4.3255204975610722E-4</v>
      </c>
      <c r="BL22" s="66">
        <v>2.0002957149542296E-4</v>
      </c>
      <c r="BM22" s="66">
        <v>7.4529669275345508E-4</v>
      </c>
      <c r="BN22" s="66">
        <v>3.5695484098671612E-4</v>
      </c>
      <c r="BO22" s="66">
        <v>1.6391585676259223E-4</v>
      </c>
      <c r="BP22" s="66">
        <v>7.5142991095164739E-5</v>
      </c>
      <c r="BQ22" s="66">
        <v>9.8319857561383821E-5</v>
      </c>
      <c r="BR22" s="66">
        <v>1.9113671729068654E-4</v>
      </c>
      <c r="BS22" s="66">
        <v>5.058455181599996E-4</v>
      </c>
      <c r="BT22" s="66">
        <v>1.8797200124131505E-3</v>
      </c>
      <c r="BU22" s="66">
        <v>6.8512896338149699E-4</v>
      </c>
      <c r="BV22" s="66">
        <v>1.8656503964572106E-4</v>
      </c>
      <c r="BW22" s="66">
        <v>1.1576615508928422E-4</v>
      </c>
      <c r="BX22" s="66">
        <v>4.6208927187726494E-5</v>
      </c>
      <c r="BY22" s="66">
        <v>3.7913232501142545E-4</v>
      </c>
      <c r="BZ22" s="66">
        <v>3.4721035925794455E-4</v>
      </c>
      <c r="CA22" s="66">
        <v>5.8955891370938193E-4</v>
      </c>
      <c r="CB22" s="66">
        <v>3.0908017086973615E-4</v>
      </c>
      <c r="CC22" s="66">
        <v>1.554294243622112E-4</v>
      </c>
      <c r="CD22" s="66">
        <v>6.6283819838364503E-4</v>
      </c>
      <c r="CE22" s="66">
        <v>6.8520529388956192E-4</v>
      </c>
      <c r="CF22" s="66">
        <v>3.4914062110059413E-3</v>
      </c>
      <c r="CG22" s="66">
        <v>4.2043607355272462E-4</v>
      </c>
      <c r="CH22" s="66">
        <v>3.2878399476024865E-4</v>
      </c>
      <c r="CI22" s="66">
        <v>4.0303782351952858E-4</v>
      </c>
      <c r="CJ22" s="66">
        <v>4.0134069034682807E-4</v>
      </c>
      <c r="CK22" s="66">
        <v>4.2160937613527834E-4</v>
      </c>
      <c r="CL22" s="66">
        <v>4.3407025268624101E-4</v>
      </c>
      <c r="CM22" s="66">
        <v>2.3050106420280701E-4</v>
      </c>
      <c r="CN22" s="66">
        <v>3.464799890374115E-4</v>
      </c>
      <c r="CO22" s="66">
        <v>1.0091227677136527E-3</v>
      </c>
      <c r="CP22" s="66">
        <v>4.7107880254718457E-4</v>
      </c>
      <c r="CQ22" s="66">
        <v>9.6904036990676451E-4</v>
      </c>
      <c r="CR22" s="66">
        <v>2.3040272877722953E-3</v>
      </c>
      <c r="CS22" s="66">
        <v>1.5479897330703725E-3</v>
      </c>
      <c r="CT22" s="66">
        <v>1.1216820356996756E-3</v>
      </c>
      <c r="CU22" s="66">
        <v>1.7599899338140211E-4</v>
      </c>
      <c r="CV22" s="66">
        <v>4.2054798444466816E-4</v>
      </c>
      <c r="CW22" s="66">
        <v>2.2080389380715312E-4</v>
      </c>
      <c r="CX22" s="66">
        <v>2.9329146129771129E-4</v>
      </c>
      <c r="CY22" s="66">
        <v>7.5069625283609171E-4</v>
      </c>
      <c r="CZ22" s="66">
        <v>1.2640165163995058E-3</v>
      </c>
      <c r="DA22" s="66">
        <v>5.40360097514432E-4</v>
      </c>
      <c r="DB22" s="66">
        <v>4.1550365846244143E-4</v>
      </c>
      <c r="DC22" s="66">
        <v>7.0608688165933742E-4</v>
      </c>
      <c r="DD22" s="66">
        <v>7.7700060905976573E-2</v>
      </c>
      <c r="DE22" s="67">
        <v>3.0900006814211329E-4</v>
      </c>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row>
    <row r="23" spans="1:168" s="34" customFormat="1" ht="19.95" customHeight="1" x14ac:dyDescent="0.2">
      <c r="A23" s="71" t="s">
        <v>255</v>
      </c>
      <c r="B23" s="69" t="s">
        <v>254</v>
      </c>
      <c r="C23" s="70">
        <v>7.4476571665214769E-5</v>
      </c>
      <c r="D23" s="66">
        <v>4.6340082926862412E-5</v>
      </c>
      <c r="E23" s="66">
        <v>7.4567231153346158E-5</v>
      </c>
      <c r="F23" s="66">
        <v>3.8439912069363728E-5</v>
      </c>
      <c r="G23" s="66">
        <v>8.5041267627275539E-5</v>
      </c>
      <c r="H23" s="66">
        <v>0</v>
      </c>
      <c r="I23" s="66">
        <v>1.4202397540356477E-4</v>
      </c>
      <c r="J23" s="66">
        <v>7.8813218559605717E-4</v>
      </c>
      <c r="K23" s="66">
        <v>1.9567090702235897E-4</v>
      </c>
      <c r="L23" s="66">
        <v>1.2197201932812046E-4</v>
      </c>
      <c r="M23" s="66">
        <v>0</v>
      </c>
      <c r="N23" s="66">
        <v>1.0102582125468744E-4</v>
      </c>
      <c r="O23" s="66">
        <v>3.0718760619925578E-4</v>
      </c>
      <c r="P23" s="66">
        <v>1.3478276816550057E-4</v>
      </c>
      <c r="Q23" s="66">
        <v>2.8664247206092928E-4</v>
      </c>
      <c r="R23" s="66">
        <v>1.0696597640792081E-4</v>
      </c>
      <c r="S23" s="66">
        <v>9.8837347800966556E-4</v>
      </c>
      <c r="T23" s="66">
        <v>1</v>
      </c>
      <c r="U23" s="66">
        <v>8.7205862110606457E-5</v>
      </c>
      <c r="V23" s="66">
        <v>9.26531024254108E-5</v>
      </c>
      <c r="W23" s="66">
        <v>2.4030371559853254E-5</v>
      </c>
      <c r="X23" s="66">
        <v>6.20131142679237E-5</v>
      </c>
      <c r="Y23" s="66">
        <v>5.1902097906536169E-5</v>
      </c>
      <c r="Z23" s="66">
        <v>3.9176866445459878E-4</v>
      </c>
      <c r="AA23" s="66">
        <v>2.7508662061122443E-4</v>
      </c>
      <c r="AB23" s="66">
        <v>6.6274384675628123E-4</v>
      </c>
      <c r="AC23" s="66">
        <v>1.0838793548790201E-5</v>
      </c>
      <c r="AD23" s="66">
        <v>3.9235703612405474E-5</v>
      </c>
      <c r="AE23" s="66">
        <v>7.4340381683101245E-5</v>
      </c>
      <c r="AF23" s="66">
        <v>1.4034672364472489E-4</v>
      </c>
      <c r="AG23" s="66">
        <v>1.4623370846092139E-4</v>
      </c>
      <c r="AH23" s="66">
        <v>4.7896288215547994E-4</v>
      </c>
      <c r="AI23" s="66">
        <v>6.4347770394330658E-5</v>
      </c>
      <c r="AJ23" s="66">
        <v>2.1554707980354047E-4</v>
      </c>
      <c r="AK23" s="66">
        <v>1.006040884680904E-4</v>
      </c>
      <c r="AL23" s="66">
        <v>2.495413745252436E-5</v>
      </c>
      <c r="AM23" s="66">
        <v>4.188024772391034E-5</v>
      </c>
      <c r="AN23" s="66">
        <v>2.0466629816653584E-4</v>
      </c>
      <c r="AO23" s="66">
        <v>5.5989908264831369E-5</v>
      </c>
      <c r="AP23" s="66">
        <v>3.9624080849206716E-5</v>
      </c>
      <c r="AQ23" s="66">
        <v>8.858888059381343E-5</v>
      </c>
      <c r="AR23" s="66">
        <v>8.8537701771056369E-5</v>
      </c>
      <c r="AS23" s="66">
        <v>4.5085789777174023E-4</v>
      </c>
      <c r="AT23" s="66">
        <v>1.3405120699069685E-4</v>
      </c>
      <c r="AU23" s="66">
        <v>1.4112837623658992E-4</v>
      </c>
      <c r="AV23" s="66">
        <v>3.6677313772321096E-4</v>
      </c>
      <c r="AW23" s="66">
        <v>4.4406634585588735E-4</v>
      </c>
      <c r="AX23" s="66">
        <v>5.3504638014489837E-4</v>
      </c>
      <c r="AY23" s="66">
        <v>1.2806415497551975E-4</v>
      </c>
      <c r="AZ23" s="66">
        <v>1.0244489923897674E-3</v>
      </c>
      <c r="BA23" s="66">
        <v>2.125872877418006E-4</v>
      </c>
      <c r="BB23" s="66">
        <v>1.0251118960585246E-4</v>
      </c>
      <c r="BC23" s="66">
        <v>4.2648206145822767E-4</v>
      </c>
      <c r="BD23" s="66">
        <v>3.8542286733233899E-4</v>
      </c>
      <c r="BE23" s="66">
        <v>1.421555209700556E-4</v>
      </c>
      <c r="BF23" s="66">
        <v>1.0504255455041831E-4</v>
      </c>
      <c r="BG23" s="66">
        <v>6.7592439150299851E-5</v>
      </c>
      <c r="BH23" s="66">
        <v>1.3810381144007571E-4</v>
      </c>
      <c r="BI23" s="66">
        <v>2.6361752303461611E-4</v>
      </c>
      <c r="BJ23" s="66">
        <v>6.9783916496642367E-4</v>
      </c>
      <c r="BK23" s="66">
        <v>2.7407993944837336E-4</v>
      </c>
      <c r="BL23" s="66">
        <v>1.1411884927419406E-4</v>
      </c>
      <c r="BM23" s="66">
        <v>1.5210310398461254E-4</v>
      </c>
      <c r="BN23" s="66">
        <v>1.1141669000487038E-4</v>
      </c>
      <c r="BO23" s="66">
        <v>8.8816454313823173E-5</v>
      </c>
      <c r="BP23" s="66">
        <v>1.3919692571895268E-4</v>
      </c>
      <c r="BQ23" s="66">
        <v>3.3216533621042245E-4</v>
      </c>
      <c r="BR23" s="66">
        <v>3.2961801183502553E-4</v>
      </c>
      <c r="BS23" s="66">
        <v>3.607576824289402E-4</v>
      </c>
      <c r="BT23" s="66">
        <v>5.5404354798753951E-4</v>
      </c>
      <c r="BU23" s="66">
        <v>1.2933170929884459E-3</v>
      </c>
      <c r="BV23" s="66">
        <v>1.4524279381735166E-4</v>
      </c>
      <c r="BW23" s="66">
        <v>1.0014517960051663E-4</v>
      </c>
      <c r="BX23" s="66">
        <v>7.0016399616894726E-5</v>
      </c>
      <c r="BY23" s="66">
        <v>2.2173513393793844E-4</v>
      </c>
      <c r="BZ23" s="66">
        <v>1.511899090057195E-4</v>
      </c>
      <c r="CA23" s="66">
        <v>1.5523822491685934E-4</v>
      </c>
      <c r="CB23" s="66">
        <v>9.3215708521635575E-5</v>
      </c>
      <c r="CC23" s="66">
        <v>1.0018570863289804E-4</v>
      </c>
      <c r="CD23" s="66">
        <v>2.1482578197241543E-4</v>
      </c>
      <c r="CE23" s="66">
        <v>1.6367576388011737E-4</v>
      </c>
      <c r="CF23" s="66">
        <v>4.077189971273554E-4</v>
      </c>
      <c r="CG23" s="66">
        <v>5.8622695483120772E-4</v>
      </c>
      <c r="CH23" s="66">
        <v>6.3958762523562017E-4</v>
      </c>
      <c r="CI23" s="66">
        <v>4.483692535156785E-4</v>
      </c>
      <c r="CJ23" s="66">
        <v>6.2638594395396461E-4</v>
      </c>
      <c r="CK23" s="66">
        <v>8.706530511999258E-4</v>
      </c>
      <c r="CL23" s="66">
        <v>4.1399937609329033E-3</v>
      </c>
      <c r="CM23" s="66">
        <v>4.5100817983182681E-4</v>
      </c>
      <c r="CN23" s="66">
        <v>4.4418435170568099E-4</v>
      </c>
      <c r="CO23" s="66">
        <v>1.7667565243174527E-3</v>
      </c>
      <c r="CP23" s="66">
        <v>2.3613491112446606E-4</v>
      </c>
      <c r="CQ23" s="66">
        <v>5.3118126453888855E-4</v>
      </c>
      <c r="CR23" s="66">
        <v>9.0218163967923986E-4</v>
      </c>
      <c r="CS23" s="66">
        <v>1.8929006542257496E-4</v>
      </c>
      <c r="CT23" s="66">
        <v>4.6768532696407046E-3</v>
      </c>
      <c r="CU23" s="66">
        <v>1.7425667760636294E-4</v>
      </c>
      <c r="CV23" s="66">
        <v>3.6903881556256705E-3</v>
      </c>
      <c r="CW23" s="66">
        <v>1.5296222505204455E-4</v>
      </c>
      <c r="CX23" s="66">
        <v>2.0085418510497474E-4</v>
      </c>
      <c r="CY23" s="66">
        <v>1.7192269475868076E-4</v>
      </c>
      <c r="CZ23" s="66">
        <v>1.680347001732657E-4</v>
      </c>
      <c r="DA23" s="66">
        <v>2.3230232621503937E-4</v>
      </c>
      <c r="DB23" s="66">
        <v>5.7740575913551304E-4</v>
      </c>
      <c r="DC23" s="66">
        <v>3.3792674035296053E-4</v>
      </c>
      <c r="DD23" s="66">
        <v>1.6972121156742922E-4</v>
      </c>
      <c r="DE23" s="67">
        <v>2.1558010297210029E-4</v>
      </c>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row>
    <row r="24" spans="1:168" s="34" customFormat="1" ht="19.95" customHeight="1" x14ac:dyDescent="0.2">
      <c r="A24" s="71" t="s">
        <v>258</v>
      </c>
      <c r="B24" s="69" t="s">
        <v>257</v>
      </c>
      <c r="C24" s="70">
        <v>2.2190614899778721E-2</v>
      </c>
      <c r="D24" s="66">
        <v>4.8465941150560959E-5</v>
      </c>
      <c r="E24" s="66">
        <v>4.1098695687513692E-5</v>
      </c>
      <c r="F24" s="66">
        <v>5.5738415147097438E-5</v>
      </c>
      <c r="G24" s="66">
        <v>7.2545037053712308E-6</v>
      </c>
      <c r="H24" s="66">
        <v>0</v>
      </c>
      <c r="I24" s="66">
        <v>7.8810126123491919E-6</v>
      </c>
      <c r="J24" s="66">
        <v>1.011083322081621E-4</v>
      </c>
      <c r="K24" s="66">
        <v>5.0720253214507829E-5</v>
      </c>
      <c r="L24" s="66">
        <v>1.8464462815407384E-4</v>
      </c>
      <c r="M24" s="66">
        <v>0</v>
      </c>
      <c r="N24" s="66">
        <v>8.3329813695449834E-5</v>
      </c>
      <c r="O24" s="66">
        <v>2.2637790190202588E-5</v>
      </c>
      <c r="P24" s="66">
        <v>2.1205030474560136E-5</v>
      </c>
      <c r="Q24" s="66">
        <v>-7.1777911829945705E-7</v>
      </c>
      <c r="R24" s="66">
        <v>1.4444119842203435E-5</v>
      </c>
      <c r="S24" s="66">
        <v>1.2385599356601905E-5</v>
      </c>
      <c r="T24" s="66">
        <v>1.2685079396396472E-5</v>
      </c>
      <c r="U24" s="66">
        <v>1</v>
      </c>
      <c r="V24" s="66">
        <v>3.2026972535230112E-3</v>
      </c>
      <c r="W24" s="66">
        <v>2.780496182283371E-5</v>
      </c>
      <c r="X24" s="66">
        <v>3.5002413676397822E-3</v>
      </c>
      <c r="Y24" s="66">
        <v>7.4577888471035316E-4</v>
      </c>
      <c r="Z24" s="66">
        <v>4.7568595699673061E-4</v>
      </c>
      <c r="AA24" s="66">
        <v>6.7364124732316444E-4</v>
      </c>
      <c r="AB24" s="66">
        <v>1.5840201446906191E-3</v>
      </c>
      <c r="AC24" s="66">
        <v>2.3679580841027714E-6</v>
      </c>
      <c r="AD24" s="66">
        <v>-1.4882937503804179E-3</v>
      </c>
      <c r="AE24" s="66">
        <v>6.7881339779360473E-5</v>
      </c>
      <c r="AF24" s="66">
        <v>1.4602946345741288E-4</v>
      </c>
      <c r="AG24" s="66">
        <v>2.2639222204952292E-5</v>
      </c>
      <c r="AH24" s="66">
        <v>1.0475501318066242E-4</v>
      </c>
      <c r="AI24" s="66">
        <v>8.8782218508122828E-6</v>
      </c>
      <c r="AJ24" s="66">
        <v>1.8873887190648787E-5</v>
      </c>
      <c r="AK24" s="66">
        <v>6.8375651134303101E-5</v>
      </c>
      <c r="AL24" s="66">
        <v>-9.4348928893887157E-4</v>
      </c>
      <c r="AM24" s="66">
        <v>-4.7780096078544275E-4</v>
      </c>
      <c r="AN24" s="66">
        <v>-1.7991752304834E-4</v>
      </c>
      <c r="AO24" s="66">
        <v>-1.2570297694641981E-4</v>
      </c>
      <c r="AP24" s="66">
        <v>1.79893628749221E-5</v>
      </c>
      <c r="AQ24" s="66">
        <v>1.8081142321590963E-5</v>
      </c>
      <c r="AR24" s="66">
        <v>-3.6854222915780469E-5</v>
      </c>
      <c r="AS24" s="66">
        <v>-2.9251008852992119E-5</v>
      </c>
      <c r="AT24" s="66">
        <v>-1.0460367811680008E-5</v>
      </c>
      <c r="AU24" s="66">
        <v>-2.9386371819949946E-6</v>
      </c>
      <c r="AV24" s="66">
        <v>7.4600174728498709E-6</v>
      </c>
      <c r="AW24" s="66">
        <v>1.4067573841535014E-5</v>
      </c>
      <c r="AX24" s="66">
        <v>1.6362413922454946E-5</v>
      </c>
      <c r="AY24" s="66">
        <v>-3.7992689517120806E-6</v>
      </c>
      <c r="AZ24" s="66">
        <v>3.7352063858521158E-7</v>
      </c>
      <c r="BA24" s="66">
        <v>3.3428564515635373E-6</v>
      </c>
      <c r="BB24" s="66">
        <v>9.8004534466201472E-5</v>
      </c>
      <c r="BC24" s="66">
        <v>5.2430939367246416E-6</v>
      </c>
      <c r="BD24" s="66">
        <v>4.7132147588811375E-6</v>
      </c>
      <c r="BE24" s="66">
        <v>-5.5957929945781894E-6</v>
      </c>
      <c r="BF24" s="66">
        <v>-9.2606472058956619E-6</v>
      </c>
      <c r="BG24" s="66">
        <v>-7.0325200286538356E-7</v>
      </c>
      <c r="BH24" s="66">
        <v>-1.1278244751374025E-5</v>
      </c>
      <c r="BI24" s="66">
        <v>1.0349957379643073E-6</v>
      </c>
      <c r="BJ24" s="66">
        <v>2.7758028478523716E-5</v>
      </c>
      <c r="BK24" s="66">
        <v>5.065774883957865E-6</v>
      </c>
      <c r="BL24" s="66">
        <v>6.3232727584966456E-6</v>
      </c>
      <c r="BM24" s="66">
        <v>1.0139499238554804E-5</v>
      </c>
      <c r="BN24" s="66">
        <v>1.1574624638842782E-4</v>
      </c>
      <c r="BO24" s="66">
        <v>1.481744834863038E-4</v>
      </c>
      <c r="BP24" s="66">
        <v>5.1120208364818033E-5</v>
      </c>
      <c r="BQ24" s="66">
        <v>5.450050493853304E-5</v>
      </c>
      <c r="BR24" s="66">
        <v>1.4193899216803147E-5</v>
      </c>
      <c r="BS24" s="66">
        <v>2.0963776944725077E-5</v>
      </c>
      <c r="BT24" s="66">
        <v>6.0734524130334574E-6</v>
      </c>
      <c r="BU24" s="66">
        <v>3.6191008324053386E-6</v>
      </c>
      <c r="BV24" s="66">
        <v>9.8254146430552086E-6</v>
      </c>
      <c r="BW24" s="66">
        <v>2.2523747648639255E-6</v>
      </c>
      <c r="BX24" s="66">
        <v>4.950283860730428E-7</v>
      </c>
      <c r="BY24" s="66">
        <v>7.3015590919091091E-6</v>
      </c>
      <c r="BZ24" s="66">
        <v>8.0175370031096073E-6</v>
      </c>
      <c r="CA24" s="66">
        <v>3.2130108293994309E-6</v>
      </c>
      <c r="CB24" s="66">
        <v>8.7871158090370282E-6</v>
      </c>
      <c r="CC24" s="66">
        <v>2.498386643158407E-6</v>
      </c>
      <c r="CD24" s="66">
        <v>2.3524060813480048E-6</v>
      </c>
      <c r="CE24" s="66">
        <v>1.1010381205398024E-5</v>
      </c>
      <c r="CF24" s="66">
        <v>8.2150072828539262E-6</v>
      </c>
      <c r="CG24" s="66">
        <v>1.7085618936525118E-6</v>
      </c>
      <c r="CH24" s="66">
        <v>2.7944142728315839E-6</v>
      </c>
      <c r="CI24" s="66">
        <v>8.5755047799808302E-6</v>
      </c>
      <c r="CJ24" s="66">
        <v>2.2478964817686679E-6</v>
      </c>
      <c r="CK24" s="66">
        <v>4.1782435247818207E-6</v>
      </c>
      <c r="CL24" s="66">
        <v>8.065358840317886E-6</v>
      </c>
      <c r="CM24" s="66">
        <v>2.79814699814824E-6</v>
      </c>
      <c r="CN24" s="66">
        <v>9.6277563708536223E-6</v>
      </c>
      <c r="CO24" s="66">
        <v>1.8273532709815996E-5</v>
      </c>
      <c r="CP24" s="66">
        <v>8.7909211542156515E-6</v>
      </c>
      <c r="CQ24" s="66">
        <v>2.1603209287080443E-5</v>
      </c>
      <c r="CR24" s="66">
        <v>1.4842867052783483E-5</v>
      </c>
      <c r="CS24" s="66">
        <v>8.4899711446110288E-6</v>
      </c>
      <c r="CT24" s="66">
        <v>6.7686453216593417E-6</v>
      </c>
      <c r="CU24" s="66">
        <v>5.5567334122655433E-6</v>
      </c>
      <c r="CV24" s="66">
        <v>5.9526556766554167E-6</v>
      </c>
      <c r="CW24" s="66">
        <v>4.5448232858563534E-6</v>
      </c>
      <c r="CX24" s="66">
        <v>2.8381281312379905E-6</v>
      </c>
      <c r="CY24" s="66">
        <v>1.5398901318578946E-5</v>
      </c>
      <c r="CZ24" s="66">
        <v>2.2672467922083207E-5</v>
      </c>
      <c r="DA24" s="66">
        <v>1.5970030851212086E-5</v>
      </c>
      <c r="DB24" s="66">
        <v>8.822340776550738E-5</v>
      </c>
      <c r="DC24" s="66">
        <v>2.7620097502630323E-4</v>
      </c>
      <c r="DD24" s="66">
        <v>5.5437406622524373E-6</v>
      </c>
      <c r="DE24" s="67">
        <v>6.7347163282540116E-4</v>
      </c>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row>
    <row r="25" spans="1:168" s="34" customFormat="1" ht="19.95" customHeight="1" x14ac:dyDescent="0.2">
      <c r="A25" s="71" t="s">
        <v>261</v>
      </c>
      <c r="B25" s="69" t="s">
        <v>262</v>
      </c>
      <c r="C25" s="70">
        <v>7.1610988192682046E-4</v>
      </c>
      <c r="D25" s="66">
        <v>1.9907918682256128E-4</v>
      </c>
      <c r="E25" s="66">
        <v>9.7461617382181261E-4</v>
      </c>
      <c r="F25" s="66">
        <v>2.9237856236333044E-5</v>
      </c>
      <c r="G25" s="66">
        <v>1.1747541669824352E-4</v>
      </c>
      <c r="H25" s="66">
        <v>0</v>
      </c>
      <c r="I25" s="66">
        <v>6.2589234416755396E-5</v>
      </c>
      <c r="J25" s="66">
        <v>1.0501906888335758E-3</v>
      </c>
      <c r="K25" s="66">
        <v>1.374516810012967E-3</v>
      </c>
      <c r="L25" s="66">
        <v>6.8130232964718406E-4</v>
      </c>
      <c r="M25" s="66">
        <v>0</v>
      </c>
      <c r="N25" s="66">
        <v>2.788647805777875E-3</v>
      </c>
      <c r="O25" s="66">
        <v>2.6945155844869867E-4</v>
      </c>
      <c r="P25" s="66">
        <v>1.685114628424695E-4</v>
      </c>
      <c r="Q25" s="66">
        <v>2.7396079786217131E-4</v>
      </c>
      <c r="R25" s="66">
        <v>1.0655860009927789E-3</v>
      </c>
      <c r="S25" s="66">
        <v>2.8918370711058177E-4</v>
      </c>
      <c r="T25" s="66">
        <v>7.1172105915334963E-5</v>
      </c>
      <c r="U25" s="66">
        <v>2.2342876208511313E-2</v>
      </c>
      <c r="V25" s="66">
        <v>1</v>
      </c>
      <c r="W25" s="66">
        <v>1.2436652410947038E-3</v>
      </c>
      <c r="X25" s="66">
        <v>6.2482967222569638E-3</v>
      </c>
      <c r="Y25" s="66">
        <v>4.5844588042689158E-3</v>
      </c>
      <c r="Z25" s="66">
        <v>3.7296059369175769E-3</v>
      </c>
      <c r="AA25" s="66">
        <v>7.1808501241993616E-3</v>
      </c>
      <c r="AB25" s="66">
        <v>1.1171581725116562E-2</v>
      </c>
      <c r="AC25" s="66">
        <v>1.5200681526812544E-5</v>
      </c>
      <c r="AD25" s="66">
        <v>6.5982155193218498E-5</v>
      </c>
      <c r="AE25" s="66">
        <v>1.2497171139301052E-3</v>
      </c>
      <c r="AF25" s="66">
        <v>4.0677992819945072E-3</v>
      </c>
      <c r="AG25" s="66">
        <v>4.6558074862893711E-4</v>
      </c>
      <c r="AH25" s="66">
        <v>8.9735478239893161E-3</v>
      </c>
      <c r="AI25" s="66">
        <v>2.9056165962370667E-4</v>
      </c>
      <c r="AJ25" s="66">
        <v>4.4488450021276894E-3</v>
      </c>
      <c r="AK25" s="66">
        <v>8.7902386173102371E-4</v>
      </c>
      <c r="AL25" s="66">
        <v>1.3720842794703154E-3</v>
      </c>
      <c r="AM25" s="66">
        <v>1.386541819783319E-3</v>
      </c>
      <c r="AN25" s="66">
        <v>7.034964065706662E-4</v>
      </c>
      <c r="AO25" s="66">
        <v>4.3330845411080092E-4</v>
      </c>
      <c r="AP25" s="66">
        <v>2.9540035557807466E-4</v>
      </c>
      <c r="AQ25" s="66">
        <v>1.4766772638809377E-3</v>
      </c>
      <c r="AR25" s="66">
        <v>1.3886401586756091E-3</v>
      </c>
      <c r="AS25" s="66">
        <v>3.2833610943763315E-4</v>
      </c>
      <c r="AT25" s="66">
        <v>2.8013070433746088E-4</v>
      </c>
      <c r="AU25" s="66">
        <v>2.4331502994871408E-4</v>
      </c>
      <c r="AV25" s="66">
        <v>2.15427940006249E-4</v>
      </c>
      <c r="AW25" s="66">
        <v>1.982255596842526E-3</v>
      </c>
      <c r="AX25" s="66">
        <v>1.0529816759524998E-3</v>
      </c>
      <c r="AY25" s="66">
        <v>3.1908426266174709E-4</v>
      </c>
      <c r="AZ25" s="66">
        <v>3.5563653922417648E-4</v>
      </c>
      <c r="BA25" s="66">
        <v>3.9177543099538703E-4</v>
      </c>
      <c r="BB25" s="66">
        <v>2.5873342807593222E-3</v>
      </c>
      <c r="BC25" s="66">
        <v>9.0993545459696495E-4</v>
      </c>
      <c r="BD25" s="66">
        <v>5.1999722681812701E-4</v>
      </c>
      <c r="BE25" s="66">
        <v>1.083786015320746E-4</v>
      </c>
      <c r="BF25" s="66">
        <v>9.6354734957320405E-5</v>
      </c>
      <c r="BG25" s="66">
        <v>9.6838434112353578E-5</v>
      </c>
      <c r="BH25" s="66">
        <v>7.5391224619917848E-4</v>
      </c>
      <c r="BI25" s="66">
        <v>3.7396198909678545E-4</v>
      </c>
      <c r="BJ25" s="66">
        <v>9.4536215876748347E-4</v>
      </c>
      <c r="BK25" s="66">
        <v>1.6649068575558414E-4</v>
      </c>
      <c r="BL25" s="66">
        <v>1.0324104902422416E-4</v>
      </c>
      <c r="BM25" s="66">
        <v>1.5245792385491246E-4</v>
      </c>
      <c r="BN25" s="66">
        <v>2.2153550621934154E-4</v>
      </c>
      <c r="BO25" s="66">
        <v>3.7566202960430953E-4</v>
      </c>
      <c r="BP25" s="66">
        <v>3.1433221096245399E-5</v>
      </c>
      <c r="BQ25" s="66">
        <v>2.9381219518397202E-5</v>
      </c>
      <c r="BR25" s="66">
        <v>1.9450803311879365E-3</v>
      </c>
      <c r="BS25" s="66">
        <v>1.9593550670192945E-3</v>
      </c>
      <c r="BT25" s="66">
        <v>1.941932505140519E-5</v>
      </c>
      <c r="BU25" s="66">
        <v>1.603422600534195E-5</v>
      </c>
      <c r="BV25" s="66">
        <v>1.0942717890507246E-5</v>
      </c>
      <c r="BW25" s="66">
        <v>5.9461341892192316E-6</v>
      </c>
      <c r="BX25" s="66">
        <v>2.7318748657122148E-6</v>
      </c>
      <c r="BY25" s="66">
        <v>9.032080545819541E-5</v>
      </c>
      <c r="BZ25" s="66">
        <v>3.2788788398668051E-5</v>
      </c>
      <c r="CA25" s="66">
        <v>7.3220370339025526E-5</v>
      </c>
      <c r="CB25" s="66">
        <v>1.8031188646432308E-5</v>
      </c>
      <c r="CC25" s="66">
        <v>1.6334351470088995E-5</v>
      </c>
      <c r="CD25" s="66">
        <v>2.2694558380733347E-5</v>
      </c>
      <c r="CE25" s="66">
        <v>2.458926802285812E-4</v>
      </c>
      <c r="CF25" s="66">
        <v>2.0368662871794098E-4</v>
      </c>
      <c r="CG25" s="66">
        <v>9.0494630106130611E-6</v>
      </c>
      <c r="CH25" s="66">
        <v>3.4334224089352116E-5</v>
      </c>
      <c r="CI25" s="66">
        <v>3.9029822205186607E-5</v>
      </c>
      <c r="CJ25" s="66">
        <v>1.1331391471442277E-5</v>
      </c>
      <c r="CK25" s="66">
        <v>2.5392156454666131E-5</v>
      </c>
      <c r="CL25" s="66">
        <v>6.5592268099755902E-5</v>
      </c>
      <c r="CM25" s="66">
        <v>6.9777363112531586E-5</v>
      </c>
      <c r="CN25" s="66">
        <v>4.6258867768592772E-5</v>
      </c>
      <c r="CO25" s="66">
        <v>1.4764609200536773E-3</v>
      </c>
      <c r="CP25" s="66">
        <v>1.9382333155096705E-4</v>
      </c>
      <c r="CQ25" s="66">
        <v>2.9389547636454851E-3</v>
      </c>
      <c r="CR25" s="66">
        <v>1.6214763280939735E-4</v>
      </c>
      <c r="CS25" s="66">
        <v>1.2776575906152409E-4</v>
      </c>
      <c r="CT25" s="66">
        <v>2.4648324753008443E-5</v>
      </c>
      <c r="CU25" s="66">
        <v>2.6974589709944985E-5</v>
      </c>
      <c r="CV25" s="66">
        <v>9.6468570636283003E-5</v>
      </c>
      <c r="CW25" s="66">
        <v>1.5250050620969238E-4</v>
      </c>
      <c r="CX25" s="66">
        <v>1.2709814592734151E-5</v>
      </c>
      <c r="CY25" s="66">
        <v>1.9062509084561387E-4</v>
      </c>
      <c r="CZ25" s="66">
        <v>2.1399400798228165E-4</v>
      </c>
      <c r="DA25" s="66">
        <v>6.3362079233702758E-4</v>
      </c>
      <c r="DB25" s="66">
        <v>2.3718488722311782E-4</v>
      </c>
      <c r="DC25" s="66">
        <v>7.8157363657062583E-5</v>
      </c>
      <c r="DD25" s="66">
        <v>7.2151381146105611E-5</v>
      </c>
      <c r="DE25" s="67">
        <v>3.4850201634831251E-4</v>
      </c>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row>
    <row r="26" spans="1:168" s="34" customFormat="1" ht="19.95" customHeight="1" x14ac:dyDescent="0.2">
      <c r="A26" s="71" t="s">
        <v>266</v>
      </c>
      <c r="B26" s="69" t="s">
        <v>774</v>
      </c>
      <c r="C26" s="70">
        <v>4.4297593029599705E-4</v>
      </c>
      <c r="D26" s="66">
        <v>1.9917442390180531E-5</v>
      </c>
      <c r="E26" s="66">
        <v>7.639199085339496E-5</v>
      </c>
      <c r="F26" s="66">
        <v>2.3352835587089886E-5</v>
      </c>
      <c r="G26" s="66">
        <v>3.5447483074789102E-5</v>
      </c>
      <c r="H26" s="66">
        <v>0</v>
      </c>
      <c r="I26" s="66">
        <v>4.8902783143071084E-5</v>
      </c>
      <c r="J26" s="66">
        <v>2.0820788738619783E-4</v>
      </c>
      <c r="K26" s="66">
        <v>2.8384186861534855E-4</v>
      </c>
      <c r="L26" s="66">
        <v>1.0572984308951075E-4</v>
      </c>
      <c r="M26" s="66">
        <v>0</v>
      </c>
      <c r="N26" s="66">
        <v>2.4498113498056303E-3</v>
      </c>
      <c r="O26" s="66">
        <v>5.86152307670429E-4</v>
      </c>
      <c r="P26" s="66">
        <v>4.1651812240388217E-4</v>
      </c>
      <c r="Q26" s="66">
        <v>2.2666673598687896E-4</v>
      </c>
      <c r="R26" s="66">
        <v>4.4265544678256095E-4</v>
      </c>
      <c r="S26" s="66">
        <v>4.1993693623335163E-4</v>
      </c>
      <c r="T26" s="66">
        <v>2.0499687994981469E-4</v>
      </c>
      <c r="U26" s="66">
        <v>1.3983718460435429E-2</v>
      </c>
      <c r="V26" s="66">
        <v>5.0063318467540475E-4</v>
      </c>
      <c r="W26" s="66">
        <v>1</v>
      </c>
      <c r="X26" s="66">
        <v>0.19533110316992941</v>
      </c>
      <c r="Y26" s="66">
        <v>0.25215903434369669</v>
      </c>
      <c r="Z26" s="66">
        <v>1.9532489806240071E-2</v>
      </c>
      <c r="AA26" s="66">
        <v>4.1206178837215196E-3</v>
      </c>
      <c r="AB26" s="66">
        <v>1.8955156457425959E-2</v>
      </c>
      <c r="AC26" s="66">
        <v>1.2013637552359703E-4</v>
      </c>
      <c r="AD26" s="66">
        <v>1.1108980120941097E-4</v>
      </c>
      <c r="AE26" s="66">
        <v>1.0374173770936256E-2</v>
      </c>
      <c r="AF26" s="66">
        <v>5.6047411421617684E-3</v>
      </c>
      <c r="AG26" s="66">
        <v>8.0668972049628446E-4</v>
      </c>
      <c r="AH26" s="66">
        <v>1.6106883713136125E-3</v>
      </c>
      <c r="AI26" s="66">
        <v>3.612196829851168E-5</v>
      </c>
      <c r="AJ26" s="66">
        <v>6.7900223335222031E-5</v>
      </c>
      <c r="AK26" s="66">
        <v>2.0328125138157614E-3</v>
      </c>
      <c r="AL26" s="66">
        <v>-1.4181674795469763E-6</v>
      </c>
      <c r="AM26" s="66">
        <v>7.5821520525413118E-6</v>
      </c>
      <c r="AN26" s="66">
        <v>3.0966045174115541E-5</v>
      </c>
      <c r="AO26" s="66">
        <v>4.8552689609967756E-6</v>
      </c>
      <c r="AP26" s="66">
        <v>1.096690495501479E-5</v>
      </c>
      <c r="AQ26" s="66">
        <v>6.5463850069604921E-4</v>
      </c>
      <c r="AR26" s="66">
        <v>4.2855051535234517E-5</v>
      </c>
      <c r="AS26" s="66">
        <v>5.5531681296942447E-5</v>
      </c>
      <c r="AT26" s="66">
        <v>4.7037375923275368E-5</v>
      </c>
      <c r="AU26" s="66">
        <v>3.7538901092086891E-5</v>
      </c>
      <c r="AV26" s="66">
        <v>1.9483701633734042E-4</v>
      </c>
      <c r="AW26" s="66">
        <v>4.2445927573486498E-4</v>
      </c>
      <c r="AX26" s="66">
        <v>1.0615706010108708E-3</v>
      </c>
      <c r="AY26" s="66">
        <v>3.0221093708615116E-4</v>
      </c>
      <c r="AZ26" s="66">
        <v>6.3358971705702383E-4</v>
      </c>
      <c r="BA26" s="66">
        <v>1.0423603987889857E-4</v>
      </c>
      <c r="BB26" s="66">
        <v>4.0092284399164069E-4</v>
      </c>
      <c r="BC26" s="66">
        <v>1.4960369781838109E-4</v>
      </c>
      <c r="BD26" s="66">
        <v>1.4233538733073199E-4</v>
      </c>
      <c r="BE26" s="66">
        <v>9.5226314805048389E-5</v>
      </c>
      <c r="BF26" s="66">
        <v>9.2883650535970224E-5</v>
      </c>
      <c r="BG26" s="66">
        <v>2.2768388171269185E-4</v>
      </c>
      <c r="BH26" s="66">
        <v>1.096901535845729E-4</v>
      </c>
      <c r="BI26" s="66">
        <v>4.1653839648782573E-5</v>
      </c>
      <c r="BJ26" s="66">
        <v>1.0467265382589487E-3</v>
      </c>
      <c r="BK26" s="66">
        <v>1.0620600799585482E-5</v>
      </c>
      <c r="BL26" s="66">
        <v>4.2456903587339827E-5</v>
      </c>
      <c r="BM26" s="66">
        <v>6.0932063967917774E-5</v>
      </c>
      <c r="BN26" s="66">
        <v>2.7429361485866811E-5</v>
      </c>
      <c r="BO26" s="66">
        <v>3.0882458048224458E-5</v>
      </c>
      <c r="BP26" s="66">
        <v>8.423137479682075E-6</v>
      </c>
      <c r="BQ26" s="66">
        <v>2.2150667178559422E-4</v>
      </c>
      <c r="BR26" s="66">
        <v>4.5491179956155753E-5</v>
      </c>
      <c r="BS26" s="66">
        <v>2.5167729019669873E-5</v>
      </c>
      <c r="BT26" s="66">
        <v>1.1539762886646231E-5</v>
      </c>
      <c r="BU26" s="66">
        <v>6.5466040839058973E-6</v>
      </c>
      <c r="BV26" s="66">
        <v>4.3972087997323238E-6</v>
      </c>
      <c r="BW26" s="66">
        <v>3.584306495872026E-6</v>
      </c>
      <c r="BX26" s="66">
        <v>1.5097270007467578E-6</v>
      </c>
      <c r="BY26" s="66">
        <v>8.7213047713737621E-6</v>
      </c>
      <c r="BZ26" s="66">
        <v>1.126757027456636E-5</v>
      </c>
      <c r="CA26" s="66">
        <v>4.0105816655230937E-5</v>
      </c>
      <c r="CB26" s="66">
        <v>9.0544831240159823E-6</v>
      </c>
      <c r="CC26" s="66">
        <v>6.9635325240833795E-6</v>
      </c>
      <c r="CD26" s="66">
        <v>9.0312441896540951E-6</v>
      </c>
      <c r="CE26" s="66">
        <v>1.2349436629674882E-5</v>
      </c>
      <c r="CF26" s="66">
        <v>7.9152601340962895E-5</v>
      </c>
      <c r="CG26" s="66">
        <v>3.0975664721937411E-6</v>
      </c>
      <c r="CH26" s="66">
        <v>4.5963060785385763E-6</v>
      </c>
      <c r="CI26" s="66">
        <v>1.0225422558488115E-5</v>
      </c>
      <c r="CJ26" s="66">
        <v>1.5539368348658292E-5</v>
      </c>
      <c r="CK26" s="66">
        <v>7.7060366241492246E-6</v>
      </c>
      <c r="CL26" s="66">
        <v>4.4174053986603844E-5</v>
      </c>
      <c r="CM26" s="66">
        <v>6.4165327771164578E-6</v>
      </c>
      <c r="CN26" s="66">
        <v>3.2914450735902192E-5</v>
      </c>
      <c r="CO26" s="66">
        <v>1.4507892244700229E-3</v>
      </c>
      <c r="CP26" s="66">
        <v>1.2371562748179679E-4</v>
      </c>
      <c r="CQ26" s="66">
        <v>1.3844463048054445E-4</v>
      </c>
      <c r="CR26" s="66">
        <v>2.6597496685925373E-5</v>
      </c>
      <c r="CS26" s="66">
        <v>2.2572290340356344E-5</v>
      </c>
      <c r="CT26" s="66">
        <v>2.1082492130600715E-5</v>
      </c>
      <c r="CU26" s="66">
        <v>2.0198659704582095E-5</v>
      </c>
      <c r="CV26" s="66">
        <v>2.6619652390734859E-5</v>
      </c>
      <c r="CW26" s="66">
        <v>7.7580992329466332E-5</v>
      </c>
      <c r="CX26" s="66">
        <v>1.5614209472694419E-5</v>
      </c>
      <c r="CY26" s="66">
        <v>3.0909969881888959E-5</v>
      </c>
      <c r="CZ26" s="66">
        <v>3.0420407812978191E-5</v>
      </c>
      <c r="DA26" s="66">
        <v>1.2746553807952449E-4</v>
      </c>
      <c r="DB26" s="66">
        <v>2.1467918542426517E-5</v>
      </c>
      <c r="DC26" s="66">
        <v>3.516838808479487E-5</v>
      </c>
      <c r="DD26" s="66">
        <v>1.1936113241331279E-4</v>
      </c>
      <c r="DE26" s="67">
        <v>1.2254493672304395E-4</v>
      </c>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row>
    <row r="27" spans="1:168" s="34" customFormat="1" ht="19.95" customHeight="1" x14ac:dyDescent="0.2">
      <c r="A27" s="71" t="s">
        <v>268</v>
      </c>
      <c r="B27" s="69" t="s">
        <v>775</v>
      </c>
      <c r="C27" s="70">
        <v>3.1407375273873842E-4</v>
      </c>
      <c r="D27" s="66">
        <v>5.5839193707759819E-5</v>
      </c>
      <c r="E27" s="66">
        <v>3.5693706555456806E-4</v>
      </c>
      <c r="F27" s="66">
        <v>5.3207595463136638E-5</v>
      </c>
      <c r="G27" s="66">
        <v>6.8347747082604901E-5</v>
      </c>
      <c r="H27" s="66">
        <v>0</v>
      </c>
      <c r="I27" s="66">
        <v>1.3088730494176303E-4</v>
      </c>
      <c r="J27" s="66">
        <v>9.5577348844831547E-4</v>
      </c>
      <c r="K27" s="66">
        <v>1.2799011515426837E-3</v>
      </c>
      <c r="L27" s="66">
        <v>5.0114650517444053E-4</v>
      </c>
      <c r="M27" s="66">
        <v>0</v>
      </c>
      <c r="N27" s="66">
        <v>9.4996486515760738E-3</v>
      </c>
      <c r="O27" s="66">
        <v>2.1592412469071073E-3</v>
      </c>
      <c r="P27" s="66">
        <v>9.3380397106501364E-4</v>
      </c>
      <c r="Q27" s="66">
        <v>5.3756242163620739E-4</v>
      </c>
      <c r="R27" s="66">
        <v>1.8858277944403157E-3</v>
      </c>
      <c r="S27" s="66">
        <v>9.6052065387557974E-4</v>
      </c>
      <c r="T27" s="66">
        <v>4.0072639119657542E-4</v>
      </c>
      <c r="U27" s="66">
        <v>1.8897426170969727E-3</v>
      </c>
      <c r="V27" s="66">
        <v>2.1760515762853962E-3</v>
      </c>
      <c r="W27" s="66">
        <v>6.1893202447112789E-3</v>
      </c>
      <c r="X27" s="66">
        <v>1</v>
      </c>
      <c r="Y27" s="66">
        <v>8.9053791910289254E-2</v>
      </c>
      <c r="Z27" s="66">
        <v>7.5184355241195031E-2</v>
      </c>
      <c r="AA27" s="66">
        <v>1.9066026601286104E-2</v>
      </c>
      <c r="AB27" s="66">
        <v>3.7993844206097221E-2</v>
      </c>
      <c r="AC27" s="66">
        <v>7.3131453153159191E-5</v>
      </c>
      <c r="AD27" s="66">
        <v>5.3076328994108781E-4</v>
      </c>
      <c r="AE27" s="66">
        <v>1.3362577345878052E-2</v>
      </c>
      <c r="AF27" s="66">
        <v>2.6100820041810389E-2</v>
      </c>
      <c r="AG27" s="66">
        <v>1.3485933542336261E-3</v>
      </c>
      <c r="AH27" s="66">
        <v>3.1803239040850235E-3</v>
      </c>
      <c r="AI27" s="66">
        <v>9.9116439415649908E-5</v>
      </c>
      <c r="AJ27" s="66">
        <v>2.7557277799682232E-4</v>
      </c>
      <c r="AK27" s="66">
        <v>7.7560857862631174E-3</v>
      </c>
      <c r="AL27" s="66">
        <v>4.4690863514579557E-5</v>
      </c>
      <c r="AM27" s="66">
        <v>4.265337726854972E-5</v>
      </c>
      <c r="AN27" s="66">
        <v>7.5272557981112439E-5</v>
      </c>
      <c r="AO27" s="66">
        <v>1.6859196078082203E-5</v>
      </c>
      <c r="AP27" s="66">
        <v>4.5248158116844234E-5</v>
      </c>
      <c r="AQ27" s="66">
        <v>9.6328952767661756E-4</v>
      </c>
      <c r="AR27" s="66">
        <v>1.0490537788911046E-4</v>
      </c>
      <c r="AS27" s="66">
        <v>1.3551619829370692E-4</v>
      </c>
      <c r="AT27" s="66">
        <v>1.2601200400942899E-4</v>
      </c>
      <c r="AU27" s="66">
        <v>7.7140108838481247E-5</v>
      </c>
      <c r="AV27" s="66">
        <v>4.2335132347953676E-4</v>
      </c>
      <c r="AW27" s="66">
        <v>1.420714723569097E-3</v>
      </c>
      <c r="AX27" s="66">
        <v>2.466794917692298E-3</v>
      </c>
      <c r="AY27" s="66">
        <v>5.4729948246074248E-4</v>
      </c>
      <c r="AZ27" s="66">
        <v>1.5487437090772702E-3</v>
      </c>
      <c r="BA27" s="66">
        <v>4.0313318010469008E-4</v>
      </c>
      <c r="BB27" s="66">
        <v>6.8822412621561769E-4</v>
      </c>
      <c r="BC27" s="66">
        <v>2.7564029080789248E-4</v>
      </c>
      <c r="BD27" s="66">
        <v>2.02841306236259E-4</v>
      </c>
      <c r="BE27" s="66">
        <v>1.5317587786344399E-4</v>
      </c>
      <c r="BF27" s="66">
        <v>1.8049328164795848E-4</v>
      </c>
      <c r="BG27" s="66">
        <v>2.5295398879757929E-4</v>
      </c>
      <c r="BH27" s="66">
        <v>1.9863108913059998E-4</v>
      </c>
      <c r="BI27" s="66">
        <v>8.1821754217186048E-5</v>
      </c>
      <c r="BJ27" s="66">
        <v>1.027234016020758E-3</v>
      </c>
      <c r="BK27" s="66">
        <v>2.5233841420124314E-5</v>
      </c>
      <c r="BL27" s="66">
        <v>9.2155873709471824E-5</v>
      </c>
      <c r="BM27" s="66">
        <v>1.56260896441295E-4</v>
      </c>
      <c r="BN27" s="66">
        <v>5.9054188178429403E-5</v>
      </c>
      <c r="BO27" s="66">
        <v>6.1946483764453538E-5</v>
      </c>
      <c r="BP27" s="66">
        <v>1.852442158891682E-5</v>
      </c>
      <c r="BQ27" s="66">
        <v>2.6554353301544487E-5</v>
      </c>
      <c r="BR27" s="66">
        <v>8.8378597397094439E-5</v>
      </c>
      <c r="BS27" s="66">
        <v>6.6053733588295347E-5</v>
      </c>
      <c r="BT27" s="66">
        <v>1.8480933985962917E-5</v>
      </c>
      <c r="BU27" s="66">
        <v>1.0960359928161987E-5</v>
      </c>
      <c r="BV27" s="66">
        <v>6.8433258934489859E-6</v>
      </c>
      <c r="BW27" s="66">
        <v>6.4013908622616429E-6</v>
      </c>
      <c r="BX27" s="66">
        <v>3.02097970224501E-6</v>
      </c>
      <c r="BY27" s="66">
        <v>2.4834584644795612E-5</v>
      </c>
      <c r="BZ27" s="66">
        <v>2.6090057305645935E-5</v>
      </c>
      <c r="CA27" s="66">
        <v>9.889451582507759E-5</v>
      </c>
      <c r="CB27" s="66">
        <v>1.9586343201385387E-5</v>
      </c>
      <c r="CC27" s="66">
        <v>1.7901500429696058E-5</v>
      </c>
      <c r="CD27" s="66">
        <v>2.2999816610965275E-5</v>
      </c>
      <c r="CE27" s="66">
        <v>2.7144269399750788E-5</v>
      </c>
      <c r="CF27" s="66">
        <v>3.5323724706205057E-4</v>
      </c>
      <c r="CG27" s="66">
        <v>6.9699803254286409E-6</v>
      </c>
      <c r="CH27" s="66">
        <v>9.5613889914448312E-6</v>
      </c>
      <c r="CI27" s="66">
        <v>2.0767123144072955E-5</v>
      </c>
      <c r="CJ27" s="66">
        <v>2.6542718245007419E-5</v>
      </c>
      <c r="CK27" s="66">
        <v>1.61138166459889E-5</v>
      </c>
      <c r="CL27" s="66">
        <v>9.8684991921291801E-5</v>
      </c>
      <c r="CM27" s="66">
        <v>1.4125278200706097E-5</v>
      </c>
      <c r="CN27" s="66">
        <v>1.4692100759049984E-4</v>
      </c>
      <c r="CO27" s="66">
        <v>1.4606867423829235E-3</v>
      </c>
      <c r="CP27" s="66">
        <v>2.6511459264263201E-4</v>
      </c>
      <c r="CQ27" s="66">
        <v>3.1742935064467756E-4</v>
      </c>
      <c r="CR27" s="66">
        <v>6.0467679230346774E-5</v>
      </c>
      <c r="CS27" s="66">
        <v>5.9172470379850185E-5</v>
      </c>
      <c r="CT27" s="66">
        <v>4.5098869254849376E-5</v>
      </c>
      <c r="CU27" s="66">
        <v>4.7922564428870483E-5</v>
      </c>
      <c r="CV27" s="66">
        <v>5.1192409712201117E-5</v>
      </c>
      <c r="CW27" s="66">
        <v>2.4511708669908697E-4</v>
      </c>
      <c r="CX27" s="66">
        <v>2.9357824667255125E-5</v>
      </c>
      <c r="CY27" s="66">
        <v>7.683426460374674E-5</v>
      </c>
      <c r="CZ27" s="66">
        <v>8.9397529729625492E-5</v>
      </c>
      <c r="DA27" s="66">
        <v>3.7095540186229161E-4</v>
      </c>
      <c r="DB27" s="66">
        <v>4.1104398398100288E-5</v>
      </c>
      <c r="DC27" s="66">
        <v>7.606606219336992E-5</v>
      </c>
      <c r="DD27" s="66">
        <v>2.2996572108051192E-4</v>
      </c>
      <c r="DE27" s="67">
        <v>1.4520161971231144E-4</v>
      </c>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row>
    <row r="28" spans="1:168" s="34" customFormat="1" ht="19.95" customHeight="1" x14ac:dyDescent="0.2">
      <c r="A28" s="71" t="s">
        <v>275</v>
      </c>
      <c r="B28" s="69" t="s">
        <v>274</v>
      </c>
      <c r="C28" s="70">
        <v>6.0931010727012747E-5</v>
      </c>
      <c r="D28" s="66">
        <v>1.4463114683439391E-5</v>
      </c>
      <c r="E28" s="66">
        <v>6.5999305583972062E-6</v>
      </c>
      <c r="F28" s="66">
        <v>4.1220886662732116E-5</v>
      </c>
      <c r="G28" s="66">
        <v>5.7777769632820859E-5</v>
      </c>
      <c r="H28" s="66">
        <v>0</v>
      </c>
      <c r="I28" s="66">
        <v>1.4101313849649057E-5</v>
      </c>
      <c r="J28" s="66">
        <v>5.779835054904377E-5</v>
      </c>
      <c r="K28" s="66">
        <v>1.0433157318507169E-4</v>
      </c>
      <c r="L28" s="66">
        <v>1.4621035432895585E-5</v>
      </c>
      <c r="M28" s="66">
        <v>0</v>
      </c>
      <c r="N28" s="66">
        <v>1.7621984198613349E-3</v>
      </c>
      <c r="O28" s="66">
        <v>4.240862224151237E-4</v>
      </c>
      <c r="P28" s="66">
        <v>7.5771467626767298E-4</v>
      </c>
      <c r="Q28" s="66">
        <v>3.1043015939944736E-4</v>
      </c>
      <c r="R28" s="66">
        <v>1.0269547663188719E-4</v>
      </c>
      <c r="S28" s="66">
        <v>8.3558461222231625E-4</v>
      </c>
      <c r="T28" s="66">
        <v>2.5014652345859941E-4</v>
      </c>
      <c r="U28" s="66">
        <v>3.2614862439992567E-5</v>
      </c>
      <c r="V28" s="66">
        <v>2.7051347825778788E-5</v>
      </c>
      <c r="W28" s="66">
        <v>3.9636154912813081E-6</v>
      </c>
      <c r="X28" s="66">
        <v>1.5035156210548283E-5</v>
      </c>
      <c r="Y28" s="66">
        <v>1</v>
      </c>
      <c r="Z28" s="66">
        <v>1.3993660755208689E-2</v>
      </c>
      <c r="AA28" s="66">
        <v>1.0607442360474036E-4</v>
      </c>
      <c r="AB28" s="66">
        <v>3.0146285171891865E-3</v>
      </c>
      <c r="AC28" s="66">
        <v>1.2333814032219822E-6</v>
      </c>
      <c r="AD28" s="66">
        <v>1.0367067184057687E-5</v>
      </c>
      <c r="AE28" s="66">
        <v>3.2957103789427469E-2</v>
      </c>
      <c r="AF28" s="66">
        <v>3.6635536328836625E-4</v>
      </c>
      <c r="AG28" s="66">
        <v>2.2859449811449676E-3</v>
      </c>
      <c r="AH28" s="66">
        <v>4.1929393306954285E-4</v>
      </c>
      <c r="AI28" s="66">
        <v>1.2786829701908026E-5</v>
      </c>
      <c r="AJ28" s="66">
        <v>1.9654595687284085E-5</v>
      </c>
      <c r="AK28" s="66">
        <v>1.1291575450369034E-3</v>
      </c>
      <c r="AL28" s="66">
        <v>3.3067752069866137E-6</v>
      </c>
      <c r="AM28" s="66">
        <v>6.3421181527172332E-6</v>
      </c>
      <c r="AN28" s="66">
        <v>1.3355704004731542E-5</v>
      </c>
      <c r="AO28" s="66">
        <v>5.3518372352534261E-6</v>
      </c>
      <c r="AP28" s="66">
        <v>4.6553488435319184E-6</v>
      </c>
      <c r="AQ28" s="66">
        <v>1.9384534340302708E-3</v>
      </c>
      <c r="AR28" s="66">
        <v>3.4472503149280132E-5</v>
      </c>
      <c r="AS28" s="66">
        <v>6.6123943093865145E-5</v>
      </c>
      <c r="AT28" s="66">
        <v>2.3862919886411025E-5</v>
      </c>
      <c r="AU28" s="66">
        <v>5.4683510395633579E-5</v>
      </c>
      <c r="AV28" s="66">
        <v>2.6273413855653537E-4</v>
      </c>
      <c r="AW28" s="66">
        <v>4.9228852007293406E-4</v>
      </c>
      <c r="AX28" s="66">
        <v>1.9328284004850756E-3</v>
      </c>
      <c r="AY28" s="66">
        <v>7.9043895716485386E-4</v>
      </c>
      <c r="AZ28" s="66">
        <v>1.3735753813674647E-3</v>
      </c>
      <c r="BA28" s="66">
        <v>7.0847647618314276E-5</v>
      </c>
      <c r="BB28" s="66">
        <v>1.0736359887450612E-3</v>
      </c>
      <c r="BC28" s="66">
        <v>3.5153020260380316E-4</v>
      </c>
      <c r="BD28" s="66">
        <v>3.7311720137927915E-4</v>
      </c>
      <c r="BE28" s="66">
        <v>2.1628966414704646E-4</v>
      </c>
      <c r="BF28" s="66">
        <v>1.5643663014823262E-4</v>
      </c>
      <c r="BG28" s="66">
        <v>6.8876789243013398E-4</v>
      </c>
      <c r="BH28" s="66">
        <v>9.7043387595081287E-5</v>
      </c>
      <c r="BI28" s="66">
        <v>5.6016903319621937E-5</v>
      </c>
      <c r="BJ28" s="66">
        <v>2.0977621456066057E-3</v>
      </c>
      <c r="BK28" s="66">
        <v>1.0676005452295879E-5</v>
      </c>
      <c r="BL28" s="66">
        <v>4.7277498031429229E-5</v>
      </c>
      <c r="BM28" s="66">
        <v>6.2973648066085383E-5</v>
      </c>
      <c r="BN28" s="66">
        <v>3.0437648052173695E-5</v>
      </c>
      <c r="BO28" s="66">
        <v>4.3904710324812077E-5</v>
      </c>
      <c r="BP28" s="66">
        <v>4.521786272658047E-6</v>
      </c>
      <c r="BQ28" s="66">
        <v>5.2323691871165401E-6</v>
      </c>
      <c r="BR28" s="66">
        <v>9.9207515420444796E-5</v>
      </c>
      <c r="BS28" s="66">
        <v>1.7302693089255545E-5</v>
      </c>
      <c r="BT28" s="66">
        <v>2.1816416719775338E-5</v>
      </c>
      <c r="BU28" s="66">
        <v>1.2370547216474707E-5</v>
      </c>
      <c r="BV28" s="66">
        <v>6.4743343829560897E-6</v>
      </c>
      <c r="BW28" s="66">
        <v>6.1315711242442349E-6</v>
      </c>
      <c r="BX28" s="66">
        <v>2.4229235597790346E-6</v>
      </c>
      <c r="BY28" s="66">
        <v>7.9477135265761115E-6</v>
      </c>
      <c r="BZ28" s="66">
        <v>8.5859428320778878E-6</v>
      </c>
      <c r="CA28" s="66">
        <v>1.8840012543943548E-5</v>
      </c>
      <c r="CB28" s="66">
        <v>7.0082370549951392E-6</v>
      </c>
      <c r="CC28" s="66">
        <v>6.9449242220956649E-6</v>
      </c>
      <c r="CD28" s="66">
        <v>9.6229155384939219E-6</v>
      </c>
      <c r="CE28" s="66">
        <v>1.5605494721771142E-5</v>
      </c>
      <c r="CF28" s="66">
        <v>3.188784907150208E-5</v>
      </c>
      <c r="CG28" s="66">
        <v>2.604069126384496E-6</v>
      </c>
      <c r="CH28" s="66">
        <v>4.7969942934870418E-6</v>
      </c>
      <c r="CI28" s="66">
        <v>1.0549924535342227E-5</v>
      </c>
      <c r="CJ28" s="66">
        <v>2.9089441906911924E-5</v>
      </c>
      <c r="CK28" s="66">
        <v>7.740553317680015E-6</v>
      </c>
      <c r="CL28" s="66">
        <v>2.4596024854762111E-5</v>
      </c>
      <c r="CM28" s="66">
        <v>5.4703493118837711E-6</v>
      </c>
      <c r="CN28" s="66">
        <v>7.8409954999396042E-6</v>
      </c>
      <c r="CO28" s="66">
        <v>4.0912700068936866E-5</v>
      </c>
      <c r="CP28" s="66">
        <v>4.0438294621182561E-5</v>
      </c>
      <c r="CQ28" s="66">
        <v>5.4094909087145108E-5</v>
      </c>
      <c r="CR28" s="66">
        <v>1.4718770757201542E-5</v>
      </c>
      <c r="CS28" s="66">
        <v>1.1775006678715213E-5</v>
      </c>
      <c r="CT28" s="66">
        <v>1.9183655941123214E-5</v>
      </c>
      <c r="CU28" s="66">
        <v>1.3932967575062035E-5</v>
      </c>
      <c r="CV28" s="66">
        <v>2.144471493715114E-5</v>
      </c>
      <c r="CW28" s="66">
        <v>6.8802801471018739E-5</v>
      </c>
      <c r="CX28" s="66">
        <v>9.277705639937596E-6</v>
      </c>
      <c r="CY28" s="66">
        <v>1.5743450368736135E-5</v>
      </c>
      <c r="CZ28" s="66">
        <v>1.4398659191611378E-5</v>
      </c>
      <c r="DA28" s="66">
        <v>2.8432518305681731E-5</v>
      </c>
      <c r="DB28" s="66">
        <v>2.0482788963183557E-5</v>
      </c>
      <c r="DC28" s="66">
        <v>1.2767080949121678E-5</v>
      </c>
      <c r="DD28" s="66">
        <v>2.0627904976171016E-4</v>
      </c>
      <c r="DE28" s="67">
        <v>3.412945541028102E-4</v>
      </c>
      <c r="DO28" s="33"/>
      <c r="DP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row>
    <row r="29" spans="1:168" s="34" customFormat="1" ht="19.95" customHeight="1" x14ac:dyDescent="0.2">
      <c r="A29" s="71" t="s">
        <v>278</v>
      </c>
      <c r="B29" s="69" t="s">
        <v>277</v>
      </c>
      <c r="C29" s="70">
        <v>4.2278167707228351E-6</v>
      </c>
      <c r="D29" s="66">
        <v>1.5514880336027918E-6</v>
      </c>
      <c r="E29" s="66">
        <v>2.8177908132678064E-6</v>
      </c>
      <c r="F29" s="66">
        <v>1.0491060376676642E-5</v>
      </c>
      <c r="G29" s="66">
        <v>9.6400724176025392E-5</v>
      </c>
      <c r="H29" s="66">
        <v>0</v>
      </c>
      <c r="I29" s="66">
        <v>3.2677059530976358E-6</v>
      </c>
      <c r="J29" s="66">
        <v>1.761872876273806E-6</v>
      </c>
      <c r="K29" s="66">
        <v>4.1941768752903414E-6</v>
      </c>
      <c r="L29" s="66">
        <v>2.5800716582399924E-6</v>
      </c>
      <c r="M29" s="66">
        <v>0</v>
      </c>
      <c r="N29" s="66">
        <v>7.4224385067581805E-2</v>
      </c>
      <c r="O29" s="66">
        <v>2.5531721244710492E-2</v>
      </c>
      <c r="P29" s="66">
        <v>6.925148383305365E-5</v>
      </c>
      <c r="Q29" s="66">
        <v>3.0960449100046457E-4</v>
      </c>
      <c r="R29" s="66">
        <v>3.1977690731801127E-4</v>
      </c>
      <c r="S29" s="66">
        <v>2.632059874413459E-5</v>
      </c>
      <c r="T29" s="66">
        <v>3.8600337470344429E-6</v>
      </c>
      <c r="U29" s="66">
        <v>8.936372314544631E-6</v>
      </c>
      <c r="V29" s="66">
        <v>7.4500839342638622E-6</v>
      </c>
      <c r="W29" s="66">
        <v>2.871068388557711E-7</v>
      </c>
      <c r="X29" s="66">
        <v>1.3209006299900256E-6</v>
      </c>
      <c r="Y29" s="66">
        <v>9.1352941868555332E-7</v>
      </c>
      <c r="Z29" s="66">
        <v>1</v>
      </c>
      <c r="AA29" s="66">
        <v>2.8877131861422084E-6</v>
      </c>
      <c r="AB29" s="66">
        <v>2.7983367650935618E-6</v>
      </c>
      <c r="AC29" s="66">
        <v>1.2901907189236683E-7</v>
      </c>
      <c r="AD29" s="66">
        <v>1.4190579447521438E-4</v>
      </c>
      <c r="AE29" s="66">
        <v>1.7526192605629603E-4</v>
      </c>
      <c r="AF29" s="66">
        <v>1.9756740281611586E-4</v>
      </c>
      <c r="AG29" s="66">
        <v>5.0149866149034293E-4</v>
      </c>
      <c r="AH29" s="66">
        <v>7.9239921302592627E-4</v>
      </c>
      <c r="AI29" s="66">
        <v>6.5729485720106631E-6</v>
      </c>
      <c r="AJ29" s="66">
        <v>1.2904018219648113E-5</v>
      </c>
      <c r="AK29" s="66">
        <v>3.9016468516841932E-3</v>
      </c>
      <c r="AL29" s="66">
        <v>8.0064676972159226E-6</v>
      </c>
      <c r="AM29" s="66">
        <v>6.9902113301863488E-6</v>
      </c>
      <c r="AN29" s="66">
        <v>1.1389050997457173E-5</v>
      </c>
      <c r="AO29" s="66">
        <v>2.8623773643541597E-6</v>
      </c>
      <c r="AP29" s="66">
        <v>1.0057199620440687E-6</v>
      </c>
      <c r="AQ29" s="66">
        <v>1.2089957542126243E-5</v>
      </c>
      <c r="AR29" s="66">
        <v>3.8934788025608612E-6</v>
      </c>
      <c r="AS29" s="66">
        <v>3.8947897940644579E-6</v>
      </c>
      <c r="AT29" s="66">
        <v>3.5200347708676162E-6</v>
      </c>
      <c r="AU29" s="66">
        <v>8.3769112541273003E-6</v>
      </c>
      <c r="AV29" s="66">
        <v>5.7396573571394167E-5</v>
      </c>
      <c r="AW29" s="66">
        <v>1.6569469852858911E-5</v>
      </c>
      <c r="AX29" s="66">
        <v>8.5982379300847764E-6</v>
      </c>
      <c r="AY29" s="66">
        <v>4.5058691664802945E-6</v>
      </c>
      <c r="AZ29" s="66">
        <v>1.6497097830767028E-5</v>
      </c>
      <c r="BA29" s="66">
        <v>3.6528420593722106E-6</v>
      </c>
      <c r="BB29" s="66">
        <v>7.4906999412346076E-6</v>
      </c>
      <c r="BC29" s="66">
        <v>4.0709898049416757E-6</v>
      </c>
      <c r="BD29" s="66">
        <v>3.2732832681303333E-6</v>
      </c>
      <c r="BE29" s="66">
        <v>7.7644904364879422E-6</v>
      </c>
      <c r="BF29" s="66">
        <v>3.1362938023890131E-6</v>
      </c>
      <c r="BG29" s="66">
        <v>4.9823622788619963E-6</v>
      </c>
      <c r="BH29" s="66">
        <v>1.6401928828739193E-5</v>
      </c>
      <c r="BI29" s="66">
        <v>5.7552558512998334E-6</v>
      </c>
      <c r="BJ29" s="66">
        <v>3.925949387873922E-3</v>
      </c>
      <c r="BK29" s="66">
        <v>1.9554631690428784E-6</v>
      </c>
      <c r="BL29" s="66">
        <v>9.5251802993383165E-6</v>
      </c>
      <c r="BM29" s="66">
        <v>2.4467174348954024E-5</v>
      </c>
      <c r="BN29" s="66">
        <v>9.0392931447605269E-6</v>
      </c>
      <c r="BO29" s="66">
        <v>8.5903998429605693E-6</v>
      </c>
      <c r="BP29" s="66">
        <v>2.7010290863384489E-6</v>
      </c>
      <c r="BQ29" s="66">
        <v>1.2579185163140266E-6</v>
      </c>
      <c r="BR29" s="66">
        <v>5.2320669709913348E-6</v>
      </c>
      <c r="BS29" s="66">
        <v>3.7304354887772526E-6</v>
      </c>
      <c r="BT29" s="66">
        <v>4.178555642114966E-6</v>
      </c>
      <c r="BU29" s="66">
        <v>2.0097689115593706E-6</v>
      </c>
      <c r="BV29" s="66">
        <v>1.3405377841096412E-6</v>
      </c>
      <c r="BW29" s="66">
        <v>8.324334752117513E-7</v>
      </c>
      <c r="BX29" s="66">
        <v>3.8253791222859945E-7</v>
      </c>
      <c r="BY29" s="66">
        <v>4.4147126816639214E-6</v>
      </c>
      <c r="BZ29" s="66">
        <v>2.3369077875874233E-6</v>
      </c>
      <c r="CA29" s="66">
        <v>2.6705994232374102E-6</v>
      </c>
      <c r="CB29" s="66">
        <v>9.7524190364966358E-6</v>
      </c>
      <c r="CC29" s="66">
        <v>1.8767257800365273E-6</v>
      </c>
      <c r="CD29" s="66">
        <v>4.5104730317618557E-6</v>
      </c>
      <c r="CE29" s="66">
        <v>3.4604279398300349E-6</v>
      </c>
      <c r="CF29" s="66">
        <v>7.8568864931622188E-6</v>
      </c>
      <c r="CG29" s="66">
        <v>1.5966335035506732E-6</v>
      </c>
      <c r="CH29" s="66">
        <v>1.8849680528750008E-6</v>
      </c>
      <c r="CI29" s="66">
        <v>3.471150166495755E-6</v>
      </c>
      <c r="CJ29" s="66">
        <v>6.0525511333913834E-6</v>
      </c>
      <c r="CK29" s="66">
        <v>2.7925094488357593E-6</v>
      </c>
      <c r="CL29" s="66">
        <v>7.6100369805935633E-6</v>
      </c>
      <c r="CM29" s="66">
        <v>2.7128727994511158E-6</v>
      </c>
      <c r="CN29" s="66">
        <v>3.1919640869387379E-6</v>
      </c>
      <c r="CO29" s="66">
        <v>7.183191588010059E-6</v>
      </c>
      <c r="CP29" s="66">
        <v>2.0548315163228913E-6</v>
      </c>
      <c r="CQ29" s="66">
        <v>1.4316343021894849E-5</v>
      </c>
      <c r="CR29" s="66">
        <v>6.7512785157773901E-6</v>
      </c>
      <c r="CS29" s="66">
        <v>3.6469863393602436E-6</v>
      </c>
      <c r="CT29" s="66">
        <v>1.2041646897191808E-5</v>
      </c>
      <c r="CU29" s="66">
        <v>5.7834095083776333E-6</v>
      </c>
      <c r="CV29" s="66">
        <v>3.099780956320164E-6</v>
      </c>
      <c r="CW29" s="66">
        <v>2.9795806935205398E-6</v>
      </c>
      <c r="CX29" s="66">
        <v>3.5123424341377274E-6</v>
      </c>
      <c r="CY29" s="66">
        <v>8.2329567145993293E-6</v>
      </c>
      <c r="CZ29" s="66">
        <v>2.3387839913824176E-6</v>
      </c>
      <c r="DA29" s="66">
        <v>5.8749727340149434E-6</v>
      </c>
      <c r="DB29" s="66">
        <v>1.5528002972363283E-5</v>
      </c>
      <c r="DC29" s="66">
        <v>8.2303981096068964E-6</v>
      </c>
      <c r="DD29" s="66">
        <v>1.4354071093018432E-4</v>
      </c>
      <c r="DE29" s="67">
        <v>7.2081760695424054E-5</v>
      </c>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row>
    <row r="30" spans="1:168" s="34" customFormat="1" ht="19.95" customHeight="1" x14ac:dyDescent="0.2">
      <c r="A30" s="71" t="s">
        <v>281</v>
      </c>
      <c r="B30" s="69" t="s">
        <v>279</v>
      </c>
      <c r="C30" s="70">
        <v>8.7468529169514505E-5</v>
      </c>
      <c r="D30" s="66">
        <v>5.0584808492709936E-4</v>
      </c>
      <c r="E30" s="66">
        <v>2.7370495405095075E-3</v>
      </c>
      <c r="F30" s="66">
        <v>4.6629847971786484E-7</v>
      </c>
      <c r="G30" s="66">
        <v>1.1243736909968589E-5</v>
      </c>
      <c r="H30" s="66">
        <v>0</v>
      </c>
      <c r="I30" s="66">
        <v>1.040574393885419E-6</v>
      </c>
      <c r="J30" s="66">
        <v>9.7983380384972591E-6</v>
      </c>
      <c r="K30" s="66">
        <v>7.6535490684587052E-7</v>
      </c>
      <c r="L30" s="66">
        <v>7.4365477521917282E-5</v>
      </c>
      <c r="M30" s="66">
        <v>0</v>
      </c>
      <c r="N30" s="66">
        <v>6.8470387504744376E-7</v>
      </c>
      <c r="O30" s="66">
        <v>3.4697911502854303E-6</v>
      </c>
      <c r="P30" s="66">
        <v>8.28477334866966E-7</v>
      </c>
      <c r="Q30" s="66">
        <v>5.1722472228072609E-7</v>
      </c>
      <c r="R30" s="66">
        <v>5.1567608226351264E-7</v>
      </c>
      <c r="S30" s="66">
        <v>5.7228153089520141E-7</v>
      </c>
      <c r="T30" s="66">
        <v>6.569991976655993E-7</v>
      </c>
      <c r="U30" s="66">
        <v>1.3642378285059025E-6</v>
      </c>
      <c r="V30" s="66">
        <v>1.7125548804753508E-6</v>
      </c>
      <c r="W30" s="66">
        <v>3.4437944701151501E-7</v>
      </c>
      <c r="X30" s="66">
        <v>6.9620452774097776E-7</v>
      </c>
      <c r="Y30" s="66">
        <v>5.1334346168637803E-7</v>
      </c>
      <c r="Z30" s="66">
        <v>1.4760187696316102E-6</v>
      </c>
      <c r="AA30" s="66">
        <v>1</v>
      </c>
      <c r="AB30" s="66">
        <v>4.9427595165775563E-5</v>
      </c>
      <c r="AC30" s="66">
        <v>1.299566956991314E-7</v>
      </c>
      <c r="AD30" s="66">
        <v>3.6357588558425313E-7</v>
      </c>
      <c r="AE30" s="66">
        <v>3.1153615013157149E-7</v>
      </c>
      <c r="AF30" s="66">
        <v>5.9096059034025982E-7</v>
      </c>
      <c r="AG30" s="66">
        <v>1.6923300784624475E-6</v>
      </c>
      <c r="AH30" s="66">
        <v>8.8175641115375451E-7</v>
      </c>
      <c r="AI30" s="66">
        <v>1.5226895513155439E-6</v>
      </c>
      <c r="AJ30" s="66">
        <v>4.1257481509916801E-7</v>
      </c>
      <c r="AK30" s="66">
        <v>1.5703599440539132E-6</v>
      </c>
      <c r="AL30" s="66">
        <v>3.8079093204598849E-7</v>
      </c>
      <c r="AM30" s="66">
        <v>4.481655868914945E-7</v>
      </c>
      <c r="AN30" s="66">
        <v>1.1902847111574181E-6</v>
      </c>
      <c r="AO30" s="66">
        <v>5.7725192306741646E-7</v>
      </c>
      <c r="AP30" s="66">
        <v>4.3141087375502369E-7</v>
      </c>
      <c r="AQ30" s="66">
        <v>5.2012082246653584E-7</v>
      </c>
      <c r="AR30" s="66">
        <v>4.2414736214917294E-7</v>
      </c>
      <c r="AS30" s="66">
        <v>5.0169749571202417E-7</v>
      </c>
      <c r="AT30" s="66">
        <v>5.9483034192871186E-7</v>
      </c>
      <c r="AU30" s="66">
        <v>4.7605342168560959E-7</v>
      </c>
      <c r="AV30" s="66">
        <v>7.9267265130881418E-7</v>
      </c>
      <c r="AW30" s="66">
        <v>3.5290965420161143E-7</v>
      </c>
      <c r="AX30" s="66">
        <v>5.6314332590649084E-7</v>
      </c>
      <c r="AY30" s="66">
        <v>3.2730721359736981E-7</v>
      </c>
      <c r="AZ30" s="66">
        <v>1.8705453163446169E-7</v>
      </c>
      <c r="BA30" s="66">
        <v>2.0636688042737574E-7</v>
      </c>
      <c r="BB30" s="66">
        <v>6.4673066275779478E-7</v>
      </c>
      <c r="BC30" s="66">
        <v>2.9405918451220181E-7</v>
      </c>
      <c r="BD30" s="66">
        <v>3.1235259631999084E-7</v>
      </c>
      <c r="BE30" s="66">
        <v>1.8743538390188293E-7</v>
      </c>
      <c r="BF30" s="66">
        <v>2.5495259814044949E-7</v>
      </c>
      <c r="BG30" s="66">
        <v>2.0542349095281683E-7</v>
      </c>
      <c r="BH30" s="66">
        <v>1.4135633864472441E-6</v>
      </c>
      <c r="BI30" s="66">
        <v>1.9752310841088686E-6</v>
      </c>
      <c r="BJ30" s="66">
        <v>5.8928816523006258E-7</v>
      </c>
      <c r="BK30" s="66">
        <v>1.9618366165007988E-6</v>
      </c>
      <c r="BL30" s="66">
        <v>1.2582151976111405E-6</v>
      </c>
      <c r="BM30" s="66">
        <v>1.3703276202465601E-6</v>
      </c>
      <c r="BN30" s="66">
        <v>1.4606317213671153E-6</v>
      </c>
      <c r="BO30" s="66">
        <v>1.9708080973294881E-6</v>
      </c>
      <c r="BP30" s="66">
        <v>1.9075218599328714E-6</v>
      </c>
      <c r="BQ30" s="66">
        <v>8.2868203360819533E-7</v>
      </c>
      <c r="BR30" s="66">
        <v>2.2833075898311275E-6</v>
      </c>
      <c r="BS30" s="66">
        <v>1.8387155606797872E-4</v>
      </c>
      <c r="BT30" s="66">
        <v>9.1765898713347217E-7</v>
      </c>
      <c r="BU30" s="66">
        <v>1.2306678302068917E-6</v>
      </c>
      <c r="BV30" s="66">
        <v>7.3487305001972371E-7</v>
      </c>
      <c r="BW30" s="66">
        <v>2.6111485859304994E-7</v>
      </c>
      <c r="BX30" s="66">
        <v>9.0057297072899112E-8</v>
      </c>
      <c r="BY30" s="66">
        <v>4.9443167758478654E-6</v>
      </c>
      <c r="BZ30" s="66">
        <v>1.7199819901655697E-6</v>
      </c>
      <c r="CA30" s="66">
        <v>5.4177255495779628E-7</v>
      </c>
      <c r="CB30" s="66">
        <v>1.5530338210858764E-6</v>
      </c>
      <c r="CC30" s="66">
        <v>2.6624331294964398E-7</v>
      </c>
      <c r="CD30" s="66">
        <v>1.0711745033718487E-6</v>
      </c>
      <c r="CE30" s="66">
        <v>1.1734612033705605E-5</v>
      </c>
      <c r="CF30" s="66">
        <v>2.6730788060663954E-6</v>
      </c>
      <c r="CG30" s="66">
        <v>2.8921540030856862E-5</v>
      </c>
      <c r="CH30" s="66">
        <v>2.4954888100947664E-6</v>
      </c>
      <c r="CI30" s="66">
        <v>2.6350354931257646E-6</v>
      </c>
      <c r="CJ30" s="66">
        <v>3.0156565633296874E-7</v>
      </c>
      <c r="CK30" s="66">
        <v>1.58345896764594E-6</v>
      </c>
      <c r="CL30" s="66">
        <v>1.2645870146359742E-6</v>
      </c>
      <c r="CM30" s="66">
        <v>1.2021024241848904E-5</v>
      </c>
      <c r="CN30" s="66">
        <v>2.7313678540116974E-6</v>
      </c>
      <c r="CO30" s="66">
        <v>2.7601509614877755E-5</v>
      </c>
      <c r="CP30" s="66">
        <v>6.6028779423740252E-3</v>
      </c>
      <c r="CQ30" s="66">
        <v>5.3451771952523234E-4</v>
      </c>
      <c r="CR30" s="66">
        <v>3.3031935293426832E-4</v>
      </c>
      <c r="CS30" s="66">
        <v>1.1793219752855774E-4</v>
      </c>
      <c r="CT30" s="66">
        <v>7.1175650635075274E-7</v>
      </c>
      <c r="CU30" s="66">
        <v>6.3964290038121116E-7</v>
      </c>
      <c r="CV30" s="66">
        <v>1.0767159340654886E-6</v>
      </c>
      <c r="CW30" s="66">
        <v>4.723160309424109E-7</v>
      </c>
      <c r="CX30" s="66">
        <v>2.8277691468910214E-7</v>
      </c>
      <c r="CY30" s="66">
        <v>1.0107656262725257E-5</v>
      </c>
      <c r="CZ30" s="66">
        <v>4.1006705466270636E-6</v>
      </c>
      <c r="DA30" s="66">
        <v>3.0294324039517521E-6</v>
      </c>
      <c r="DB30" s="66">
        <v>5.0229747091409959E-6</v>
      </c>
      <c r="DC30" s="66">
        <v>3.2738795126343628E-6</v>
      </c>
      <c r="DD30" s="66">
        <v>3.7548100827171279E-7</v>
      </c>
      <c r="DE30" s="67">
        <v>7.0440705974803719E-5</v>
      </c>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row>
    <row r="31" spans="1:168" s="34" customFormat="1" ht="19.95" customHeight="1" x14ac:dyDescent="0.2">
      <c r="A31" s="71" t="s">
        <v>284</v>
      </c>
      <c r="B31" s="69" t="s">
        <v>285</v>
      </c>
      <c r="C31" s="70">
        <v>5.9344099576142707E-3</v>
      </c>
      <c r="D31" s="66">
        <v>3.9329291010048548E-4</v>
      </c>
      <c r="E31" s="66">
        <v>1.8802241468577355E-4</v>
      </c>
      <c r="F31" s="66">
        <v>1.3449017882657545E-4</v>
      </c>
      <c r="G31" s="66">
        <v>4.3330138776083411E-4</v>
      </c>
      <c r="H31" s="66">
        <v>0</v>
      </c>
      <c r="I31" s="66">
        <v>1.4011209672618481E-3</v>
      </c>
      <c r="J31" s="66">
        <v>4.8421130121032249E-4</v>
      </c>
      <c r="K31" s="66">
        <v>6.059060982950414E-4</v>
      </c>
      <c r="L31" s="66">
        <v>1.0422062603977468E-4</v>
      </c>
      <c r="M31" s="66">
        <v>0</v>
      </c>
      <c r="N31" s="66">
        <v>2.7874986545955737E-3</v>
      </c>
      <c r="O31" s="66">
        <v>2.1792891810169038E-3</v>
      </c>
      <c r="P31" s="66">
        <v>5.1148440308030011E-3</v>
      </c>
      <c r="Q31" s="66">
        <v>4.2555784764280067E-3</v>
      </c>
      <c r="R31" s="66">
        <v>8.7805092481109707E-4</v>
      </c>
      <c r="S31" s="66">
        <v>2.8709448062103973E-3</v>
      </c>
      <c r="T31" s="66">
        <v>4.9112763300236152E-3</v>
      </c>
      <c r="U31" s="66">
        <v>7.3412305760981334E-4</v>
      </c>
      <c r="V31" s="66">
        <v>2.1827965445167258E-3</v>
      </c>
      <c r="W31" s="66">
        <v>9.2298396229974948E-4</v>
      </c>
      <c r="X31" s="66">
        <v>2.1674255739755877E-3</v>
      </c>
      <c r="Y31" s="66">
        <v>1.5536752586268873E-3</v>
      </c>
      <c r="Z31" s="66">
        <v>2.4379484361183334E-3</v>
      </c>
      <c r="AA31" s="66">
        <v>2.6000825708904587E-3</v>
      </c>
      <c r="AB31" s="66">
        <v>1</v>
      </c>
      <c r="AC31" s="66">
        <v>1.1927628886406883E-4</v>
      </c>
      <c r="AD31" s="66">
        <v>1.8812055757591068E-3</v>
      </c>
      <c r="AE31" s="66">
        <v>9.9686048506296291E-4</v>
      </c>
      <c r="AF31" s="66">
        <v>2.1953387053101413E-3</v>
      </c>
      <c r="AG31" s="66">
        <v>4.0659859445616657E-4</v>
      </c>
      <c r="AH31" s="66">
        <v>7.4140831844028351E-4</v>
      </c>
      <c r="AI31" s="66">
        <v>1.1215031116612133E-3</v>
      </c>
      <c r="AJ31" s="66">
        <v>2.3368142709068128E-4</v>
      </c>
      <c r="AK31" s="66">
        <v>2.9882328097386042E-3</v>
      </c>
      <c r="AL31" s="66">
        <v>1.0056324222426145E-4</v>
      </c>
      <c r="AM31" s="66">
        <v>2.10606554245385E-4</v>
      </c>
      <c r="AN31" s="66">
        <v>9.7347040330084534E-4</v>
      </c>
      <c r="AO31" s="66">
        <v>1.0495439096881387E-4</v>
      </c>
      <c r="AP31" s="66">
        <v>2.6174234142774925E-5</v>
      </c>
      <c r="AQ31" s="66">
        <v>5.5204863068826829E-4</v>
      </c>
      <c r="AR31" s="66">
        <v>1.2425956527041995E-3</v>
      </c>
      <c r="AS31" s="66">
        <v>1.0933922921436009E-3</v>
      </c>
      <c r="AT31" s="66">
        <v>3.6479127816016677E-4</v>
      </c>
      <c r="AU31" s="66">
        <v>5.8046260736229751E-4</v>
      </c>
      <c r="AV31" s="66">
        <v>4.4097636331546577E-3</v>
      </c>
      <c r="AW31" s="66">
        <v>4.0303807056474663E-4</v>
      </c>
      <c r="AX31" s="66">
        <v>1.2952733683765348E-3</v>
      </c>
      <c r="AY31" s="66">
        <v>7.5596763526397616E-4</v>
      </c>
      <c r="AZ31" s="66">
        <v>6.2869922198314913E-4</v>
      </c>
      <c r="BA31" s="66">
        <v>5.5619158651067807E-4</v>
      </c>
      <c r="BB31" s="66">
        <v>9.9013642605772292E-4</v>
      </c>
      <c r="BC31" s="66">
        <v>9.5819092559143915E-4</v>
      </c>
      <c r="BD31" s="66">
        <v>1.1514032221056803E-3</v>
      </c>
      <c r="BE31" s="66">
        <v>1.1409935876165809E-3</v>
      </c>
      <c r="BF31" s="66">
        <v>1.6909660391431207E-3</v>
      </c>
      <c r="BG31" s="66">
        <v>1.3738741121739491E-3</v>
      </c>
      <c r="BH31" s="66">
        <v>3.4255078332520567E-3</v>
      </c>
      <c r="BI31" s="66">
        <v>9.8442496882228023E-4</v>
      </c>
      <c r="BJ31" s="66">
        <v>4.7105320278769793E-3</v>
      </c>
      <c r="BK31" s="66">
        <v>1.0413390851484835E-4</v>
      </c>
      <c r="BL31" s="66">
        <v>1.0998874776191137E-3</v>
      </c>
      <c r="BM31" s="66">
        <v>1.282127779398095E-3</v>
      </c>
      <c r="BN31" s="66">
        <v>5.1785110492504343E-4</v>
      </c>
      <c r="BO31" s="66">
        <v>4.7756290440009356E-4</v>
      </c>
      <c r="BP31" s="66">
        <v>1.1714493049789385E-4</v>
      </c>
      <c r="BQ31" s="66">
        <v>4.7092721988836717E-4</v>
      </c>
      <c r="BR31" s="66">
        <v>3.0845618785320145E-4</v>
      </c>
      <c r="BS31" s="66">
        <v>5.1181982531075501E-4</v>
      </c>
      <c r="BT31" s="66">
        <v>8.1525957835032917E-5</v>
      </c>
      <c r="BU31" s="66">
        <v>8.2591244100794939E-5</v>
      </c>
      <c r="BV31" s="66">
        <v>6.4312867462756591E-5</v>
      </c>
      <c r="BW31" s="66">
        <v>5.3424073194936374E-5</v>
      </c>
      <c r="BX31" s="66">
        <v>2.5975639463715596E-5</v>
      </c>
      <c r="BY31" s="66">
        <v>1.1648343818177327E-4</v>
      </c>
      <c r="BZ31" s="66">
        <v>1.1767590900110562E-4</v>
      </c>
      <c r="CA31" s="66">
        <v>2.5802156539702324E-4</v>
      </c>
      <c r="CB31" s="66">
        <v>6.0743233445179302E-5</v>
      </c>
      <c r="CC31" s="66">
        <v>1.2275663287747809E-4</v>
      </c>
      <c r="CD31" s="66">
        <v>7.2730520737158218E-5</v>
      </c>
      <c r="CE31" s="66">
        <v>1.6975314362524294E-4</v>
      </c>
      <c r="CF31" s="66">
        <v>1.8154770894634214E-4</v>
      </c>
      <c r="CG31" s="66">
        <v>3.293347833598112E-5</v>
      </c>
      <c r="CH31" s="66">
        <v>8.7593714283280946E-5</v>
      </c>
      <c r="CI31" s="66">
        <v>2.3368026463234872E-4</v>
      </c>
      <c r="CJ31" s="66">
        <v>2.5461979916818463E-4</v>
      </c>
      <c r="CK31" s="66">
        <v>1.7372243424823876E-4</v>
      </c>
      <c r="CL31" s="66">
        <v>1.108832778876671E-3</v>
      </c>
      <c r="CM31" s="66">
        <v>1.157188028923104E-4</v>
      </c>
      <c r="CN31" s="66">
        <v>6.1404390936869963E-5</v>
      </c>
      <c r="CO31" s="66">
        <v>1.4378323201910371E-3</v>
      </c>
      <c r="CP31" s="66">
        <v>3.6921169045254631E-4</v>
      </c>
      <c r="CQ31" s="66">
        <v>1.509978607905828E-3</v>
      </c>
      <c r="CR31" s="66">
        <v>7.652545515661603E-4</v>
      </c>
      <c r="CS31" s="66">
        <v>5.7994262368010535E-4</v>
      </c>
      <c r="CT31" s="66">
        <v>5.6443783815848391E-4</v>
      </c>
      <c r="CU31" s="66">
        <v>6.1272205027136737E-4</v>
      </c>
      <c r="CV31" s="66">
        <v>9.6149081202835825E-4</v>
      </c>
      <c r="CW31" s="66">
        <v>9.5225802481223548E-4</v>
      </c>
      <c r="CX31" s="66">
        <v>6.3398391320092424E-4</v>
      </c>
      <c r="CY31" s="66">
        <v>6.3568659757514995E-4</v>
      </c>
      <c r="CZ31" s="66">
        <v>4.5968859615345948E-4</v>
      </c>
      <c r="DA31" s="66">
        <v>4.1901478352645502E-3</v>
      </c>
      <c r="DB31" s="66">
        <v>5.2966553103150069E-4</v>
      </c>
      <c r="DC31" s="66">
        <v>1.0709590448480925E-3</v>
      </c>
      <c r="DD31" s="66">
        <v>1.8309973237428208E-3</v>
      </c>
      <c r="DE31" s="67">
        <v>2.8308488494316987E-4</v>
      </c>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row>
    <row r="32" spans="1:168" s="34" customFormat="1" ht="19.95" customHeight="1" x14ac:dyDescent="0.2">
      <c r="A32" s="71" t="s">
        <v>296</v>
      </c>
      <c r="B32" s="69" t="s">
        <v>295</v>
      </c>
      <c r="C32" s="70">
        <v>1.0460017777239053E-2</v>
      </c>
      <c r="D32" s="66">
        <v>3.0971878053973755E-3</v>
      </c>
      <c r="E32" s="66">
        <v>2.4603419790896587E-3</v>
      </c>
      <c r="F32" s="66">
        <v>7.0972483377299877E-3</v>
      </c>
      <c r="G32" s="66">
        <v>2.7964765986489386E-2</v>
      </c>
      <c r="H32" s="66">
        <v>0</v>
      </c>
      <c r="I32" s="66">
        <v>4.1248283179518987E-2</v>
      </c>
      <c r="J32" s="66">
        <v>3.0905051961448559E-3</v>
      </c>
      <c r="K32" s="66">
        <v>2.522030811734645E-3</v>
      </c>
      <c r="L32" s="66">
        <v>3.2226983628637568E-3</v>
      </c>
      <c r="M32" s="66">
        <v>0</v>
      </c>
      <c r="N32" s="66">
        <v>7.4075225746649568E-3</v>
      </c>
      <c r="O32" s="66">
        <v>2.7297708160697715E-3</v>
      </c>
      <c r="P32" s="66">
        <v>3.7091398000938382E-3</v>
      </c>
      <c r="Q32" s="66">
        <v>2.5082184475774785E-3</v>
      </c>
      <c r="R32" s="66">
        <v>3.1843467960587721E-3</v>
      </c>
      <c r="S32" s="66">
        <v>2.3732559852237063E-3</v>
      </c>
      <c r="T32" s="66">
        <v>2.4724644039625537E-3</v>
      </c>
      <c r="U32" s="66">
        <v>2.61257475259365E-2</v>
      </c>
      <c r="V32" s="66">
        <v>9.1069209564696892E-3</v>
      </c>
      <c r="W32" s="66">
        <v>0.25571923003509023</v>
      </c>
      <c r="X32" s="66">
        <v>5.8171397885313197E-2</v>
      </c>
      <c r="Y32" s="66">
        <v>6.6446875996970356E-2</v>
      </c>
      <c r="Z32" s="66">
        <v>1.0565760829079609E-2</v>
      </c>
      <c r="AA32" s="66">
        <v>2.9417099687728829E-3</v>
      </c>
      <c r="AB32" s="66">
        <v>8.4399100272006186E-3</v>
      </c>
      <c r="AC32" s="66">
        <v>1</v>
      </c>
      <c r="AD32" s="66">
        <v>4.2335043932190057E-2</v>
      </c>
      <c r="AE32" s="66">
        <v>4.0938335585304396E-3</v>
      </c>
      <c r="AF32" s="66">
        <v>4.1017836257123096E-3</v>
      </c>
      <c r="AG32" s="66">
        <v>2.9836201078095891E-3</v>
      </c>
      <c r="AH32" s="66">
        <v>1.2359611210861279E-2</v>
      </c>
      <c r="AI32" s="66">
        <v>8.6563861269864824E-3</v>
      </c>
      <c r="AJ32" s="66">
        <v>1.8122237906928698E-2</v>
      </c>
      <c r="AK32" s="66">
        <v>7.9672324350718183E-3</v>
      </c>
      <c r="AL32" s="66">
        <v>2.7695826209177816E-3</v>
      </c>
      <c r="AM32" s="66">
        <v>3.8983284199092215E-3</v>
      </c>
      <c r="AN32" s="66">
        <v>4.739667201096461E-3</v>
      </c>
      <c r="AO32" s="66">
        <v>2.7697123562537901E-3</v>
      </c>
      <c r="AP32" s="66">
        <v>1.9052814997334788E-3</v>
      </c>
      <c r="AQ32" s="66">
        <v>2.254883661880802E-3</v>
      </c>
      <c r="AR32" s="66">
        <v>3.2856795555094164E-3</v>
      </c>
      <c r="AS32" s="66">
        <v>3.1167212568541523E-3</v>
      </c>
      <c r="AT32" s="66">
        <v>1.8782902546825521E-3</v>
      </c>
      <c r="AU32" s="66">
        <v>1.5263454885018563E-3</v>
      </c>
      <c r="AV32" s="66">
        <v>2.1107538370846611E-3</v>
      </c>
      <c r="AW32" s="66">
        <v>2.0577670034206829E-3</v>
      </c>
      <c r="AX32" s="66">
        <v>1.7502465627926161E-3</v>
      </c>
      <c r="AY32" s="66">
        <v>1.4860204987334497E-3</v>
      </c>
      <c r="AZ32" s="66">
        <v>1.3357357935305182E-3</v>
      </c>
      <c r="BA32" s="66">
        <v>8.701425578670108E-4</v>
      </c>
      <c r="BB32" s="66">
        <v>1.6688427666640237E-3</v>
      </c>
      <c r="BC32" s="66">
        <v>8.4302442711044982E-4</v>
      </c>
      <c r="BD32" s="66">
        <v>1.250095166255179E-3</v>
      </c>
      <c r="BE32" s="66">
        <v>1.1239270750727285E-3</v>
      </c>
      <c r="BF32" s="66">
        <v>1.1653329087023814E-3</v>
      </c>
      <c r="BG32" s="66">
        <v>1.5951186705780124E-3</v>
      </c>
      <c r="BH32" s="66">
        <v>2.1843168965403202E-3</v>
      </c>
      <c r="BI32" s="66">
        <v>2.5912239729960593E-3</v>
      </c>
      <c r="BJ32" s="66">
        <v>5.4653094032157392E-3</v>
      </c>
      <c r="BK32" s="66">
        <v>9.5988081647812827E-3</v>
      </c>
      <c r="BL32" s="66">
        <v>4.0633048762035015E-3</v>
      </c>
      <c r="BM32" s="66">
        <v>4.6280395993830506E-3</v>
      </c>
      <c r="BN32" s="66">
        <v>8.5095349455798774E-3</v>
      </c>
      <c r="BO32" s="66">
        <v>4.7156776542296736E-3</v>
      </c>
      <c r="BP32" s="66">
        <v>1.324270127576691E-2</v>
      </c>
      <c r="BQ32" s="66">
        <v>1.1742412232193069E-2</v>
      </c>
      <c r="BR32" s="66">
        <v>5.8657745407048678E-3</v>
      </c>
      <c r="BS32" s="66">
        <v>8.5989018191795948E-3</v>
      </c>
      <c r="BT32" s="66">
        <v>5.2027369587999937E-3</v>
      </c>
      <c r="BU32" s="66">
        <v>1.5718771664411722E-3</v>
      </c>
      <c r="BV32" s="66">
        <v>1.5479094630692872E-3</v>
      </c>
      <c r="BW32" s="66">
        <v>1.0402373473490077E-3</v>
      </c>
      <c r="BX32" s="66">
        <v>2.3061825109123256E-4</v>
      </c>
      <c r="BY32" s="66">
        <v>2.6274339143870428E-3</v>
      </c>
      <c r="BZ32" s="66">
        <v>2.3251571514208872E-2</v>
      </c>
      <c r="CA32" s="66">
        <v>0.12134465447187798</v>
      </c>
      <c r="CB32" s="66">
        <v>2.4806358577980955E-2</v>
      </c>
      <c r="CC32" s="66">
        <v>2.1233456741594544E-3</v>
      </c>
      <c r="CD32" s="66">
        <v>1.0370769275035188E-2</v>
      </c>
      <c r="CE32" s="66">
        <v>1.7480070657202326E-3</v>
      </c>
      <c r="CF32" s="66">
        <v>1.8144784393713575E-3</v>
      </c>
      <c r="CG32" s="66">
        <v>3.8705894265067689E-3</v>
      </c>
      <c r="CH32" s="66">
        <v>1.5943613177429848E-3</v>
      </c>
      <c r="CI32" s="66">
        <v>1.9112122843120726E-3</v>
      </c>
      <c r="CJ32" s="66">
        <v>2.3412299795120125E-3</v>
      </c>
      <c r="CK32" s="66">
        <v>1.4202189655935374E-3</v>
      </c>
      <c r="CL32" s="66">
        <v>2.8540492920988846E-3</v>
      </c>
      <c r="CM32" s="66">
        <v>4.655823865260345E-3</v>
      </c>
      <c r="CN32" s="66">
        <v>2.315048239240293E-3</v>
      </c>
      <c r="CO32" s="66">
        <v>4.8528146712808039E-3</v>
      </c>
      <c r="CP32" s="66">
        <v>1.893517274399618E-3</v>
      </c>
      <c r="CQ32" s="66">
        <v>2.440366025364544E-3</v>
      </c>
      <c r="CR32" s="66">
        <v>2.6690081670919705E-3</v>
      </c>
      <c r="CS32" s="66">
        <v>2.5358721130557473E-3</v>
      </c>
      <c r="CT32" s="66">
        <v>4.0045466729414208E-3</v>
      </c>
      <c r="CU32" s="66">
        <v>2.5955808572785638E-3</v>
      </c>
      <c r="CV32" s="66">
        <v>2.6608581171819077E-3</v>
      </c>
      <c r="CW32" s="66">
        <v>2.8263273258638307E-3</v>
      </c>
      <c r="CX32" s="66">
        <v>1.5455125256800058E-3</v>
      </c>
      <c r="CY32" s="66">
        <v>6.0453396474127487E-3</v>
      </c>
      <c r="CZ32" s="66">
        <v>3.0608112530467872E-3</v>
      </c>
      <c r="DA32" s="66">
        <v>5.4086523928766695E-3</v>
      </c>
      <c r="DB32" s="66">
        <v>6.5270044512160258E-3</v>
      </c>
      <c r="DC32" s="66">
        <v>4.7950790642520341E-3</v>
      </c>
      <c r="DD32" s="66">
        <v>1.5607086789148925E-3</v>
      </c>
      <c r="DE32" s="67">
        <v>1.0633937412022513E-2</v>
      </c>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row>
    <row r="33" spans="1:168" s="34" customFormat="1" ht="19.95" customHeight="1" x14ac:dyDescent="0.2">
      <c r="A33" s="71" t="s">
        <v>299</v>
      </c>
      <c r="B33" s="69" t="s">
        <v>298</v>
      </c>
      <c r="C33" s="70">
        <v>1.6562701364845154E-4</v>
      </c>
      <c r="D33" s="66">
        <v>1.2834191771957091E-4</v>
      </c>
      <c r="E33" s="66">
        <v>1.1039355262196087E-4</v>
      </c>
      <c r="F33" s="66">
        <v>8.5695692056654115E-5</v>
      </c>
      <c r="G33" s="66">
        <v>5.9507888299806912E-5</v>
      </c>
      <c r="H33" s="66">
        <v>0</v>
      </c>
      <c r="I33" s="66">
        <v>3.5737353140996819E-4</v>
      </c>
      <c r="J33" s="66">
        <v>1.3021040569981068E-4</v>
      </c>
      <c r="K33" s="66">
        <v>1.4682263510327556E-4</v>
      </c>
      <c r="L33" s="66">
        <v>1.1008380443207549E-4</v>
      </c>
      <c r="M33" s="66">
        <v>0</v>
      </c>
      <c r="N33" s="66">
        <v>3.755385622520003E-4</v>
      </c>
      <c r="O33" s="66">
        <v>2.270932146747326E-4</v>
      </c>
      <c r="P33" s="66">
        <v>2.4041501826548554E-4</v>
      </c>
      <c r="Q33" s="66">
        <v>7.6164696380714579E-4</v>
      </c>
      <c r="R33" s="66">
        <v>3.8383273105907164E-4</v>
      </c>
      <c r="S33" s="66">
        <v>1.4683386096850016E-4</v>
      </c>
      <c r="T33" s="66">
        <v>2.3912924013033628E-4</v>
      </c>
      <c r="U33" s="66">
        <v>3.4026536101756395E-3</v>
      </c>
      <c r="V33" s="66">
        <v>2.0276036733354996E-3</v>
      </c>
      <c r="W33" s="66">
        <v>2.1883718530134113E-4</v>
      </c>
      <c r="X33" s="66">
        <v>1.4822492446537729E-3</v>
      </c>
      <c r="Y33" s="66">
        <v>3.9236439878848696E-4</v>
      </c>
      <c r="Z33" s="66">
        <v>8.4706218321426764E-4</v>
      </c>
      <c r="AA33" s="66">
        <v>1.5611870769402763E-4</v>
      </c>
      <c r="AB33" s="66">
        <v>3.2540607812617581E-4</v>
      </c>
      <c r="AC33" s="66">
        <v>7.4129839800562961E-5</v>
      </c>
      <c r="AD33" s="66">
        <v>1</v>
      </c>
      <c r="AE33" s="66">
        <v>3.6395565762072649E-4</v>
      </c>
      <c r="AF33" s="66">
        <v>3.6683017085818221E-4</v>
      </c>
      <c r="AG33" s="66">
        <v>1.2065826979802475E-4</v>
      </c>
      <c r="AH33" s="66">
        <v>5.8605255864380948E-4</v>
      </c>
      <c r="AI33" s="66">
        <v>6.5708326349407751E-4</v>
      </c>
      <c r="AJ33" s="66">
        <v>3.8670119777934307E-4</v>
      </c>
      <c r="AK33" s="66">
        <v>4.780863233564271E-3</v>
      </c>
      <c r="AL33" s="66">
        <v>3.0570369848412052E-2</v>
      </c>
      <c r="AM33" s="66">
        <v>2.4924746537324342E-2</v>
      </c>
      <c r="AN33" s="66">
        <v>1.5484083813232487E-2</v>
      </c>
      <c r="AO33" s="66">
        <v>6.9576693514957601E-3</v>
      </c>
      <c r="AP33" s="66">
        <v>1.0211005094209595E-3</v>
      </c>
      <c r="AQ33" s="66">
        <v>3.8904577845259814E-4</v>
      </c>
      <c r="AR33" s="66">
        <v>2.5648868605952792E-3</v>
      </c>
      <c r="AS33" s="66">
        <v>2.1705842960380141E-3</v>
      </c>
      <c r="AT33" s="66">
        <v>1.0589871196564659E-3</v>
      </c>
      <c r="AU33" s="66">
        <v>8.0576152122641847E-4</v>
      </c>
      <c r="AV33" s="66">
        <v>2.9174106904551278E-4</v>
      </c>
      <c r="AW33" s="66">
        <v>3.301469875191568E-4</v>
      </c>
      <c r="AX33" s="66">
        <v>3.5357258478941613E-4</v>
      </c>
      <c r="AY33" s="66">
        <v>6.6632264946297213E-4</v>
      </c>
      <c r="AZ33" s="66">
        <v>5.6034412476360835E-4</v>
      </c>
      <c r="BA33" s="66">
        <v>1.4749100343528155E-4</v>
      </c>
      <c r="BB33" s="66">
        <v>4.921268943106885E-4</v>
      </c>
      <c r="BC33" s="66">
        <v>1.7542862255190723E-4</v>
      </c>
      <c r="BD33" s="66">
        <v>1.4185715610784465E-4</v>
      </c>
      <c r="BE33" s="66">
        <v>5.851217124112735E-4</v>
      </c>
      <c r="BF33" s="66">
        <v>8.2964406651151877E-4</v>
      </c>
      <c r="BG33" s="66">
        <v>4.5321689730978089E-4</v>
      </c>
      <c r="BH33" s="66">
        <v>1.7290595843961983E-3</v>
      </c>
      <c r="BI33" s="66">
        <v>9.9486314024695502E-4</v>
      </c>
      <c r="BJ33" s="66">
        <v>1.9593361891249734E-4</v>
      </c>
      <c r="BK33" s="66">
        <v>4.120892121995435E-4</v>
      </c>
      <c r="BL33" s="66">
        <v>7.9006415130038372E-4</v>
      </c>
      <c r="BM33" s="66">
        <v>3.0633069002392505E-4</v>
      </c>
      <c r="BN33" s="66">
        <v>2.2321364291936093E-2</v>
      </c>
      <c r="BO33" s="66">
        <v>7.6403366213314916E-3</v>
      </c>
      <c r="BP33" s="66">
        <v>1.2745254719381404E-2</v>
      </c>
      <c r="BQ33" s="66">
        <v>1.7525485164312458E-4</v>
      </c>
      <c r="BR33" s="66">
        <v>4.1587069496599099E-4</v>
      </c>
      <c r="BS33" s="66">
        <v>8.739968974841014E-4</v>
      </c>
      <c r="BT33" s="66">
        <v>2.3009502418969776E-4</v>
      </c>
      <c r="BU33" s="66">
        <v>5.9919028936731531E-5</v>
      </c>
      <c r="BV33" s="66">
        <v>1.4136535200143141E-4</v>
      </c>
      <c r="BW33" s="66">
        <v>7.3522703051498873E-5</v>
      </c>
      <c r="BX33" s="66">
        <v>7.897271196986357E-6</v>
      </c>
      <c r="BY33" s="66">
        <v>5.8805556396238285E-4</v>
      </c>
      <c r="BZ33" s="66">
        <v>5.8297761734778526E-5</v>
      </c>
      <c r="CA33" s="66">
        <v>8.4613395136953876E-5</v>
      </c>
      <c r="CB33" s="66">
        <v>3.0465409127677724E-5</v>
      </c>
      <c r="CC33" s="66">
        <v>5.932749625375121E-5</v>
      </c>
      <c r="CD33" s="66">
        <v>6.1750536084027426E-5</v>
      </c>
      <c r="CE33" s="66">
        <v>4.8310942638629027E-4</v>
      </c>
      <c r="CF33" s="66">
        <v>1.4476184819611957E-4</v>
      </c>
      <c r="CG33" s="66">
        <v>6.5364143157320247E-5</v>
      </c>
      <c r="CH33" s="66">
        <v>1.1201920420935697E-4</v>
      </c>
      <c r="CI33" s="66">
        <v>1.0038498624128924E-4</v>
      </c>
      <c r="CJ33" s="66">
        <v>4.067965422920201E-5</v>
      </c>
      <c r="CK33" s="66">
        <v>8.5113325120804786E-5</v>
      </c>
      <c r="CL33" s="66">
        <v>9.2686234113134559E-5</v>
      </c>
      <c r="CM33" s="66">
        <v>9.7124981509940462E-5</v>
      </c>
      <c r="CN33" s="66">
        <v>2.1521359208895562E-4</v>
      </c>
      <c r="CO33" s="66">
        <v>1.3775923147266593E-4</v>
      </c>
      <c r="CP33" s="66">
        <v>9.5221689245584382E-5</v>
      </c>
      <c r="CQ33" s="66">
        <v>1.3430771149580928E-4</v>
      </c>
      <c r="CR33" s="66">
        <v>2.6311453419784872E-4</v>
      </c>
      <c r="CS33" s="66">
        <v>1.5171240259977792E-4</v>
      </c>
      <c r="CT33" s="66">
        <v>2.6981043543543878E-4</v>
      </c>
      <c r="CU33" s="66">
        <v>6.0099974273621491E-5</v>
      </c>
      <c r="CV33" s="66">
        <v>9.2481308731956176E-5</v>
      </c>
      <c r="CW33" s="66">
        <v>1.0431246112318956E-4</v>
      </c>
      <c r="CX33" s="66">
        <v>4.4278640717421175E-5</v>
      </c>
      <c r="CY33" s="66">
        <v>4.5501224454216514E-4</v>
      </c>
      <c r="CZ33" s="66">
        <v>5.5808291210874324E-4</v>
      </c>
      <c r="DA33" s="66">
        <v>3.0771727254848248E-4</v>
      </c>
      <c r="DB33" s="66">
        <v>3.4525831984043287E-4</v>
      </c>
      <c r="DC33" s="66">
        <v>2.505996188643988E-4</v>
      </c>
      <c r="DD33" s="66">
        <v>5.5448920286261952E-5</v>
      </c>
      <c r="DE33" s="67">
        <v>1.6667496229604527E-4</v>
      </c>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row>
    <row r="34" spans="1:168" s="34" customFormat="1" ht="19.95" customHeight="1" x14ac:dyDescent="0.2">
      <c r="A34" s="71" t="s">
        <v>302</v>
      </c>
      <c r="B34" s="69" t="s">
        <v>301</v>
      </c>
      <c r="C34" s="70">
        <v>9.2886937758984971E-4</v>
      </c>
      <c r="D34" s="66">
        <v>2.9046443615619318E-4</v>
      </c>
      <c r="E34" s="66">
        <v>9.820349264894629E-5</v>
      </c>
      <c r="F34" s="66">
        <v>1.1289171381252182E-3</v>
      </c>
      <c r="G34" s="66">
        <v>1.4534522481573536E-3</v>
      </c>
      <c r="H34" s="66">
        <v>0</v>
      </c>
      <c r="I34" s="66">
        <v>1.2665750796015952E-4</v>
      </c>
      <c r="J34" s="66">
        <v>1.2549203105160567E-3</v>
      </c>
      <c r="K34" s="66">
        <v>2.848238232709654E-3</v>
      </c>
      <c r="L34" s="66">
        <v>1.9345505702287086E-4</v>
      </c>
      <c r="M34" s="66">
        <v>0</v>
      </c>
      <c r="N34" s="66">
        <v>5.1730061251165874E-4</v>
      </c>
      <c r="O34" s="66">
        <v>1.2391659342430596E-3</v>
      </c>
      <c r="P34" s="66">
        <v>8.551018816735054E-4</v>
      </c>
      <c r="Q34" s="66">
        <v>2.7842149992741627E-3</v>
      </c>
      <c r="R34" s="66">
        <v>1.7937648595941257E-4</v>
      </c>
      <c r="S34" s="66">
        <v>1.8828640299307373E-3</v>
      </c>
      <c r="T34" s="66">
        <v>3.6936938091669171E-3</v>
      </c>
      <c r="U34" s="66">
        <v>8.4790467591946885E-4</v>
      </c>
      <c r="V34" s="66">
        <v>5.0150399182184301E-4</v>
      </c>
      <c r="W34" s="66">
        <v>2.5491539958750289E-5</v>
      </c>
      <c r="X34" s="66">
        <v>2.1150387954529709E-4</v>
      </c>
      <c r="Y34" s="66">
        <v>9.6537392658848416E-5</v>
      </c>
      <c r="Z34" s="66">
        <v>5.796108191799533E-4</v>
      </c>
      <c r="AA34" s="66">
        <v>2.7958095844619188E-3</v>
      </c>
      <c r="AB34" s="66">
        <v>2.7347808679932142E-3</v>
      </c>
      <c r="AC34" s="66">
        <v>1.970557793310045E-5</v>
      </c>
      <c r="AD34" s="66">
        <v>4.0415769611369837E-5</v>
      </c>
      <c r="AE34" s="66">
        <v>1</v>
      </c>
      <c r="AF34" s="66">
        <v>4.84912289209304E-3</v>
      </c>
      <c r="AG34" s="66">
        <v>5.0390066445723082E-3</v>
      </c>
      <c r="AH34" s="66">
        <v>1.5577076150391216E-3</v>
      </c>
      <c r="AI34" s="66">
        <v>1.084055164808684E-4</v>
      </c>
      <c r="AJ34" s="66">
        <v>2.27264275702041E-4</v>
      </c>
      <c r="AK34" s="66">
        <v>4.1273953643845141E-4</v>
      </c>
      <c r="AL34" s="66">
        <v>2.3275166324541816E-5</v>
      </c>
      <c r="AM34" s="66">
        <v>4.4935840734039139E-5</v>
      </c>
      <c r="AN34" s="66">
        <v>9.4519057398200865E-5</v>
      </c>
      <c r="AO34" s="66">
        <v>5.4549419813031847E-5</v>
      </c>
      <c r="AP34" s="66">
        <v>9.2955922294257453E-5</v>
      </c>
      <c r="AQ34" s="66">
        <v>6.2210302673229643E-4</v>
      </c>
      <c r="AR34" s="66">
        <v>2.4771206924867692E-4</v>
      </c>
      <c r="AS34" s="66">
        <v>3.8571578809229446E-4</v>
      </c>
      <c r="AT34" s="66">
        <v>2.7145502607642074E-4</v>
      </c>
      <c r="AU34" s="66">
        <v>7.5481381389706922E-4</v>
      </c>
      <c r="AV34" s="66">
        <v>1.7227565353131998E-3</v>
      </c>
      <c r="AW34" s="66">
        <v>1.8605255931856415E-3</v>
      </c>
      <c r="AX34" s="66">
        <v>2.9733030204292204E-3</v>
      </c>
      <c r="AY34" s="66">
        <v>1.6631933567751581E-3</v>
      </c>
      <c r="AZ34" s="66">
        <v>3.0023417944851009E-3</v>
      </c>
      <c r="BA34" s="66">
        <v>7.3033495254776941E-4</v>
      </c>
      <c r="BB34" s="66">
        <v>7.4337608818627618E-3</v>
      </c>
      <c r="BC34" s="66">
        <v>3.1671245078560405E-3</v>
      </c>
      <c r="BD34" s="66">
        <v>2.832652485545773E-3</v>
      </c>
      <c r="BE34" s="66">
        <v>2.245917985287981E-3</v>
      </c>
      <c r="BF34" s="66">
        <v>8.4110005249623306E-4</v>
      </c>
      <c r="BG34" s="66">
        <v>2.0277859917688145E-3</v>
      </c>
      <c r="BH34" s="66">
        <v>3.7318493439858442E-4</v>
      </c>
      <c r="BI34" s="66">
        <v>7.8030508346572317E-4</v>
      </c>
      <c r="BJ34" s="66">
        <v>6.736602422040586E-3</v>
      </c>
      <c r="BK34" s="66">
        <v>2.3432424829845875E-4</v>
      </c>
      <c r="BL34" s="66">
        <v>9.4678916537721818E-4</v>
      </c>
      <c r="BM34" s="66">
        <v>1.3627860321862415E-3</v>
      </c>
      <c r="BN34" s="66">
        <v>7.0679213663581283E-4</v>
      </c>
      <c r="BO34" s="66">
        <v>9.2953467323848035E-4</v>
      </c>
      <c r="BP34" s="66">
        <v>5.7992860821490834E-5</v>
      </c>
      <c r="BQ34" s="66">
        <v>7.3978540677792362E-5</v>
      </c>
      <c r="BR34" s="66">
        <v>2.8310891827707514E-3</v>
      </c>
      <c r="BS34" s="66">
        <v>2.5665745383230337E-4</v>
      </c>
      <c r="BT34" s="66">
        <v>5.2032700987293505E-4</v>
      </c>
      <c r="BU34" s="66">
        <v>2.8506329035698569E-4</v>
      </c>
      <c r="BV34" s="66">
        <v>9.3249364523600298E-5</v>
      </c>
      <c r="BW34" s="66">
        <v>1.4792038935784827E-4</v>
      </c>
      <c r="BX34" s="66">
        <v>6.0554354643415658E-5</v>
      </c>
      <c r="BY34" s="66">
        <v>1.1518644722659308E-4</v>
      </c>
      <c r="BZ34" s="66">
        <v>8.6726172210218209E-5</v>
      </c>
      <c r="CA34" s="66">
        <v>2.758232741151329E-4</v>
      </c>
      <c r="CB34" s="66">
        <v>5.4179401532778914E-5</v>
      </c>
      <c r="CC34" s="66">
        <v>1.1791606757716107E-4</v>
      </c>
      <c r="CD34" s="66">
        <v>2.1665791745350711E-4</v>
      </c>
      <c r="CE34" s="66">
        <v>3.5074350711945714E-4</v>
      </c>
      <c r="CF34" s="66">
        <v>7.1349437192132312E-4</v>
      </c>
      <c r="CG34" s="66">
        <v>3.4765936203688876E-5</v>
      </c>
      <c r="CH34" s="66">
        <v>7.2143935647459389E-5</v>
      </c>
      <c r="CI34" s="66">
        <v>1.4868359041544954E-4</v>
      </c>
      <c r="CJ34" s="66">
        <v>7.5778889700396559E-4</v>
      </c>
      <c r="CK34" s="66">
        <v>1.2458231001760735E-4</v>
      </c>
      <c r="CL34" s="66">
        <v>3.7417877962904678E-4</v>
      </c>
      <c r="CM34" s="66">
        <v>9.1084045425212336E-5</v>
      </c>
      <c r="CN34" s="66">
        <v>8.8745352036255064E-5</v>
      </c>
      <c r="CO34" s="66">
        <v>8.9013947005224037E-4</v>
      </c>
      <c r="CP34" s="66">
        <v>1.6816557681921681E-4</v>
      </c>
      <c r="CQ34" s="66">
        <v>7.9222214998959968E-5</v>
      </c>
      <c r="CR34" s="66">
        <v>1.2953322383294088E-4</v>
      </c>
      <c r="CS34" s="66">
        <v>1.0653189815766613E-4</v>
      </c>
      <c r="CT34" s="66">
        <v>3.6354919901464733E-4</v>
      </c>
      <c r="CU34" s="66">
        <v>1.3506073521747972E-4</v>
      </c>
      <c r="CV34" s="66">
        <v>4.6057505032969366E-4</v>
      </c>
      <c r="CW34" s="66">
        <v>6.5445091416999545E-4</v>
      </c>
      <c r="CX34" s="66">
        <v>1.6890115102609536E-4</v>
      </c>
      <c r="CY34" s="66">
        <v>3.149769436492299E-4</v>
      </c>
      <c r="CZ34" s="66">
        <v>2.9169432184224231E-4</v>
      </c>
      <c r="DA34" s="66">
        <v>3.5636883212604469E-4</v>
      </c>
      <c r="DB34" s="66">
        <v>4.6801119649206768E-4</v>
      </c>
      <c r="DC34" s="66">
        <v>1.4105429877554247E-4</v>
      </c>
      <c r="DD34" s="66">
        <v>3.1534838451467992E-3</v>
      </c>
      <c r="DE34" s="67">
        <v>3.507132804229333E-4</v>
      </c>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row>
    <row r="35" spans="1:168" s="34" customFormat="1" ht="19.95" customHeight="1" x14ac:dyDescent="0.2">
      <c r="A35" s="71" t="s">
        <v>305</v>
      </c>
      <c r="B35" s="69" t="s">
        <v>306</v>
      </c>
      <c r="C35" s="70">
        <v>2.5234816732114658E-4</v>
      </c>
      <c r="D35" s="66">
        <v>9.5524077542340078E-5</v>
      </c>
      <c r="E35" s="66">
        <v>7.7645658552843262E-4</v>
      </c>
      <c r="F35" s="66">
        <v>1.0860442505492227E-4</v>
      </c>
      <c r="G35" s="66">
        <v>1.6299818634932275E-4</v>
      </c>
      <c r="H35" s="66">
        <v>0</v>
      </c>
      <c r="I35" s="66">
        <v>5.1520016284138735E-4</v>
      </c>
      <c r="J35" s="66">
        <v>4.515616090047169E-5</v>
      </c>
      <c r="K35" s="66">
        <v>2.9978397632159258E-5</v>
      </c>
      <c r="L35" s="66">
        <v>2.3285812643262061E-5</v>
      </c>
      <c r="M35" s="66">
        <v>0</v>
      </c>
      <c r="N35" s="66">
        <v>6.2524605426913396E-5</v>
      </c>
      <c r="O35" s="66">
        <v>4.3605124751470986E-4</v>
      </c>
      <c r="P35" s="66">
        <v>7.0631168118905375E-5</v>
      </c>
      <c r="Q35" s="66">
        <v>1.1933467582539782E-4</v>
      </c>
      <c r="R35" s="66">
        <v>3.3087893526385054E-5</v>
      </c>
      <c r="S35" s="66">
        <v>7.6949630752528575E-5</v>
      </c>
      <c r="T35" s="66">
        <v>6.4871411264989074E-5</v>
      </c>
      <c r="U35" s="66">
        <v>1.3979064632805484E-4</v>
      </c>
      <c r="V35" s="66">
        <v>7.8190138383326942E-5</v>
      </c>
      <c r="W35" s="66">
        <v>5.8519771166999182E-5</v>
      </c>
      <c r="X35" s="66">
        <v>1.4440331824660299E-4</v>
      </c>
      <c r="Y35" s="66">
        <v>8.0094970646074024E-5</v>
      </c>
      <c r="Z35" s="66">
        <v>4.4407231902482897E-5</v>
      </c>
      <c r="AA35" s="66">
        <v>1.3347249611184205E-4</v>
      </c>
      <c r="AB35" s="66">
        <v>5.9564065460480638E-5</v>
      </c>
      <c r="AC35" s="66">
        <v>6.351620548697429E-6</v>
      </c>
      <c r="AD35" s="66">
        <v>4.645805368288959E-5</v>
      </c>
      <c r="AE35" s="66">
        <v>8.0512114921898879E-5</v>
      </c>
      <c r="AF35" s="66">
        <v>1</v>
      </c>
      <c r="AG35" s="66">
        <v>1.1486812196566966E-3</v>
      </c>
      <c r="AH35" s="66">
        <v>5.5718622913259125E-5</v>
      </c>
      <c r="AI35" s="66">
        <v>1.6780149842318253E-4</v>
      </c>
      <c r="AJ35" s="66">
        <v>8.3570264190381541E-5</v>
      </c>
      <c r="AK35" s="66">
        <v>1.4782688405487967E-4</v>
      </c>
      <c r="AL35" s="66">
        <v>5.4736478826895505E-5</v>
      </c>
      <c r="AM35" s="66">
        <v>1.0825975879508976E-4</v>
      </c>
      <c r="AN35" s="66">
        <v>8.6427507643994919E-5</v>
      </c>
      <c r="AO35" s="66">
        <v>5.2835376979437194E-5</v>
      </c>
      <c r="AP35" s="66">
        <v>3.619323574156632E-5</v>
      </c>
      <c r="AQ35" s="66">
        <v>4.174929326241197E-5</v>
      </c>
      <c r="AR35" s="66">
        <v>2.6102144850563905E-4</v>
      </c>
      <c r="AS35" s="66">
        <v>1.2178651175635215E-4</v>
      </c>
      <c r="AT35" s="66">
        <v>4.8024435719388504E-4</v>
      </c>
      <c r="AU35" s="66">
        <v>8.9160898100039128E-4</v>
      </c>
      <c r="AV35" s="66">
        <v>7.1388764359430021E-4</v>
      </c>
      <c r="AW35" s="66">
        <v>5.0020286770675491E-4</v>
      </c>
      <c r="AX35" s="66">
        <v>1.4153531447994919E-4</v>
      </c>
      <c r="AY35" s="66">
        <v>6.3157510622941036E-4</v>
      </c>
      <c r="AZ35" s="66">
        <v>6.2834015134774685E-4</v>
      </c>
      <c r="BA35" s="66">
        <v>1.4477456218695025E-4</v>
      </c>
      <c r="BB35" s="66">
        <v>3.3334323597555013E-4</v>
      </c>
      <c r="BC35" s="66">
        <v>6.7843807613451542E-4</v>
      </c>
      <c r="BD35" s="66">
        <v>2.1639641402836562E-4</v>
      </c>
      <c r="BE35" s="66">
        <v>1.2132957883422776E-3</v>
      </c>
      <c r="BF35" s="66">
        <v>1.9857054471845385E-3</v>
      </c>
      <c r="BG35" s="66">
        <v>1.1068276584188937E-3</v>
      </c>
      <c r="BH35" s="66">
        <v>9.1659253513349886E-4</v>
      </c>
      <c r="BI35" s="66">
        <v>7.6687970705089465E-4</v>
      </c>
      <c r="BJ35" s="66">
        <v>5.1350585164143731E-4</v>
      </c>
      <c r="BK35" s="66">
        <v>4.3625761703639502E-4</v>
      </c>
      <c r="BL35" s="66">
        <v>6.2763756548237193E-5</v>
      </c>
      <c r="BM35" s="66">
        <v>7.490745784318946E-5</v>
      </c>
      <c r="BN35" s="66">
        <v>3.2088089888012285E-4</v>
      </c>
      <c r="BO35" s="66">
        <v>3.923643457419646E-4</v>
      </c>
      <c r="BP35" s="66">
        <v>6.8902765496106118E-5</v>
      </c>
      <c r="BQ35" s="66">
        <v>2.4095094021749471E-5</v>
      </c>
      <c r="BR35" s="66">
        <v>1.6459266809213429E-4</v>
      </c>
      <c r="BS35" s="66">
        <v>1.0524283810223755E-3</v>
      </c>
      <c r="BT35" s="66">
        <v>5.0233857893265106E-5</v>
      </c>
      <c r="BU35" s="66">
        <v>2.7066406499381859E-5</v>
      </c>
      <c r="BV35" s="66">
        <v>1.6141067580656711E-5</v>
      </c>
      <c r="BW35" s="66">
        <v>1.165867255882057E-5</v>
      </c>
      <c r="BX35" s="66">
        <v>2.9994754567028334E-6</v>
      </c>
      <c r="BY35" s="66">
        <v>6.9619190955937354E-5</v>
      </c>
      <c r="BZ35" s="66">
        <v>1.8768530509878322E-4</v>
      </c>
      <c r="CA35" s="66">
        <v>9.0009591765291823E-4</v>
      </c>
      <c r="CB35" s="66">
        <v>9.7694353518576937E-5</v>
      </c>
      <c r="CC35" s="66">
        <v>8.9426249394877411E-5</v>
      </c>
      <c r="CD35" s="66">
        <v>1.0967652770312787E-4</v>
      </c>
      <c r="CE35" s="66">
        <v>7.8190624343563132E-5</v>
      </c>
      <c r="CF35" s="66">
        <v>5.0565584752940237E-5</v>
      </c>
      <c r="CG35" s="66">
        <v>4.6662330369684593E-5</v>
      </c>
      <c r="CH35" s="66">
        <v>4.5642969760615764E-5</v>
      </c>
      <c r="CI35" s="66">
        <v>5.8484423599151461E-5</v>
      </c>
      <c r="CJ35" s="66">
        <v>5.3379905854578954E-5</v>
      </c>
      <c r="CK35" s="66">
        <v>6.9826785845780232E-5</v>
      </c>
      <c r="CL35" s="66">
        <v>4.2021957922073135E-5</v>
      </c>
      <c r="CM35" s="66">
        <v>1.1950449276134995E-4</v>
      </c>
      <c r="CN35" s="66">
        <v>3.2537294125946428E-5</v>
      </c>
      <c r="CO35" s="66">
        <v>8.6517002469089019E-5</v>
      </c>
      <c r="CP35" s="66">
        <v>9.413077380730268E-5</v>
      </c>
      <c r="CQ35" s="66">
        <v>1.0297955037709647E-4</v>
      </c>
      <c r="CR35" s="66">
        <v>1.7470759333649481E-4</v>
      </c>
      <c r="CS35" s="66">
        <v>1.3987757202955174E-4</v>
      </c>
      <c r="CT35" s="66">
        <v>4.1463097858210037E-4</v>
      </c>
      <c r="CU35" s="66">
        <v>2.8501148543759355E-4</v>
      </c>
      <c r="CV35" s="66">
        <v>3.9668139051490144E-5</v>
      </c>
      <c r="CW35" s="66">
        <v>2.7803701065082162E-3</v>
      </c>
      <c r="CX35" s="66">
        <v>2.2015317439032385E-5</v>
      </c>
      <c r="CY35" s="66">
        <v>1.877082207099726E-4</v>
      </c>
      <c r="CZ35" s="66">
        <v>5.2593814510391991E-5</v>
      </c>
      <c r="DA35" s="66">
        <v>8.651835683983119E-5</v>
      </c>
      <c r="DB35" s="66">
        <v>2.2028959816425709E-4</v>
      </c>
      <c r="DC35" s="66">
        <v>1.0212298551303553E-4</v>
      </c>
      <c r="DD35" s="66">
        <v>7.5063733920399656E-4</v>
      </c>
      <c r="DE35" s="67">
        <v>9.7529483933581394E-5</v>
      </c>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row>
    <row r="36" spans="1:168" s="34" customFormat="1" ht="19.95" customHeight="1" x14ac:dyDescent="0.2">
      <c r="A36" s="71" t="s">
        <v>311</v>
      </c>
      <c r="B36" s="69" t="s">
        <v>776</v>
      </c>
      <c r="C36" s="70">
        <v>9.6864665412020093E-7</v>
      </c>
      <c r="D36" s="66">
        <v>2.0722100012309639E-7</v>
      </c>
      <c r="E36" s="66">
        <v>6.8468355020037488E-7</v>
      </c>
      <c r="F36" s="66">
        <v>8.6952024112666334E-7</v>
      </c>
      <c r="G36" s="66">
        <v>4.9866982404840713E-6</v>
      </c>
      <c r="H36" s="66">
        <v>0</v>
      </c>
      <c r="I36" s="66">
        <v>2.1483000267662907E-5</v>
      </c>
      <c r="J36" s="66">
        <v>5.1656492586337262E-7</v>
      </c>
      <c r="K36" s="66">
        <v>4.2043584385510229E-7</v>
      </c>
      <c r="L36" s="66">
        <v>3.7353609334698785E-7</v>
      </c>
      <c r="M36" s="66">
        <v>0</v>
      </c>
      <c r="N36" s="66">
        <v>1.9487196619684608E-6</v>
      </c>
      <c r="O36" s="66">
        <v>2.1578126976056859E-5</v>
      </c>
      <c r="P36" s="66">
        <v>1.3261216201396573E-6</v>
      </c>
      <c r="Q36" s="66">
        <v>6.641994836782736E-6</v>
      </c>
      <c r="R36" s="66">
        <v>7.8878031619973347E-7</v>
      </c>
      <c r="S36" s="66">
        <v>1.2374178227618998E-6</v>
      </c>
      <c r="T36" s="66">
        <v>9.0931075339957844E-7</v>
      </c>
      <c r="U36" s="66">
        <v>1.4344652485862232E-6</v>
      </c>
      <c r="V36" s="66">
        <v>5.1864102657592624E-7</v>
      </c>
      <c r="W36" s="66">
        <v>2.0106213185739987E-7</v>
      </c>
      <c r="X36" s="66">
        <v>2.6911164054162545E-7</v>
      </c>
      <c r="Y36" s="66">
        <v>3.2035136205521199E-7</v>
      </c>
      <c r="Z36" s="66">
        <v>9.0437319438195663E-7</v>
      </c>
      <c r="AA36" s="66">
        <v>7.2661574279088588E-7</v>
      </c>
      <c r="AB36" s="66">
        <v>2.3636349458399523E-6</v>
      </c>
      <c r="AC36" s="66">
        <v>3.21794358901443E-8</v>
      </c>
      <c r="AD36" s="66">
        <v>1.9825783525592807E-6</v>
      </c>
      <c r="AE36" s="66">
        <v>1.1339946458828656E-6</v>
      </c>
      <c r="AF36" s="66">
        <v>2.1463375746134223E-6</v>
      </c>
      <c r="AG36" s="66">
        <v>1</v>
      </c>
      <c r="AH36" s="66">
        <v>9.5553683375281016E-7</v>
      </c>
      <c r="AI36" s="66">
        <v>9.6285816868588366E-7</v>
      </c>
      <c r="AJ36" s="66">
        <v>6.8465227058427073E-6</v>
      </c>
      <c r="AK36" s="66">
        <v>1.0884179418069372E-6</v>
      </c>
      <c r="AL36" s="66">
        <v>2.9459995899799424E-7</v>
      </c>
      <c r="AM36" s="66">
        <v>7.4952359389242165E-7</v>
      </c>
      <c r="AN36" s="66">
        <v>2.7776640029440264E-6</v>
      </c>
      <c r="AO36" s="66">
        <v>5.1344801473407086E-7</v>
      </c>
      <c r="AP36" s="66">
        <v>2.0554771074004566E-7</v>
      </c>
      <c r="AQ36" s="66">
        <v>4.6357879618307114E-7</v>
      </c>
      <c r="AR36" s="66">
        <v>3.082527208554412E-6</v>
      </c>
      <c r="AS36" s="66">
        <v>7.0970607606187901E-7</v>
      </c>
      <c r="AT36" s="66">
        <v>4.7364513784583566E-7</v>
      </c>
      <c r="AU36" s="66">
        <v>2.7140969966253289E-6</v>
      </c>
      <c r="AV36" s="66">
        <v>1.1342046922490637E-5</v>
      </c>
      <c r="AW36" s="66">
        <v>2.6043482636614549E-6</v>
      </c>
      <c r="AX36" s="66">
        <v>4.6625205728191278E-6</v>
      </c>
      <c r="AY36" s="66">
        <v>8.8258739852449514E-7</v>
      </c>
      <c r="AZ36" s="66">
        <v>3.8148475795897131E-7</v>
      </c>
      <c r="BA36" s="66">
        <v>2.4798861817752794E-6</v>
      </c>
      <c r="BB36" s="66">
        <v>6.0512887008790735E-7</v>
      </c>
      <c r="BC36" s="66">
        <v>3.9634993467029639E-6</v>
      </c>
      <c r="BD36" s="66">
        <v>5.4915269450421976E-7</v>
      </c>
      <c r="BE36" s="66">
        <v>1.0851591697342323E-6</v>
      </c>
      <c r="BF36" s="66">
        <v>1.0315881475293671E-6</v>
      </c>
      <c r="BG36" s="66">
        <v>9.7687804368856091E-7</v>
      </c>
      <c r="BH36" s="66">
        <v>7.1720392186999837E-7</v>
      </c>
      <c r="BI36" s="66">
        <v>1.3235028679589195E-6</v>
      </c>
      <c r="BJ36" s="66">
        <v>9.9768814945671124E-6</v>
      </c>
      <c r="BK36" s="66">
        <v>9.7382793837145128E-7</v>
      </c>
      <c r="BL36" s="66">
        <v>4.6727819614687917E-7</v>
      </c>
      <c r="BM36" s="66">
        <v>9.3786242406722605E-7</v>
      </c>
      <c r="BN36" s="66">
        <v>6.7969890861520436E-7</v>
      </c>
      <c r="BO36" s="66">
        <v>9.5713565388002463E-7</v>
      </c>
      <c r="BP36" s="66">
        <v>6.0266601300239628E-7</v>
      </c>
      <c r="BQ36" s="66">
        <v>2.6902663127610116E-5</v>
      </c>
      <c r="BR36" s="66">
        <v>1.3907015214880974E-6</v>
      </c>
      <c r="BS36" s="66">
        <v>1.9203107904384001E-6</v>
      </c>
      <c r="BT36" s="66">
        <v>1.4509818990661709E-6</v>
      </c>
      <c r="BU36" s="66">
        <v>1.4947086989559964E-6</v>
      </c>
      <c r="BV36" s="66">
        <v>4.8838972188928458E-7</v>
      </c>
      <c r="BW36" s="66">
        <v>3.2983756078221924E-7</v>
      </c>
      <c r="BX36" s="66">
        <v>9.5760954230325674E-8</v>
      </c>
      <c r="BY36" s="66">
        <v>2.0777127427621703E-6</v>
      </c>
      <c r="BZ36" s="66">
        <v>5.573509588143571E-7</v>
      </c>
      <c r="CA36" s="66">
        <v>6.630658173011031E-7</v>
      </c>
      <c r="CB36" s="66">
        <v>4.4558728106472061E-7</v>
      </c>
      <c r="CC36" s="66">
        <v>2.5138715427485031E-7</v>
      </c>
      <c r="CD36" s="66">
        <v>3.6292720251408197E-7</v>
      </c>
      <c r="CE36" s="66">
        <v>5.0932929551189897E-7</v>
      </c>
      <c r="CF36" s="66">
        <v>8.0001780038625343E-7</v>
      </c>
      <c r="CG36" s="66">
        <v>4.6145766143771108E-6</v>
      </c>
      <c r="CH36" s="66">
        <v>2.3709407174496332E-5</v>
      </c>
      <c r="CI36" s="66">
        <v>3.5505484940813775E-6</v>
      </c>
      <c r="CJ36" s="66">
        <v>4.3708427565255089E-7</v>
      </c>
      <c r="CK36" s="66">
        <v>1.4455858036543209E-5</v>
      </c>
      <c r="CL36" s="66">
        <v>1.1106093904914123E-6</v>
      </c>
      <c r="CM36" s="66">
        <v>1.7119977562104057E-6</v>
      </c>
      <c r="CN36" s="66">
        <v>8.9359203446558004E-7</v>
      </c>
      <c r="CO36" s="66">
        <v>3.7584697183108058E-6</v>
      </c>
      <c r="CP36" s="66">
        <v>5.7081591245386695E-7</v>
      </c>
      <c r="CQ36" s="66">
        <v>2.2675637902374418E-6</v>
      </c>
      <c r="CR36" s="66">
        <v>1.6818527917491137E-6</v>
      </c>
      <c r="CS36" s="66">
        <v>8.0810840269032277E-7</v>
      </c>
      <c r="CT36" s="66">
        <v>1.0926232940198631E-5</v>
      </c>
      <c r="CU36" s="66">
        <v>5.4041274259348986E-6</v>
      </c>
      <c r="CV36" s="66">
        <v>1.6932117926453323E-6</v>
      </c>
      <c r="CW36" s="66">
        <v>5.4308170725602075E-7</v>
      </c>
      <c r="CX36" s="66">
        <v>1.2485435570649777E-6</v>
      </c>
      <c r="CY36" s="66">
        <v>4.5088297686581475E-6</v>
      </c>
      <c r="CZ36" s="66">
        <v>1.0410584697115294E-6</v>
      </c>
      <c r="DA36" s="66">
        <v>3.8189389626546011E-6</v>
      </c>
      <c r="DB36" s="66">
        <v>2.2829364461413457E-6</v>
      </c>
      <c r="DC36" s="66">
        <v>9.0263455260715739E-6</v>
      </c>
      <c r="DD36" s="66">
        <v>5.1995629798473739E-7</v>
      </c>
      <c r="DE36" s="67">
        <v>1.004426773284133E-5</v>
      </c>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row>
    <row r="37" spans="1:168" s="34" customFormat="1" ht="19.95" customHeight="1" x14ac:dyDescent="0.2">
      <c r="A37" s="71" t="s">
        <v>315</v>
      </c>
      <c r="B37" s="69" t="s">
        <v>314</v>
      </c>
      <c r="C37" s="70">
        <v>1.3507305006351631E-5</v>
      </c>
      <c r="D37" s="66">
        <v>5.9077931650044877E-6</v>
      </c>
      <c r="E37" s="66">
        <v>1.05300193816483E-5</v>
      </c>
      <c r="F37" s="66">
        <v>7.8483889186617675E-5</v>
      </c>
      <c r="G37" s="66">
        <v>1.1219871624924852E-5</v>
      </c>
      <c r="H37" s="66">
        <v>0</v>
      </c>
      <c r="I37" s="66">
        <v>2.2669132398342174E-5</v>
      </c>
      <c r="J37" s="66">
        <v>7.8938932723311695E-5</v>
      </c>
      <c r="K37" s="66">
        <v>9.2163434731153528E-4</v>
      </c>
      <c r="L37" s="66">
        <v>9.9736197850418119E-6</v>
      </c>
      <c r="M37" s="66">
        <v>0</v>
      </c>
      <c r="N37" s="66">
        <v>5.4153859067647044E-5</v>
      </c>
      <c r="O37" s="66">
        <v>1.0681975913825247E-4</v>
      </c>
      <c r="P37" s="66">
        <v>1.9299162079855406E-5</v>
      </c>
      <c r="Q37" s="66">
        <v>1.5302728137152359E-3</v>
      </c>
      <c r="R37" s="66">
        <v>6.9513545627553173E-6</v>
      </c>
      <c r="S37" s="66">
        <v>6.5196731458523624E-6</v>
      </c>
      <c r="T37" s="66">
        <v>1.0480023085195615E-5</v>
      </c>
      <c r="U37" s="66">
        <v>1.5643663866779897E-5</v>
      </c>
      <c r="V37" s="66">
        <v>1.4513020574549973E-4</v>
      </c>
      <c r="W37" s="66">
        <v>8.0928239705991955E-6</v>
      </c>
      <c r="X37" s="66">
        <v>5.8762191427891101E-5</v>
      </c>
      <c r="Y37" s="66">
        <v>1.2978789162603243E-5</v>
      </c>
      <c r="Z37" s="66">
        <v>1.312577030355184E-5</v>
      </c>
      <c r="AA37" s="66">
        <v>9.6539632637377131E-4</v>
      </c>
      <c r="AB37" s="66">
        <v>8.0509426626532512E-4</v>
      </c>
      <c r="AC37" s="66">
        <v>1.0200343729653729E-6</v>
      </c>
      <c r="AD37" s="66">
        <v>5.1950506452567213E-6</v>
      </c>
      <c r="AE37" s="66">
        <v>3.4183095616947454E-4</v>
      </c>
      <c r="AF37" s="66">
        <v>1.1621336059984017E-4</v>
      </c>
      <c r="AG37" s="66">
        <v>9.0778386426812872E-6</v>
      </c>
      <c r="AH37" s="66">
        <v>1</v>
      </c>
      <c r="AI37" s="66">
        <v>1.2307675205027588E-5</v>
      </c>
      <c r="AJ37" s="66">
        <v>9.7306078136895093E-6</v>
      </c>
      <c r="AK37" s="66">
        <v>4.7718091584847221E-4</v>
      </c>
      <c r="AL37" s="66">
        <v>3.5795775123283626E-6</v>
      </c>
      <c r="AM37" s="66">
        <v>5.7805314733586466E-6</v>
      </c>
      <c r="AN37" s="66">
        <v>1.0459280965819007E-5</v>
      </c>
      <c r="AO37" s="66">
        <v>4.3335500316184611E-6</v>
      </c>
      <c r="AP37" s="66">
        <v>3.335600788469367E-6</v>
      </c>
      <c r="AQ37" s="66">
        <v>4.5044885770583066E-3</v>
      </c>
      <c r="AR37" s="66">
        <v>7.7384854439064318E-5</v>
      </c>
      <c r="AS37" s="66">
        <v>1.1065876236792802E-4</v>
      </c>
      <c r="AT37" s="66">
        <v>3.6173613141431623E-5</v>
      </c>
      <c r="AU37" s="66">
        <v>3.537831243246009E-5</v>
      </c>
      <c r="AV37" s="66">
        <v>9.7918159685105445E-4</v>
      </c>
      <c r="AW37" s="66">
        <v>3.0125224572429774E-4</v>
      </c>
      <c r="AX37" s="66">
        <v>6.3142178840320227E-4</v>
      </c>
      <c r="AY37" s="66">
        <v>6.5907503328521702E-5</v>
      </c>
      <c r="AZ37" s="66">
        <v>2.4759133659929035E-4</v>
      </c>
      <c r="BA37" s="66">
        <v>9.3639683007700313E-5</v>
      </c>
      <c r="BB37" s="66">
        <v>8.5020771001054598E-4</v>
      </c>
      <c r="BC37" s="66">
        <v>8.9245871970456781E-5</v>
      </c>
      <c r="BD37" s="66">
        <v>4.817715163426982E-5</v>
      </c>
      <c r="BE37" s="66">
        <v>1.0832787836052616E-3</v>
      </c>
      <c r="BF37" s="66">
        <v>4.3179187955230843E-4</v>
      </c>
      <c r="BG37" s="66">
        <v>2.440902982194671E-5</v>
      </c>
      <c r="BH37" s="66">
        <v>7.6384151169702155E-5</v>
      </c>
      <c r="BI37" s="66">
        <v>7.0536887910565887E-4</v>
      </c>
      <c r="BJ37" s="66">
        <v>8.0226985252300508E-4</v>
      </c>
      <c r="BK37" s="66">
        <v>8.7163387853520899E-6</v>
      </c>
      <c r="BL37" s="66">
        <v>3.5885189710582293E-4</v>
      </c>
      <c r="BM37" s="66">
        <v>2.13193486184013E-4</v>
      </c>
      <c r="BN37" s="66">
        <v>1.5217526191971973E-5</v>
      </c>
      <c r="BO37" s="66">
        <v>2.8899045005879563E-5</v>
      </c>
      <c r="BP37" s="66">
        <v>1.038037299364237E-5</v>
      </c>
      <c r="BQ37" s="66">
        <v>8.0480590213604629E-6</v>
      </c>
      <c r="BR37" s="66">
        <v>1.7965316081903732E-5</v>
      </c>
      <c r="BS37" s="66">
        <v>2.2115430362630343E-5</v>
      </c>
      <c r="BT37" s="66">
        <v>1.4226880944997521E-5</v>
      </c>
      <c r="BU37" s="66">
        <v>4.2961603843712697E-6</v>
      </c>
      <c r="BV37" s="66">
        <v>3.7398161337679537E-6</v>
      </c>
      <c r="BW37" s="66">
        <v>3.9761050629789438E-6</v>
      </c>
      <c r="BX37" s="66">
        <v>2.4952788693136372E-6</v>
      </c>
      <c r="BY37" s="66">
        <v>2.2407565450586328E-5</v>
      </c>
      <c r="BZ37" s="66">
        <v>1.4058580772313991E-5</v>
      </c>
      <c r="CA37" s="66">
        <v>6.1173726469775753E-5</v>
      </c>
      <c r="CB37" s="66">
        <v>6.1294225968940572E-6</v>
      </c>
      <c r="CC37" s="66">
        <v>2.2461718088046884E-5</v>
      </c>
      <c r="CD37" s="66">
        <v>6.3926773774273783E-6</v>
      </c>
      <c r="CE37" s="66">
        <v>1.4982125690709082E-5</v>
      </c>
      <c r="CF37" s="66">
        <v>8.5309662632782506E-6</v>
      </c>
      <c r="CG37" s="66">
        <v>2.2321663727882306E-6</v>
      </c>
      <c r="CH37" s="66">
        <v>4.6778981439237016E-6</v>
      </c>
      <c r="CI37" s="66">
        <v>1.1761422434538511E-5</v>
      </c>
      <c r="CJ37" s="66">
        <v>7.921817510589354E-6</v>
      </c>
      <c r="CK37" s="66">
        <v>8.2206883080245236E-6</v>
      </c>
      <c r="CL37" s="66">
        <v>1.0067700772703797E-5</v>
      </c>
      <c r="CM37" s="66">
        <v>1.1515431002468282E-5</v>
      </c>
      <c r="CN37" s="66">
        <v>4.0997367493978479E-5</v>
      </c>
      <c r="CO37" s="66">
        <v>1.6573852162893722E-4</v>
      </c>
      <c r="CP37" s="66">
        <v>4.9051525279219632E-5</v>
      </c>
      <c r="CQ37" s="66">
        <v>3.8266417678892747E-4</v>
      </c>
      <c r="CR37" s="66">
        <v>4.1364576649801415E-5</v>
      </c>
      <c r="CS37" s="66">
        <v>3.1596136514840089E-5</v>
      </c>
      <c r="CT37" s="66">
        <v>3.3384398358642742E-5</v>
      </c>
      <c r="CU37" s="66">
        <v>3.3228862908894825E-5</v>
      </c>
      <c r="CV37" s="66">
        <v>9.9667604171393131E-6</v>
      </c>
      <c r="CW37" s="66">
        <v>3.4944199005055801E-4</v>
      </c>
      <c r="CX37" s="66">
        <v>4.6951103618725235E-6</v>
      </c>
      <c r="CY37" s="66">
        <v>8.8205336267188994E-5</v>
      </c>
      <c r="CZ37" s="66">
        <v>6.8700992211303045E-5</v>
      </c>
      <c r="DA37" s="66">
        <v>2.0927619734419569E-5</v>
      </c>
      <c r="DB37" s="66">
        <v>6.1003588740819407E-5</v>
      </c>
      <c r="DC37" s="66">
        <v>1.4619054117104398E-5</v>
      </c>
      <c r="DD37" s="66">
        <v>2.2936993998524175E-5</v>
      </c>
      <c r="DE37" s="67">
        <v>1.3453562514878685E-4</v>
      </c>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row>
    <row r="38" spans="1:168" s="34" customFormat="1" ht="19.95" customHeight="1" x14ac:dyDescent="0.2">
      <c r="A38" s="71" t="s">
        <v>318</v>
      </c>
      <c r="B38" s="69" t="s">
        <v>317</v>
      </c>
      <c r="C38" s="70">
        <v>9.7354853900343165E-5</v>
      </c>
      <c r="D38" s="66">
        <v>5.3770272862771449E-5</v>
      </c>
      <c r="E38" s="66">
        <v>2.6657617751741243E-5</v>
      </c>
      <c r="F38" s="66">
        <v>8.2731943241134536E-5</v>
      </c>
      <c r="G38" s="66">
        <v>2.1127080057780446E-5</v>
      </c>
      <c r="H38" s="66">
        <v>0</v>
      </c>
      <c r="I38" s="66">
        <v>1.8072042883754454E-4</v>
      </c>
      <c r="J38" s="66">
        <v>2.9856251423587814E-5</v>
      </c>
      <c r="K38" s="66">
        <v>2.5977779327788645E-5</v>
      </c>
      <c r="L38" s="66">
        <v>2.7768303647625004E-5</v>
      </c>
      <c r="M38" s="66">
        <v>0</v>
      </c>
      <c r="N38" s="66">
        <v>1.0733178557227432E-4</v>
      </c>
      <c r="O38" s="66">
        <v>6.2120873842860398E-5</v>
      </c>
      <c r="P38" s="66">
        <v>4.8114051130874871E-5</v>
      </c>
      <c r="Q38" s="66">
        <v>5.8420087735124463E-5</v>
      </c>
      <c r="R38" s="66">
        <v>1.3357019845441955E-4</v>
      </c>
      <c r="S38" s="66">
        <v>7.9937908858164377E-5</v>
      </c>
      <c r="T38" s="66">
        <v>4.9769346526641282E-5</v>
      </c>
      <c r="U38" s="66">
        <v>8.5054908438490532E-5</v>
      </c>
      <c r="V38" s="66">
        <v>1.3597982731226063E-4</v>
      </c>
      <c r="W38" s="66">
        <v>5.3927093831280298E-5</v>
      </c>
      <c r="X38" s="66">
        <v>1.2688766069087073E-4</v>
      </c>
      <c r="Y38" s="66">
        <v>1.3865793236632522E-4</v>
      </c>
      <c r="Z38" s="66">
        <v>2.233410894286837E-4</v>
      </c>
      <c r="AA38" s="66">
        <v>4.8839378570197649E-5</v>
      </c>
      <c r="AB38" s="66">
        <v>9.4358725094140702E-5</v>
      </c>
      <c r="AC38" s="66">
        <v>9.3935103946783152E-6</v>
      </c>
      <c r="AD38" s="66">
        <v>9.5754380397215495E-5</v>
      </c>
      <c r="AE38" s="66">
        <v>9.2821794164764872E-5</v>
      </c>
      <c r="AF38" s="66">
        <v>6.1227040442001014E-5</v>
      </c>
      <c r="AG38" s="66">
        <v>3.5106237301551753E-5</v>
      </c>
      <c r="AH38" s="66">
        <v>1.0483636436411514E-4</v>
      </c>
      <c r="AI38" s="66">
        <v>1</v>
      </c>
      <c r="AJ38" s="66">
        <v>1.1237881968239565E-4</v>
      </c>
      <c r="AK38" s="66">
        <v>6.2541855347941148E-4</v>
      </c>
      <c r="AL38" s="66">
        <v>9.7195103037439211E-5</v>
      </c>
      <c r="AM38" s="66">
        <v>1.3787977861110713E-4</v>
      </c>
      <c r="AN38" s="66">
        <v>1.8655183838120956E-4</v>
      </c>
      <c r="AO38" s="66">
        <v>8.961156399991412E-5</v>
      </c>
      <c r="AP38" s="66">
        <v>8.5480020391824488E-5</v>
      </c>
      <c r="AQ38" s="66">
        <v>6.4013856559854267E-5</v>
      </c>
      <c r="AR38" s="66">
        <v>1.2951375186550968E-4</v>
      </c>
      <c r="AS38" s="66">
        <v>1.1753016143414761E-4</v>
      </c>
      <c r="AT38" s="66">
        <v>5.6381641380783961E-5</v>
      </c>
      <c r="AU38" s="66">
        <v>5.0794497637139594E-5</v>
      </c>
      <c r="AV38" s="66">
        <v>4.8532803879238087E-5</v>
      </c>
      <c r="AW38" s="66">
        <v>4.4730860123674325E-5</v>
      </c>
      <c r="AX38" s="66">
        <v>1.0418015855172632E-4</v>
      </c>
      <c r="AY38" s="66">
        <v>5.6305280147154373E-5</v>
      </c>
      <c r="AZ38" s="66">
        <v>3.7343719345990453E-5</v>
      </c>
      <c r="BA38" s="66">
        <v>3.5506068560433333E-5</v>
      </c>
      <c r="BB38" s="66">
        <v>5.2800430971462242E-5</v>
      </c>
      <c r="BC38" s="66">
        <v>5.8743545403164787E-5</v>
      </c>
      <c r="BD38" s="66">
        <v>3.8169499522644772E-5</v>
      </c>
      <c r="BE38" s="66">
        <v>1.8768872641889569E-5</v>
      </c>
      <c r="BF38" s="66">
        <v>3.3631191483584174E-5</v>
      </c>
      <c r="BG38" s="66">
        <v>2.4804268564611087E-5</v>
      </c>
      <c r="BH38" s="66">
        <v>4.9017783096277611E-5</v>
      </c>
      <c r="BI38" s="66">
        <v>8.4732860466384588E-5</v>
      </c>
      <c r="BJ38" s="66">
        <v>3.0571596754037813E-4</v>
      </c>
      <c r="BK38" s="66">
        <v>3.7619680237420503E-5</v>
      </c>
      <c r="BL38" s="66">
        <v>1.7686120239161739E-2</v>
      </c>
      <c r="BM38" s="66">
        <v>2.0529257415648965E-2</v>
      </c>
      <c r="BN38" s="66">
        <v>3.3165449058618381E-2</v>
      </c>
      <c r="BO38" s="66">
        <v>2.2597463708843652E-2</v>
      </c>
      <c r="BP38" s="66">
        <v>2.6880930466629638E-4</v>
      </c>
      <c r="BQ38" s="66">
        <v>5.259856345432159E-4</v>
      </c>
      <c r="BR38" s="66">
        <v>6.273615480903833E-4</v>
      </c>
      <c r="BS38" s="66">
        <v>2.0199925924512292E-4</v>
      </c>
      <c r="BT38" s="66">
        <v>9.2905681771558783E-5</v>
      </c>
      <c r="BU38" s="66">
        <v>6.6737859194838725E-5</v>
      </c>
      <c r="BV38" s="66">
        <v>1.04819317986568E-4</v>
      </c>
      <c r="BW38" s="66">
        <v>2.5639562613899127E-4</v>
      </c>
      <c r="BX38" s="66">
        <v>2.6819574347479159E-4</v>
      </c>
      <c r="BY38" s="66">
        <v>3.3592387628835954E-4</v>
      </c>
      <c r="BZ38" s="66">
        <v>3.8127309621810669E-5</v>
      </c>
      <c r="CA38" s="66">
        <v>2.7743978224487774E-4</v>
      </c>
      <c r="CB38" s="66">
        <v>4.5705821519629895E-5</v>
      </c>
      <c r="CC38" s="66">
        <v>1.1235783334576676E-3</v>
      </c>
      <c r="CD38" s="66">
        <v>1.1093797966896906E-4</v>
      </c>
      <c r="CE38" s="66">
        <v>2.7398740861914894E-4</v>
      </c>
      <c r="CF38" s="66">
        <v>2.6058749226522967E-4</v>
      </c>
      <c r="CG38" s="66">
        <v>4.1900594979302705E-5</v>
      </c>
      <c r="CH38" s="66">
        <v>1.0082833144452052E-4</v>
      </c>
      <c r="CI38" s="66">
        <v>4.2020801570003631E-4</v>
      </c>
      <c r="CJ38" s="66">
        <v>2.7710319193798346E-5</v>
      </c>
      <c r="CK38" s="66">
        <v>2.3281879331083297E-4</v>
      </c>
      <c r="CL38" s="66">
        <v>9.3395359829515735E-5</v>
      </c>
      <c r="CM38" s="66">
        <v>1.1869324144987864E-4</v>
      </c>
      <c r="CN38" s="66">
        <v>1.6290032968940737E-4</v>
      </c>
      <c r="CO38" s="66">
        <v>1.1781807417040723E-4</v>
      </c>
      <c r="CP38" s="66">
        <v>5.5977206067458341E-5</v>
      </c>
      <c r="CQ38" s="66">
        <v>5.3124696042161728E-5</v>
      </c>
      <c r="CR38" s="66">
        <v>1.2164432604818615E-4</v>
      </c>
      <c r="CS38" s="66">
        <v>6.9582156374413132E-5</v>
      </c>
      <c r="CT38" s="66">
        <v>5.5842500374126131E-5</v>
      </c>
      <c r="CU38" s="66">
        <v>4.9730434887202293E-5</v>
      </c>
      <c r="CV38" s="66">
        <v>1.5057919383325836E-4</v>
      </c>
      <c r="CW38" s="66">
        <v>2.8903001614591274E-5</v>
      </c>
      <c r="CX38" s="66">
        <v>3.262122384140573E-5</v>
      </c>
      <c r="CY38" s="66">
        <v>1.0329093065249304E-4</v>
      </c>
      <c r="CZ38" s="66">
        <v>6.6030010284198599E-5</v>
      </c>
      <c r="DA38" s="66">
        <v>8.9937933848416716E-5</v>
      </c>
      <c r="DB38" s="66">
        <v>1.1230936134406286E-4</v>
      </c>
      <c r="DC38" s="66">
        <v>8.5833224389992877E-5</v>
      </c>
      <c r="DD38" s="66">
        <v>2.7075124804459821E-5</v>
      </c>
      <c r="DE38" s="67">
        <v>4.5315168596829242E-4</v>
      </c>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row>
    <row r="39" spans="1:168" s="34" customFormat="1" ht="19.95" customHeight="1" x14ac:dyDescent="0.2">
      <c r="A39" s="71" t="s">
        <v>321</v>
      </c>
      <c r="B39" s="69" t="s">
        <v>320</v>
      </c>
      <c r="C39" s="70">
        <v>7.6136206037269522E-6</v>
      </c>
      <c r="D39" s="66">
        <v>4.4534760238962588E-7</v>
      </c>
      <c r="E39" s="66">
        <v>5.0720456595613749E-7</v>
      </c>
      <c r="F39" s="66">
        <v>5.2857392432600061E-7</v>
      </c>
      <c r="G39" s="66">
        <v>7.1770641159045416E-7</v>
      </c>
      <c r="H39" s="66">
        <v>0</v>
      </c>
      <c r="I39" s="66">
        <v>1.432853463745163E-6</v>
      </c>
      <c r="J39" s="66">
        <v>5.7450632499832641E-7</v>
      </c>
      <c r="K39" s="66">
        <v>2.9527573552592822E-6</v>
      </c>
      <c r="L39" s="66">
        <v>1.230547660823644E-6</v>
      </c>
      <c r="M39" s="66">
        <v>0</v>
      </c>
      <c r="N39" s="66">
        <v>6.2846698161907147E-7</v>
      </c>
      <c r="O39" s="66">
        <v>5.8695260937851349E-7</v>
      </c>
      <c r="P39" s="66">
        <v>1.0779382567713615E-6</v>
      </c>
      <c r="Q39" s="66">
        <v>5.4759879704467822E-5</v>
      </c>
      <c r="R39" s="66">
        <v>7.5450638913495789E-7</v>
      </c>
      <c r="S39" s="66">
        <v>5.4173189523712943E-7</v>
      </c>
      <c r="T39" s="66">
        <v>5.8659190846007706E-7</v>
      </c>
      <c r="U39" s="66">
        <v>7.6956558570280886E-7</v>
      </c>
      <c r="V39" s="66">
        <v>8.3552101173566468E-6</v>
      </c>
      <c r="W39" s="66">
        <v>2.3451953910333358E-7</v>
      </c>
      <c r="X39" s="66">
        <v>6.6583449717748891E-7</v>
      </c>
      <c r="Y39" s="66">
        <v>5.5135293857981437E-7</v>
      </c>
      <c r="Z39" s="66">
        <v>1.0319080440456222E-6</v>
      </c>
      <c r="AA39" s="66">
        <v>6.0087874382161572E-7</v>
      </c>
      <c r="AB39" s="66">
        <v>3.0750445015547682E-6</v>
      </c>
      <c r="AC39" s="66">
        <v>7.8753724686499157E-8</v>
      </c>
      <c r="AD39" s="66">
        <v>4.1333027509994539E-7</v>
      </c>
      <c r="AE39" s="66">
        <v>3.1461757821748675E-6</v>
      </c>
      <c r="AF39" s="66">
        <v>8.0269884467847551E-7</v>
      </c>
      <c r="AG39" s="66">
        <v>6.2008122505288861E-7</v>
      </c>
      <c r="AH39" s="66">
        <v>1.0888710318350365E-6</v>
      </c>
      <c r="AI39" s="66">
        <v>2.8937385313734137E-6</v>
      </c>
      <c r="AJ39" s="66">
        <v>1</v>
      </c>
      <c r="AK39" s="66">
        <v>1.200102102764916E-6</v>
      </c>
      <c r="AL39" s="66">
        <v>4.7505496630677159E-7</v>
      </c>
      <c r="AM39" s="66">
        <v>6.3545231695183541E-7</v>
      </c>
      <c r="AN39" s="66">
        <v>1.690943932181583E-6</v>
      </c>
      <c r="AO39" s="66">
        <v>7.1819368169457846E-7</v>
      </c>
      <c r="AP39" s="66">
        <v>5.9045313518388994E-7</v>
      </c>
      <c r="AQ39" s="66">
        <v>6.5148773228987214E-7</v>
      </c>
      <c r="AR39" s="66">
        <v>9.547469899693115E-7</v>
      </c>
      <c r="AS39" s="66">
        <v>1.6065527426949547E-5</v>
      </c>
      <c r="AT39" s="66">
        <v>3.3554711332246879E-6</v>
      </c>
      <c r="AU39" s="66">
        <v>3.9102356674273935E-6</v>
      </c>
      <c r="AV39" s="66">
        <v>3.7785114849919307E-5</v>
      </c>
      <c r="AW39" s="66">
        <v>2.941208267912284E-4</v>
      </c>
      <c r="AX39" s="66">
        <v>1.6941756811791461E-3</v>
      </c>
      <c r="AY39" s="66">
        <v>1.5859196923538948E-4</v>
      </c>
      <c r="AZ39" s="66">
        <v>1.4415493266626849E-5</v>
      </c>
      <c r="BA39" s="66">
        <v>5.0106336820923987E-5</v>
      </c>
      <c r="BB39" s="66">
        <v>2.6071525820832485E-5</v>
      </c>
      <c r="BC39" s="66">
        <v>1.0036983118639929E-4</v>
      </c>
      <c r="BD39" s="66">
        <v>2.683582209681662E-5</v>
      </c>
      <c r="BE39" s="66">
        <v>2.4143736066347676E-6</v>
      </c>
      <c r="BF39" s="66">
        <v>1.9876951037845386E-6</v>
      </c>
      <c r="BG39" s="66">
        <v>7.5562595772521356E-6</v>
      </c>
      <c r="BH39" s="66">
        <v>2.3195059953035197E-6</v>
      </c>
      <c r="BI39" s="66">
        <v>4.8830509912426915E-6</v>
      </c>
      <c r="BJ39" s="66">
        <v>1.3731978828137189E-5</v>
      </c>
      <c r="BK39" s="66">
        <v>4.2035485120869355E-6</v>
      </c>
      <c r="BL39" s="66">
        <v>2.3566159009096708E-4</v>
      </c>
      <c r="BM39" s="66">
        <v>3.8502258271343926E-5</v>
      </c>
      <c r="BN39" s="66">
        <v>1.1120786943498132E-5</v>
      </c>
      <c r="BO39" s="66">
        <v>8.1395055982151463E-6</v>
      </c>
      <c r="BP39" s="66">
        <v>1.0251403879792239E-6</v>
      </c>
      <c r="BQ39" s="66">
        <v>1.2626328258006189E-6</v>
      </c>
      <c r="BR39" s="66">
        <v>1.9920194454270302E-6</v>
      </c>
      <c r="BS39" s="66">
        <v>1.350349804250998E-5</v>
      </c>
      <c r="BT39" s="66">
        <v>3.5969003532403517E-6</v>
      </c>
      <c r="BU39" s="66">
        <v>6.6228698849411033E-7</v>
      </c>
      <c r="BV39" s="66">
        <v>7.0772902514833194E-7</v>
      </c>
      <c r="BW39" s="66">
        <v>6.1639808737842889E-7</v>
      </c>
      <c r="BX39" s="66">
        <v>4.3710286241751971E-7</v>
      </c>
      <c r="BY39" s="66">
        <v>1.4872448297531222E-6</v>
      </c>
      <c r="BZ39" s="66">
        <v>1.8063360573277816E-6</v>
      </c>
      <c r="CA39" s="66">
        <v>2.5291323629011828E-6</v>
      </c>
      <c r="CB39" s="66">
        <v>3.2330178461547228E-6</v>
      </c>
      <c r="CC39" s="66">
        <v>2.5145790649393158E-6</v>
      </c>
      <c r="CD39" s="66">
        <v>1.053065902514126E-6</v>
      </c>
      <c r="CE39" s="66">
        <v>1.17702739180752E-6</v>
      </c>
      <c r="CF39" s="66">
        <v>1.5003972942382937E-6</v>
      </c>
      <c r="CG39" s="66">
        <v>3.1180245890060645E-7</v>
      </c>
      <c r="CH39" s="66">
        <v>6.2327449984406194E-7</v>
      </c>
      <c r="CI39" s="66">
        <v>1.9337515513328646E-6</v>
      </c>
      <c r="CJ39" s="66">
        <v>5.8952444828237049E-7</v>
      </c>
      <c r="CK39" s="66">
        <v>1.0682356323715081E-6</v>
      </c>
      <c r="CL39" s="66">
        <v>1.5871165782146848E-6</v>
      </c>
      <c r="CM39" s="66">
        <v>2.2128572368671528E-6</v>
      </c>
      <c r="CN39" s="66">
        <v>5.3128040776704508E-6</v>
      </c>
      <c r="CO39" s="66">
        <v>1.8209977596668022E-6</v>
      </c>
      <c r="CP39" s="66">
        <v>7.9900441490961066E-6</v>
      </c>
      <c r="CQ39" s="66">
        <v>1.1035632265661339E-5</v>
      </c>
      <c r="CR39" s="66">
        <v>5.4649148351822253E-5</v>
      </c>
      <c r="CS39" s="66">
        <v>3.3025988311206016E-5</v>
      </c>
      <c r="CT39" s="66">
        <v>9.2808992237250812E-6</v>
      </c>
      <c r="CU39" s="66">
        <v>1.3849182335929004E-6</v>
      </c>
      <c r="CV39" s="66">
        <v>8.5644057268460927E-7</v>
      </c>
      <c r="CW39" s="66">
        <v>1.0070861629054646E-5</v>
      </c>
      <c r="CX39" s="66">
        <v>3.8483874854172115E-7</v>
      </c>
      <c r="CY39" s="66">
        <v>4.7859104729265662E-5</v>
      </c>
      <c r="CZ39" s="66">
        <v>5.2002506635665137E-5</v>
      </c>
      <c r="DA39" s="66">
        <v>9.2117602095662886E-7</v>
      </c>
      <c r="DB39" s="66">
        <v>1.492085850843872E-6</v>
      </c>
      <c r="DC39" s="66">
        <v>8.9872945760355501E-6</v>
      </c>
      <c r="DD39" s="66">
        <v>6.4721226701307138E-6</v>
      </c>
      <c r="DE39" s="67">
        <v>5.1347531104014712E-5</v>
      </c>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row>
    <row r="40" spans="1:168" s="34" customFormat="1" ht="19.95" customHeight="1" x14ac:dyDescent="0.2">
      <c r="A40" s="71" t="s">
        <v>324</v>
      </c>
      <c r="B40" s="69" t="s">
        <v>325</v>
      </c>
      <c r="C40" s="70">
        <v>2.7095990624272147E-4</v>
      </c>
      <c r="D40" s="66">
        <v>1.2296163608427758E-4</v>
      </c>
      <c r="E40" s="66">
        <v>3.2406570296401847E-5</v>
      </c>
      <c r="F40" s="66">
        <v>9.6835665775637099E-6</v>
      </c>
      <c r="G40" s="66">
        <v>1.3705771593158016E-5</v>
      </c>
      <c r="H40" s="66">
        <v>0</v>
      </c>
      <c r="I40" s="66">
        <v>2.0127431740012043E-5</v>
      </c>
      <c r="J40" s="66">
        <v>2.1988390808189121E-5</v>
      </c>
      <c r="K40" s="66">
        <v>1.3183092341055677E-5</v>
      </c>
      <c r="L40" s="66">
        <v>2.1601963371322642E-4</v>
      </c>
      <c r="M40" s="66">
        <v>0</v>
      </c>
      <c r="N40" s="66">
        <v>1.7408532783058506E-5</v>
      </c>
      <c r="O40" s="66">
        <v>9.1547294576369631E-6</v>
      </c>
      <c r="P40" s="66">
        <v>2.3402570783028762E-5</v>
      </c>
      <c r="Q40" s="66">
        <v>1.2690488749638731E-4</v>
      </c>
      <c r="R40" s="66">
        <v>7.240360396664081E-5</v>
      </c>
      <c r="S40" s="66">
        <v>1.0495857971478338E-5</v>
      </c>
      <c r="T40" s="66">
        <v>7.7948769146133472E-6</v>
      </c>
      <c r="U40" s="66">
        <v>4.2931245800937701E-4</v>
      </c>
      <c r="V40" s="66">
        <v>1.5191619240017299E-3</v>
      </c>
      <c r="W40" s="66">
        <v>9.0189845382426775E-6</v>
      </c>
      <c r="X40" s="66">
        <v>8.6340484817358965E-5</v>
      </c>
      <c r="Y40" s="66">
        <v>5.5084734808751738E-5</v>
      </c>
      <c r="Z40" s="66">
        <v>4.3347142568141615E-5</v>
      </c>
      <c r="AA40" s="66">
        <v>1.2519973687036935E-4</v>
      </c>
      <c r="AB40" s="66">
        <v>7.4788857863223291E-5</v>
      </c>
      <c r="AC40" s="66">
        <v>2.6328918928727371E-6</v>
      </c>
      <c r="AD40" s="66">
        <v>3.3693007214079262E-4</v>
      </c>
      <c r="AE40" s="66">
        <v>2.5627996313663875E-5</v>
      </c>
      <c r="AF40" s="66">
        <v>4.7806863163126521E-5</v>
      </c>
      <c r="AG40" s="66">
        <v>1.4687607840716247E-5</v>
      </c>
      <c r="AH40" s="66">
        <v>1.6252807712182958E-3</v>
      </c>
      <c r="AI40" s="66">
        <v>1.246900624993403E-3</v>
      </c>
      <c r="AJ40" s="66">
        <v>2.1928251176638871E-3</v>
      </c>
      <c r="AK40" s="66">
        <v>1</v>
      </c>
      <c r="AL40" s="66">
        <v>8.373820646350521E-4</v>
      </c>
      <c r="AM40" s="66">
        <v>5.649157220324277E-4</v>
      </c>
      <c r="AN40" s="66">
        <v>1.4951425936990364E-3</v>
      </c>
      <c r="AO40" s="66">
        <v>1.5959326504074405E-4</v>
      </c>
      <c r="AP40" s="66">
        <v>7.9202534851727637E-5</v>
      </c>
      <c r="AQ40" s="66">
        <v>6.3964369641680979E-5</v>
      </c>
      <c r="AR40" s="66">
        <v>3.8122133993928327E-4</v>
      </c>
      <c r="AS40" s="66">
        <v>2.7136382811489772E-4</v>
      </c>
      <c r="AT40" s="66">
        <v>4.7901466057720464E-4</v>
      </c>
      <c r="AU40" s="66">
        <v>3.6507309416027831E-4</v>
      </c>
      <c r="AV40" s="66">
        <v>1.7144641249403655E-4</v>
      </c>
      <c r="AW40" s="66">
        <v>1.0685346036708044E-3</v>
      </c>
      <c r="AX40" s="66">
        <v>3.119671685388913E-4</v>
      </c>
      <c r="AY40" s="66">
        <v>5.2252941796125294E-4</v>
      </c>
      <c r="AZ40" s="66">
        <v>2.057932310675306E-4</v>
      </c>
      <c r="BA40" s="66">
        <v>2.1109851887532105E-4</v>
      </c>
      <c r="BB40" s="66">
        <v>5.1359369881485235E-4</v>
      </c>
      <c r="BC40" s="66">
        <v>1.7341355334538218E-4</v>
      </c>
      <c r="BD40" s="66">
        <v>1.8040602834087346E-4</v>
      </c>
      <c r="BE40" s="66">
        <v>2.0162809629977816E-4</v>
      </c>
      <c r="BF40" s="66">
        <v>1.0781885773744492E-4</v>
      </c>
      <c r="BG40" s="66">
        <v>1.6364478677922587E-4</v>
      </c>
      <c r="BH40" s="66">
        <v>1.8758256099116503E-4</v>
      </c>
      <c r="BI40" s="66">
        <v>1.7110320084771799E-4</v>
      </c>
      <c r="BJ40" s="66">
        <v>2.3953709198308657E-4</v>
      </c>
      <c r="BK40" s="66">
        <v>7.0361663414031617E-6</v>
      </c>
      <c r="BL40" s="66">
        <v>8.3246873148878843E-4</v>
      </c>
      <c r="BM40" s="66">
        <v>1.5421102819812688E-3</v>
      </c>
      <c r="BN40" s="66">
        <v>5.0067491899686721E-4</v>
      </c>
      <c r="BO40" s="66">
        <v>1.0264371215477053E-3</v>
      </c>
      <c r="BP40" s="66">
        <v>2.9319471205433438E-5</v>
      </c>
      <c r="BQ40" s="66">
        <v>4.7550231096336827E-5</v>
      </c>
      <c r="BR40" s="66">
        <v>4.4844479568438469E-4</v>
      </c>
      <c r="BS40" s="66">
        <v>2.1072632124865565E-5</v>
      </c>
      <c r="BT40" s="66">
        <v>1.6906826175280563E-5</v>
      </c>
      <c r="BU40" s="66">
        <v>8.6055235171056188E-6</v>
      </c>
      <c r="BV40" s="66">
        <v>1.0852312944285727E-5</v>
      </c>
      <c r="BW40" s="66">
        <v>1.8988719578130289E-5</v>
      </c>
      <c r="BX40" s="66">
        <v>1.6135419831315068E-5</v>
      </c>
      <c r="BY40" s="66">
        <v>3.5035052648052387E-5</v>
      </c>
      <c r="BZ40" s="66">
        <v>7.1692865120295279E-6</v>
      </c>
      <c r="CA40" s="66">
        <v>3.3718385900231913E-5</v>
      </c>
      <c r="CB40" s="66">
        <v>6.9970317408590443E-6</v>
      </c>
      <c r="CC40" s="66">
        <v>8.6733581721484186E-5</v>
      </c>
      <c r="CD40" s="66">
        <v>1.287102687734403E-5</v>
      </c>
      <c r="CE40" s="66">
        <v>2.446836441269332E-5</v>
      </c>
      <c r="CF40" s="66">
        <v>2.6043446173328587E-5</v>
      </c>
      <c r="CG40" s="66">
        <v>5.8854281275614139E-6</v>
      </c>
      <c r="CH40" s="66">
        <v>1.2420143792087661E-5</v>
      </c>
      <c r="CI40" s="66">
        <v>3.7315562678685564E-5</v>
      </c>
      <c r="CJ40" s="66">
        <v>4.5467330955822457E-6</v>
      </c>
      <c r="CK40" s="66">
        <v>2.2130109011535943E-5</v>
      </c>
      <c r="CL40" s="66">
        <v>2.2310670951312743E-5</v>
      </c>
      <c r="CM40" s="66">
        <v>1.5306916825333001E-5</v>
      </c>
      <c r="CN40" s="66">
        <v>1.2243538403948094E-4</v>
      </c>
      <c r="CO40" s="66">
        <v>2.7396998092738978E-5</v>
      </c>
      <c r="CP40" s="66">
        <v>1.2711194315013315E-5</v>
      </c>
      <c r="CQ40" s="66">
        <v>1.4211102686064509E-5</v>
      </c>
      <c r="CR40" s="66">
        <v>1.8290209523678277E-5</v>
      </c>
      <c r="CS40" s="66">
        <v>1.3441188774702335E-5</v>
      </c>
      <c r="CT40" s="66">
        <v>1.1008410255102792E-5</v>
      </c>
      <c r="CU40" s="66">
        <v>9.2750737820701753E-6</v>
      </c>
      <c r="CV40" s="66">
        <v>1.5416501001741896E-5</v>
      </c>
      <c r="CW40" s="66">
        <v>4.1015251422647017E-5</v>
      </c>
      <c r="CX40" s="66">
        <v>4.7155925911845576E-6</v>
      </c>
      <c r="CY40" s="66">
        <v>2.1027188493991802E-5</v>
      </c>
      <c r="CZ40" s="66">
        <v>2.0317634402134492E-5</v>
      </c>
      <c r="DA40" s="66">
        <v>2.2701695873935824E-5</v>
      </c>
      <c r="DB40" s="66">
        <v>7.2061976440160186E-5</v>
      </c>
      <c r="DC40" s="66">
        <v>6.5675473134304803E-5</v>
      </c>
      <c r="DD40" s="66">
        <v>4.6258325538808571E-4</v>
      </c>
      <c r="DE40" s="67">
        <v>1.5368769118499548E-4</v>
      </c>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row>
    <row r="41" spans="1:168" s="34" customFormat="1" ht="19.95" customHeight="1" x14ac:dyDescent="0.2">
      <c r="A41" s="71" t="s">
        <v>329</v>
      </c>
      <c r="B41" s="69" t="s">
        <v>328</v>
      </c>
      <c r="C41" s="70">
        <v>1.0449119674338268E-4</v>
      </c>
      <c r="D41" s="66">
        <v>4.6594543651450851E-5</v>
      </c>
      <c r="E41" s="66">
        <v>2.7575168748145848E-5</v>
      </c>
      <c r="F41" s="66">
        <v>5.1121322510965817E-5</v>
      </c>
      <c r="G41" s="66">
        <v>7.4762242458576529E-4</v>
      </c>
      <c r="H41" s="66">
        <v>0</v>
      </c>
      <c r="I41" s="66">
        <v>9.6632869050236917E-4</v>
      </c>
      <c r="J41" s="66">
        <v>7.5539952865259538E-5</v>
      </c>
      <c r="K41" s="66">
        <v>8.297327181507109E-4</v>
      </c>
      <c r="L41" s="66">
        <v>6.2328392267494884E-5</v>
      </c>
      <c r="M41" s="66">
        <v>0</v>
      </c>
      <c r="N41" s="66">
        <v>9.3407756282952288E-5</v>
      </c>
      <c r="O41" s="66">
        <v>2.0078840307263926E-4</v>
      </c>
      <c r="P41" s="66">
        <v>4.4191859046690044E-4</v>
      </c>
      <c r="Q41" s="66">
        <v>1.5407260004747505E-2</v>
      </c>
      <c r="R41" s="66">
        <v>6.6079735848093615E-5</v>
      </c>
      <c r="S41" s="66">
        <v>5.6011054012133073E-5</v>
      </c>
      <c r="T41" s="66">
        <v>4.0089862496173069E-5</v>
      </c>
      <c r="U41" s="66">
        <v>4.5453710237286064E-5</v>
      </c>
      <c r="V41" s="66">
        <v>2.6882619049373825E-4</v>
      </c>
      <c r="W41" s="66">
        <v>2.4461279902720517E-5</v>
      </c>
      <c r="X41" s="66">
        <v>9.5427144044208886E-5</v>
      </c>
      <c r="Y41" s="66">
        <v>7.1436134237857604E-5</v>
      </c>
      <c r="Z41" s="66">
        <v>9.7194928360730377E-5</v>
      </c>
      <c r="AA41" s="66">
        <v>2.400562043528251E-4</v>
      </c>
      <c r="AB41" s="66">
        <v>2.5307044291488336E-4</v>
      </c>
      <c r="AC41" s="66">
        <v>1.2101032587316189E-5</v>
      </c>
      <c r="AD41" s="66">
        <v>3.9774383219565445E-5</v>
      </c>
      <c r="AE41" s="66">
        <v>5.1327230134215127E-4</v>
      </c>
      <c r="AF41" s="66">
        <v>2.2933280303128853E-3</v>
      </c>
      <c r="AG41" s="66">
        <v>2.6525418253405626E-4</v>
      </c>
      <c r="AH41" s="66">
        <v>2.0885666275859442E-4</v>
      </c>
      <c r="AI41" s="66">
        <v>2.7373801035185685E-3</v>
      </c>
      <c r="AJ41" s="66">
        <v>5.3451106458451665E-4</v>
      </c>
      <c r="AK41" s="66">
        <v>7.4688917094558552E-4</v>
      </c>
      <c r="AL41" s="66">
        <v>1</v>
      </c>
      <c r="AM41" s="66">
        <v>0.62130640286983796</v>
      </c>
      <c r="AN41" s="66">
        <v>0.20054573329143219</v>
      </c>
      <c r="AO41" s="66">
        <v>0.16924133576011099</v>
      </c>
      <c r="AP41" s="66">
        <v>1.4414115887604321E-4</v>
      </c>
      <c r="AQ41" s="66">
        <v>3.4685396000854981E-4</v>
      </c>
      <c r="AR41" s="66">
        <v>5.9412804135727582E-2</v>
      </c>
      <c r="AS41" s="66">
        <v>4.7252337069575635E-2</v>
      </c>
      <c r="AT41" s="66">
        <v>2.2005650281664294E-2</v>
      </c>
      <c r="AU41" s="66">
        <v>1.629796722214135E-2</v>
      </c>
      <c r="AV41" s="66">
        <v>4.3929271611272067E-3</v>
      </c>
      <c r="AW41" s="66">
        <v>3.1295679969160474E-4</v>
      </c>
      <c r="AX41" s="66">
        <v>2.2656589098759478E-3</v>
      </c>
      <c r="AY41" s="66">
        <v>1.3186958596100007E-2</v>
      </c>
      <c r="AZ41" s="66">
        <v>1.1409700427480273E-2</v>
      </c>
      <c r="BA41" s="66">
        <v>1.6598371434194299E-3</v>
      </c>
      <c r="BB41" s="66">
        <v>8.3433313646239082E-3</v>
      </c>
      <c r="BC41" s="66">
        <v>2.1867837694737927E-3</v>
      </c>
      <c r="BD41" s="66">
        <v>1.3721479152201568E-3</v>
      </c>
      <c r="BE41" s="66">
        <v>1.2056505248957815E-2</v>
      </c>
      <c r="BF41" s="66">
        <v>1.8367623976361814E-2</v>
      </c>
      <c r="BG41" s="66">
        <v>6.954181358087376E-3</v>
      </c>
      <c r="BH41" s="66">
        <v>3.7937509784147276E-2</v>
      </c>
      <c r="BI41" s="66">
        <v>9.9169759550356337E-3</v>
      </c>
      <c r="BJ41" s="66">
        <v>2.034848274098347E-3</v>
      </c>
      <c r="BK41" s="66">
        <v>4.8459048065045689E-5</v>
      </c>
      <c r="BL41" s="66">
        <v>7.3725958679248284E-3</v>
      </c>
      <c r="BM41" s="66">
        <v>5.4421505713795606E-3</v>
      </c>
      <c r="BN41" s="66">
        <v>6.6038572004945761E-3</v>
      </c>
      <c r="BO41" s="66">
        <v>1.2473377880986859E-2</v>
      </c>
      <c r="BP41" s="66">
        <v>1.0012077791924085E-4</v>
      </c>
      <c r="BQ41" s="66">
        <v>1.6935619763757607E-4</v>
      </c>
      <c r="BR41" s="66">
        <v>2.5389138502169461E-4</v>
      </c>
      <c r="BS41" s="66">
        <v>8.4033900390938755E-5</v>
      </c>
      <c r="BT41" s="66">
        <v>9.2031370409810639E-5</v>
      </c>
      <c r="BU41" s="66">
        <v>3.6134703940402879E-5</v>
      </c>
      <c r="BV41" s="66">
        <v>4.4207704788864611E-5</v>
      </c>
      <c r="BW41" s="66">
        <v>7.4924008184637351E-5</v>
      </c>
      <c r="BX41" s="66">
        <v>6.3317258809503902E-5</v>
      </c>
      <c r="BY41" s="66">
        <v>3.6597152650408169E-4</v>
      </c>
      <c r="BZ41" s="66">
        <v>9.930161902705881E-5</v>
      </c>
      <c r="CA41" s="66">
        <v>3.5318352919997228E-4</v>
      </c>
      <c r="CB41" s="66">
        <v>1.8968231538396839E-4</v>
      </c>
      <c r="CC41" s="66">
        <v>3.3018778044852104E-4</v>
      </c>
      <c r="CD41" s="66">
        <v>9.9732724693542019E-5</v>
      </c>
      <c r="CE41" s="66">
        <v>1.4198352114047614E-4</v>
      </c>
      <c r="CF41" s="66">
        <v>1.3186507650917022E-3</v>
      </c>
      <c r="CG41" s="66">
        <v>2.2031686331798411E-5</v>
      </c>
      <c r="CH41" s="66">
        <v>5.0844342271134777E-5</v>
      </c>
      <c r="CI41" s="66">
        <v>1.3840043239647095E-4</v>
      </c>
      <c r="CJ41" s="66">
        <v>3.7242868517446147E-5</v>
      </c>
      <c r="CK41" s="66">
        <v>9.0182857643511167E-5</v>
      </c>
      <c r="CL41" s="66">
        <v>5.5053910863268108E-5</v>
      </c>
      <c r="CM41" s="66">
        <v>1.4278319588724724E-4</v>
      </c>
      <c r="CN41" s="66">
        <v>6.8612439135852329E-5</v>
      </c>
      <c r="CO41" s="66">
        <v>6.8036789457259951E-5</v>
      </c>
      <c r="CP41" s="66">
        <v>4.0884333974662579E-5</v>
      </c>
      <c r="CQ41" s="66">
        <v>4.7162002386709571E-5</v>
      </c>
      <c r="CR41" s="66">
        <v>8.4516028669829506E-5</v>
      </c>
      <c r="CS41" s="66">
        <v>4.6222194753151213E-5</v>
      </c>
      <c r="CT41" s="66">
        <v>1.0104329175328763E-4</v>
      </c>
      <c r="CU41" s="66">
        <v>1.2861038982204029E-4</v>
      </c>
      <c r="CV41" s="66">
        <v>5.8311712623313351E-5</v>
      </c>
      <c r="CW41" s="66">
        <v>9.6223375336308996E-4</v>
      </c>
      <c r="CX41" s="66">
        <v>2.5173383769222565E-5</v>
      </c>
      <c r="CY41" s="66">
        <v>1.3543228936919481E-4</v>
      </c>
      <c r="CZ41" s="66">
        <v>9.896034598225462E-5</v>
      </c>
      <c r="DA41" s="66">
        <v>1.0722258436848544E-4</v>
      </c>
      <c r="DB41" s="66">
        <v>6.1975245611262179E-5</v>
      </c>
      <c r="DC41" s="66">
        <v>1.5943121577625523E-4</v>
      </c>
      <c r="DD41" s="66">
        <v>8.2232569924443137E-5</v>
      </c>
      <c r="DE41" s="67">
        <v>1.2650174216657915E-3</v>
      </c>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row>
    <row r="42" spans="1:168" s="34" customFormat="1" ht="19.95" customHeight="1" x14ac:dyDescent="0.2">
      <c r="A42" s="68" t="s">
        <v>333</v>
      </c>
      <c r="B42" s="69" t="s">
        <v>334</v>
      </c>
      <c r="C42" s="70">
        <v>1.7445852765606262E-4</v>
      </c>
      <c r="D42" s="66">
        <v>7.8713632686735417E-5</v>
      </c>
      <c r="E42" s="66">
        <v>4.6497657686063181E-5</v>
      </c>
      <c r="F42" s="66">
        <v>8.5051586289144792E-5</v>
      </c>
      <c r="G42" s="66">
        <v>1.2611357718511837E-3</v>
      </c>
      <c r="H42" s="66">
        <v>0</v>
      </c>
      <c r="I42" s="66">
        <v>1.582625819051806E-3</v>
      </c>
      <c r="J42" s="66">
        <v>1.2652992837528413E-4</v>
      </c>
      <c r="K42" s="66">
        <v>1.3920077076603986E-3</v>
      </c>
      <c r="L42" s="66">
        <v>1.0306185387389389E-4</v>
      </c>
      <c r="M42" s="66">
        <v>0</v>
      </c>
      <c r="N42" s="66">
        <v>1.5584634639329598E-4</v>
      </c>
      <c r="O42" s="66">
        <v>3.296233306685993E-4</v>
      </c>
      <c r="P42" s="66">
        <v>7.2586082237934577E-4</v>
      </c>
      <c r="Q42" s="66">
        <v>2.4905645614663435E-2</v>
      </c>
      <c r="R42" s="66">
        <v>1.1361606680570866E-4</v>
      </c>
      <c r="S42" s="66">
        <v>9.5468368032484467E-5</v>
      </c>
      <c r="T42" s="66">
        <v>6.7716368282426785E-5</v>
      </c>
      <c r="U42" s="66">
        <v>8.3252802160106793E-5</v>
      </c>
      <c r="V42" s="66">
        <v>4.2267747892170052E-4</v>
      </c>
      <c r="W42" s="66">
        <v>4.2157583749109099E-5</v>
      </c>
      <c r="X42" s="66">
        <v>1.6224135976798416E-4</v>
      </c>
      <c r="Y42" s="66">
        <v>1.2292092200216566E-4</v>
      </c>
      <c r="Z42" s="66">
        <v>1.6783352631165248E-4</v>
      </c>
      <c r="AA42" s="66">
        <v>4.0295187868106749E-4</v>
      </c>
      <c r="AB42" s="66">
        <v>4.2113989319322853E-4</v>
      </c>
      <c r="AC42" s="66">
        <v>2.0387647134382509E-5</v>
      </c>
      <c r="AD42" s="66">
        <v>7.6474164872853895E-5</v>
      </c>
      <c r="AE42" s="66">
        <v>8.3343463824789483E-4</v>
      </c>
      <c r="AF42" s="66">
        <v>3.7277284635820408E-3</v>
      </c>
      <c r="AG42" s="66">
        <v>4.4000163410251001E-4</v>
      </c>
      <c r="AH42" s="66">
        <v>3.485855969959814E-4</v>
      </c>
      <c r="AI42" s="66">
        <v>4.4217456383630208E-3</v>
      </c>
      <c r="AJ42" s="66">
        <v>8.354509271420946E-4</v>
      </c>
      <c r="AK42" s="66">
        <v>1.2333226605882879E-3</v>
      </c>
      <c r="AL42" s="66">
        <v>6.7195516344149156E-5</v>
      </c>
      <c r="AM42" s="66">
        <v>1</v>
      </c>
      <c r="AN42" s="66">
        <v>4.9398402007478012E-2</v>
      </c>
      <c r="AO42" s="66">
        <v>0.2739268804461637</v>
      </c>
      <c r="AP42" s="66">
        <v>2.360185617454681E-4</v>
      </c>
      <c r="AQ42" s="66">
        <v>5.6211023685824721E-4</v>
      </c>
      <c r="AR42" s="66">
        <v>9.6336552157648553E-2</v>
      </c>
      <c r="AS42" s="66">
        <v>7.9293627869296446E-2</v>
      </c>
      <c r="AT42" s="66">
        <v>3.5018870599805935E-2</v>
      </c>
      <c r="AU42" s="66">
        <v>2.7208686106142594E-2</v>
      </c>
      <c r="AV42" s="66">
        <v>7.7165424613031023E-3</v>
      </c>
      <c r="AW42" s="66">
        <v>5.2008412856574255E-4</v>
      </c>
      <c r="AX42" s="66">
        <v>3.6905393577665565E-3</v>
      </c>
      <c r="AY42" s="66">
        <v>2.1557395510582406E-2</v>
      </c>
      <c r="AZ42" s="66">
        <v>1.9309441644338038E-2</v>
      </c>
      <c r="BA42" s="66">
        <v>2.6425255764681694E-3</v>
      </c>
      <c r="BB42" s="66">
        <v>1.4102181895936986E-2</v>
      </c>
      <c r="BC42" s="66">
        <v>3.6937070644503531E-3</v>
      </c>
      <c r="BD42" s="66">
        <v>2.2298148255499388E-3</v>
      </c>
      <c r="BE42" s="66">
        <v>1.9601471546779464E-2</v>
      </c>
      <c r="BF42" s="66">
        <v>3.054117516554411E-2</v>
      </c>
      <c r="BG42" s="66">
        <v>1.0962543395536683E-2</v>
      </c>
      <c r="BH42" s="66">
        <v>6.4189068019197576E-2</v>
      </c>
      <c r="BI42" s="66">
        <v>1.6733515358149934E-2</v>
      </c>
      <c r="BJ42" s="66">
        <v>3.3340700166656009E-3</v>
      </c>
      <c r="BK42" s="66">
        <v>8.0545483640802722E-5</v>
      </c>
      <c r="BL42" s="66">
        <v>1.1883846511093643E-2</v>
      </c>
      <c r="BM42" s="66">
        <v>9.7080155778447759E-3</v>
      </c>
      <c r="BN42" s="66">
        <v>1.0832577932467238E-2</v>
      </c>
      <c r="BO42" s="66">
        <v>2.0061677731117757E-2</v>
      </c>
      <c r="BP42" s="66">
        <v>1.7411242329232191E-4</v>
      </c>
      <c r="BQ42" s="66">
        <v>2.9822658950849206E-4</v>
      </c>
      <c r="BR42" s="66">
        <v>4.3730795500721172E-4</v>
      </c>
      <c r="BS42" s="66">
        <v>1.403010525477372E-4</v>
      </c>
      <c r="BT42" s="66">
        <v>1.5536343719955946E-4</v>
      </c>
      <c r="BU42" s="66">
        <v>6.1465903982254173E-5</v>
      </c>
      <c r="BV42" s="66">
        <v>7.5893213938702284E-5</v>
      </c>
      <c r="BW42" s="66">
        <v>1.3184847576629859E-4</v>
      </c>
      <c r="BX42" s="66">
        <v>1.1203482175188836E-4</v>
      </c>
      <c r="BY42" s="66">
        <v>6.2182715740063618E-4</v>
      </c>
      <c r="BZ42" s="66">
        <v>1.6295692780245896E-4</v>
      </c>
      <c r="CA42" s="66">
        <v>5.8370758879817801E-4</v>
      </c>
      <c r="CB42" s="66">
        <v>3.175237842066857E-4</v>
      </c>
      <c r="CC42" s="66">
        <v>5.8367145140130145E-4</v>
      </c>
      <c r="CD42" s="66">
        <v>1.6718124972385975E-4</v>
      </c>
      <c r="CE42" s="66">
        <v>2.4421196724997069E-4</v>
      </c>
      <c r="CF42" s="66">
        <v>2.1438943891993962E-3</v>
      </c>
      <c r="CG42" s="66">
        <v>3.7549016732335728E-5</v>
      </c>
      <c r="CH42" s="66">
        <v>8.7225803473293723E-5</v>
      </c>
      <c r="CI42" s="66">
        <v>2.4230872483951222E-4</v>
      </c>
      <c r="CJ42" s="66">
        <v>6.1735208094464462E-5</v>
      </c>
      <c r="CK42" s="66">
        <v>1.5652538866040494E-4</v>
      </c>
      <c r="CL42" s="66">
        <v>9.3782558290694956E-5</v>
      </c>
      <c r="CM42" s="66">
        <v>2.4199275236580571E-4</v>
      </c>
      <c r="CN42" s="66">
        <v>1.18072834870332E-4</v>
      </c>
      <c r="CO42" s="66">
        <v>1.1467427345408695E-4</v>
      </c>
      <c r="CP42" s="66">
        <v>7.0074704758768441E-5</v>
      </c>
      <c r="CQ42" s="66">
        <v>7.8713251836977748E-5</v>
      </c>
      <c r="CR42" s="66">
        <v>1.4240196755298051E-4</v>
      </c>
      <c r="CS42" s="66">
        <v>7.8298630511405972E-5</v>
      </c>
      <c r="CT42" s="66">
        <v>1.6831676833856761E-4</v>
      </c>
      <c r="CU42" s="66">
        <v>2.1099764006069277E-4</v>
      </c>
      <c r="CV42" s="66">
        <v>1.0102106160891526E-4</v>
      </c>
      <c r="CW42" s="66">
        <v>1.5576579208033336E-3</v>
      </c>
      <c r="CX42" s="66">
        <v>4.2413396127031542E-5</v>
      </c>
      <c r="CY42" s="66">
        <v>2.2413998817969911E-4</v>
      </c>
      <c r="CZ42" s="66">
        <v>1.6597650636681778E-4</v>
      </c>
      <c r="DA42" s="66">
        <v>1.8076886966821596E-4</v>
      </c>
      <c r="DB42" s="66">
        <v>1.0558417861010905E-4</v>
      </c>
      <c r="DC42" s="66">
        <v>2.5985701467101142E-4</v>
      </c>
      <c r="DD42" s="66">
        <v>1.3682713594532567E-4</v>
      </c>
      <c r="DE42" s="67">
        <v>2.0237027578056148E-3</v>
      </c>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row>
    <row r="43" spans="1:168" s="34" customFormat="1" ht="19.95" customHeight="1" x14ac:dyDescent="0.2">
      <c r="A43" s="71" t="s">
        <v>340</v>
      </c>
      <c r="B43" s="69" t="s">
        <v>778</v>
      </c>
      <c r="C43" s="70">
        <v>3.6243466447185944E-6</v>
      </c>
      <c r="D43" s="66">
        <v>1.9441360402401508E-6</v>
      </c>
      <c r="E43" s="66">
        <v>2.2158170981174382E-6</v>
      </c>
      <c r="F43" s="66">
        <v>3.7101726605775748E-6</v>
      </c>
      <c r="G43" s="66">
        <v>3.8213379875312672E-5</v>
      </c>
      <c r="H43" s="66">
        <v>0</v>
      </c>
      <c r="I43" s="66">
        <v>2.5812099478839384E-5</v>
      </c>
      <c r="J43" s="66">
        <v>1.8812466032611259E-6</v>
      </c>
      <c r="K43" s="66">
        <v>6.6372038994554916E-6</v>
      </c>
      <c r="L43" s="66">
        <v>2.4577123684268158E-6</v>
      </c>
      <c r="M43" s="66">
        <v>0</v>
      </c>
      <c r="N43" s="66">
        <v>2.413494300427414E-6</v>
      </c>
      <c r="O43" s="66">
        <v>2.0144804217738387E-6</v>
      </c>
      <c r="P43" s="66">
        <v>4.3471089167786833E-6</v>
      </c>
      <c r="Q43" s="66">
        <v>9.8243587004271269E-5</v>
      </c>
      <c r="R43" s="66">
        <v>1.8755935932614535E-6</v>
      </c>
      <c r="S43" s="66">
        <v>1.3157459021360848E-6</v>
      </c>
      <c r="T43" s="66">
        <v>1.4017035189971862E-6</v>
      </c>
      <c r="U43" s="66">
        <v>2.4393808415726114E-6</v>
      </c>
      <c r="V43" s="66">
        <v>5.0692136842538013E-6</v>
      </c>
      <c r="W43" s="66">
        <v>9.6812238299742468E-7</v>
      </c>
      <c r="X43" s="66">
        <v>3.6641843423651696E-6</v>
      </c>
      <c r="Y43" s="66">
        <v>1.9576700060505723E-6</v>
      </c>
      <c r="Z43" s="66">
        <v>2.7950002986266633E-6</v>
      </c>
      <c r="AA43" s="66">
        <v>3.0780046398973708E-6</v>
      </c>
      <c r="AB43" s="66">
        <v>2.9089682617021018E-6</v>
      </c>
      <c r="AC43" s="66">
        <v>4.2473552647903848E-7</v>
      </c>
      <c r="AD43" s="66">
        <v>1.6502504198105654E-6</v>
      </c>
      <c r="AE43" s="66">
        <v>3.2058306659307779E-6</v>
      </c>
      <c r="AF43" s="66">
        <v>5.9121147254745617E-6</v>
      </c>
      <c r="AG43" s="66">
        <v>1.9035547393644315E-5</v>
      </c>
      <c r="AH43" s="66">
        <v>9.1455342510887637E-6</v>
      </c>
      <c r="AI43" s="66">
        <v>1.2365970262411113E-5</v>
      </c>
      <c r="AJ43" s="66">
        <v>2.3765966365841629E-4</v>
      </c>
      <c r="AK43" s="66">
        <v>5.2950342342509829E-5</v>
      </c>
      <c r="AL43" s="66">
        <v>1.2253592606113805E-6</v>
      </c>
      <c r="AM43" s="66">
        <v>1.967781137719519E-6</v>
      </c>
      <c r="AN43" s="66">
        <v>1</v>
      </c>
      <c r="AO43" s="66">
        <v>1.7536096424981558E-6</v>
      </c>
      <c r="AP43" s="66">
        <v>1.2600378079138088E-6</v>
      </c>
      <c r="AQ43" s="66">
        <v>1.9726877213436697E-6</v>
      </c>
      <c r="AR43" s="66">
        <v>1.5799065073641846E-3</v>
      </c>
      <c r="AS43" s="66">
        <v>3.1994006351341198E-4</v>
      </c>
      <c r="AT43" s="66">
        <v>4.4522707534956005E-3</v>
      </c>
      <c r="AU43" s="66">
        <v>2.6218458469882532E-3</v>
      </c>
      <c r="AV43" s="66">
        <v>7.9414126723699842E-4</v>
      </c>
      <c r="AW43" s="66">
        <v>5.9733144524191944E-6</v>
      </c>
      <c r="AX43" s="66">
        <v>3.2003429084675151E-5</v>
      </c>
      <c r="AY43" s="66">
        <v>1.352154645321269E-3</v>
      </c>
      <c r="AZ43" s="66">
        <v>1.3522912957953089E-4</v>
      </c>
      <c r="BA43" s="66">
        <v>2.2580185502062979E-4</v>
      </c>
      <c r="BB43" s="66">
        <v>1.1777334971318364E-4</v>
      </c>
      <c r="BC43" s="66">
        <v>4.0523922509016068E-5</v>
      </c>
      <c r="BD43" s="66">
        <v>1.3457180468499658E-4</v>
      </c>
      <c r="BE43" s="66">
        <v>5.2584616111259132E-4</v>
      </c>
      <c r="BF43" s="66">
        <v>4.7496499508200283E-4</v>
      </c>
      <c r="BG43" s="66">
        <v>2.2021585840028123E-3</v>
      </c>
      <c r="BH43" s="66">
        <v>1.9799518334421779E-3</v>
      </c>
      <c r="BI43" s="66">
        <v>1.3775599466764508E-3</v>
      </c>
      <c r="BJ43" s="66">
        <v>8.7092839566930394E-5</v>
      </c>
      <c r="BK43" s="66">
        <v>2.8517984254180117E-6</v>
      </c>
      <c r="BL43" s="66">
        <v>4.9423211357915284E-5</v>
      </c>
      <c r="BM43" s="66">
        <v>4.9922088285467574E-5</v>
      </c>
      <c r="BN43" s="66">
        <v>1.0056001009189046E-4</v>
      </c>
      <c r="BO43" s="66">
        <v>9.0298391326195716E-4</v>
      </c>
      <c r="BP43" s="66">
        <v>4.1474664370388642E-6</v>
      </c>
      <c r="BQ43" s="66">
        <v>2.3400393696980526E-6</v>
      </c>
      <c r="BR43" s="66">
        <v>1.5550002388469507E-5</v>
      </c>
      <c r="BS43" s="66">
        <v>5.7791722822662137E-6</v>
      </c>
      <c r="BT43" s="66">
        <v>2.5617481362260711E-6</v>
      </c>
      <c r="BU43" s="66">
        <v>1.6160316802312428E-6</v>
      </c>
      <c r="BV43" s="66">
        <v>1.6339199890608493E-6</v>
      </c>
      <c r="BW43" s="66">
        <v>1.2486592182488817E-6</v>
      </c>
      <c r="BX43" s="66">
        <v>6.6771452587837215E-7</v>
      </c>
      <c r="BY43" s="66">
        <v>3.2782359966412979E-5</v>
      </c>
      <c r="BZ43" s="66">
        <v>6.1452232887056596E-6</v>
      </c>
      <c r="CA43" s="66">
        <v>2.8801041483473545E-5</v>
      </c>
      <c r="CB43" s="66">
        <v>7.7670236331220642E-6</v>
      </c>
      <c r="CC43" s="66">
        <v>7.9935272992951256E-6</v>
      </c>
      <c r="CD43" s="66">
        <v>2.8728452130391861E-6</v>
      </c>
      <c r="CE43" s="66">
        <v>2.9423950913009805E-6</v>
      </c>
      <c r="CF43" s="66">
        <v>4.6802254364891302E-6</v>
      </c>
      <c r="CG43" s="66">
        <v>9.6078368032617255E-7</v>
      </c>
      <c r="CH43" s="66">
        <v>1.5859738608110334E-6</v>
      </c>
      <c r="CI43" s="66">
        <v>3.7048459580150151E-6</v>
      </c>
      <c r="CJ43" s="66">
        <v>3.0027841756150621E-6</v>
      </c>
      <c r="CK43" s="66">
        <v>2.8051110528512087E-6</v>
      </c>
      <c r="CL43" s="66">
        <v>2.1486945404508963E-6</v>
      </c>
      <c r="CM43" s="66">
        <v>6.0605677460739228E-6</v>
      </c>
      <c r="CN43" s="66">
        <v>2.3226108567239163E-6</v>
      </c>
      <c r="CO43" s="66">
        <v>3.9245881831887965E-6</v>
      </c>
      <c r="CP43" s="66">
        <v>2.5792350548376564E-6</v>
      </c>
      <c r="CQ43" s="66">
        <v>3.6436691653988354E-6</v>
      </c>
      <c r="CR43" s="66">
        <v>4.3845913223949986E-6</v>
      </c>
      <c r="CS43" s="66">
        <v>2.6068661463673076E-6</v>
      </c>
      <c r="CT43" s="66">
        <v>3.9006302892225397E-6</v>
      </c>
      <c r="CU43" s="66">
        <v>1.5746569751399544E-5</v>
      </c>
      <c r="CV43" s="66">
        <v>2.0304304776209929E-6</v>
      </c>
      <c r="CW43" s="66">
        <v>1.6860431060157521E-4</v>
      </c>
      <c r="CX43" s="66">
        <v>1.3363538585968064E-6</v>
      </c>
      <c r="CY43" s="66">
        <v>4.939997546834404E-6</v>
      </c>
      <c r="CZ43" s="66">
        <v>4.5747645352831678E-6</v>
      </c>
      <c r="DA43" s="66">
        <v>3.0666914604035296E-6</v>
      </c>
      <c r="DB43" s="66">
        <v>3.0415495165105792E-6</v>
      </c>
      <c r="DC43" s="66">
        <v>5.5402173483671995E-6</v>
      </c>
      <c r="DD43" s="66">
        <v>7.043979556240303E-6</v>
      </c>
      <c r="DE43" s="67">
        <v>8.9328940024184275E-5</v>
      </c>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row>
    <row r="44" spans="1:168" s="34" customFormat="1" ht="19.95" customHeight="1" x14ac:dyDescent="0.2">
      <c r="A44" s="71" t="s">
        <v>343</v>
      </c>
      <c r="B44" s="69" t="s">
        <v>342</v>
      </c>
      <c r="C44" s="70">
        <v>4.8191097153613537E-5</v>
      </c>
      <c r="D44" s="66">
        <v>2.9277249665560332E-5</v>
      </c>
      <c r="E44" s="66">
        <v>1.5895674438866455E-5</v>
      </c>
      <c r="F44" s="66">
        <v>3.2943009356330915E-5</v>
      </c>
      <c r="G44" s="66">
        <v>4.5843319097705454E-4</v>
      </c>
      <c r="H44" s="66">
        <v>0</v>
      </c>
      <c r="I44" s="66">
        <v>3.3751780294956194E-4</v>
      </c>
      <c r="J44" s="66">
        <v>5.8944809778182548E-5</v>
      </c>
      <c r="K44" s="66">
        <v>7.3008529880016527E-4</v>
      </c>
      <c r="L44" s="66">
        <v>4.0256311843229118E-5</v>
      </c>
      <c r="M44" s="66">
        <v>0</v>
      </c>
      <c r="N44" s="66">
        <v>3.1037094547036095E-5</v>
      </c>
      <c r="O44" s="66">
        <v>6.3348889189520114E-5</v>
      </c>
      <c r="P44" s="66">
        <v>2.1594034086596804E-4</v>
      </c>
      <c r="Q44" s="66">
        <v>3.2114708420865973E-2</v>
      </c>
      <c r="R44" s="66">
        <v>3.6380248392635095E-5</v>
      </c>
      <c r="S44" s="66">
        <v>3.6389931044699569E-5</v>
      </c>
      <c r="T44" s="66">
        <v>2.4338802304934599E-5</v>
      </c>
      <c r="U44" s="66">
        <v>2.870030869232721E-5</v>
      </c>
      <c r="V44" s="66">
        <v>2.0191915565631035E-4</v>
      </c>
      <c r="W44" s="66">
        <v>1.3479594401843083E-5</v>
      </c>
      <c r="X44" s="66">
        <v>6.6660660499683907E-5</v>
      </c>
      <c r="Y44" s="66">
        <v>4.2679890250623697E-5</v>
      </c>
      <c r="Z44" s="66">
        <v>5.0453054815404358E-5</v>
      </c>
      <c r="AA44" s="66">
        <v>2.0510006083579438E-4</v>
      </c>
      <c r="AB44" s="66">
        <v>2.2255669076105949E-4</v>
      </c>
      <c r="AC44" s="66">
        <v>9.1770204242408411E-6</v>
      </c>
      <c r="AD44" s="66">
        <v>3.0525617272885702E-5</v>
      </c>
      <c r="AE44" s="66">
        <v>8.7236792724426862E-5</v>
      </c>
      <c r="AF44" s="66">
        <v>4.6219445105130517E-4</v>
      </c>
      <c r="AG44" s="66">
        <v>2.1782547954033157E-4</v>
      </c>
      <c r="AH44" s="66">
        <v>1.667331969653989E-4</v>
      </c>
      <c r="AI44" s="66">
        <v>1.2234447941550509E-3</v>
      </c>
      <c r="AJ44" s="66">
        <v>9.7903026768562571E-4</v>
      </c>
      <c r="AK44" s="66">
        <v>9.3031512021003032E-4</v>
      </c>
      <c r="AL44" s="66">
        <v>3.213409397536786E-5</v>
      </c>
      <c r="AM44" s="66">
        <v>3.5536881515907443E-5</v>
      </c>
      <c r="AN44" s="66">
        <v>7.5881307828694941E-4</v>
      </c>
      <c r="AO44" s="66">
        <v>1</v>
      </c>
      <c r="AP44" s="66">
        <v>1.5152696605558159E-5</v>
      </c>
      <c r="AQ44" s="66">
        <v>1.5370199308786556E-4</v>
      </c>
      <c r="AR44" s="66">
        <v>5.813822393254775E-2</v>
      </c>
      <c r="AS44" s="66">
        <v>4.2015491086894174E-2</v>
      </c>
      <c r="AT44" s="66">
        <v>1.3444403821912981E-2</v>
      </c>
      <c r="AU44" s="66">
        <v>9.69107042216159E-3</v>
      </c>
      <c r="AV44" s="66">
        <v>2.6146192287639825E-3</v>
      </c>
      <c r="AW44" s="66">
        <v>3.5828972049442267E-4</v>
      </c>
      <c r="AX44" s="66">
        <v>2.6894425507524829E-3</v>
      </c>
      <c r="AY44" s="66">
        <v>8.2425561837143248E-3</v>
      </c>
      <c r="AZ44" s="66">
        <v>1.4480601556515475E-2</v>
      </c>
      <c r="BA44" s="66">
        <v>3.7701900720655147E-4</v>
      </c>
      <c r="BB44" s="66">
        <v>4.8264476624409304E-3</v>
      </c>
      <c r="BC44" s="66">
        <v>3.4578964705003039E-3</v>
      </c>
      <c r="BD44" s="66">
        <v>9.3151445445172857E-4</v>
      </c>
      <c r="BE44" s="66">
        <v>3.9568500551116744E-3</v>
      </c>
      <c r="BF44" s="66">
        <v>3.6024076826938682E-3</v>
      </c>
      <c r="BG44" s="66">
        <v>4.7323038459213358E-3</v>
      </c>
      <c r="BH44" s="66">
        <v>2.383917196861603E-2</v>
      </c>
      <c r="BI44" s="66">
        <v>1.3232910594139441E-2</v>
      </c>
      <c r="BJ44" s="66">
        <v>1.4987781654983831E-3</v>
      </c>
      <c r="BK44" s="66">
        <v>2.7736017080533826E-5</v>
      </c>
      <c r="BL44" s="66">
        <v>8.0596547173131792E-4</v>
      </c>
      <c r="BM44" s="66">
        <v>1.9147536583547552E-3</v>
      </c>
      <c r="BN44" s="66">
        <v>5.7883599911667382E-4</v>
      </c>
      <c r="BO44" s="66">
        <v>4.3776428471221219E-4</v>
      </c>
      <c r="BP44" s="66">
        <v>4.9675720005119851E-5</v>
      </c>
      <c r="BQ44" s="66">
        <v>7.48939632811394E-5</v>
      </c>
      <c r="BR44" s="66">
        <v>1.2278744772427748E-4</v>
      </c>
      <c r="BS44" s="66">
        <v>5.0539266541108756E-5</v>
      </c>
      <c r="BT44" s="66">
        <v>6.0839752529083432E-5</v>
      </c>
      <c r="BU44" s="66">
        <v>2.2669277462969409E-5</v>
      </c>
      <c r="BV44" s="66">
        <v>2.0233137876076463E-5</v>
      </c>
      <c r="BW44" s="66">
        <v>3.3106577382493953E-5</v>
      </c>
      <c r="BX44" s="66">
        <v>2.632444801128588E-5</v>
      </c>
      <c r="BY44" s="66">
        <v>3.3964876750532954E-4</v>
      </c>
      <c r="BZ44" s="66">
        <v>5.4146524871593853E-5</v>
      </c>
      <c r="CA44" s="66">
        <v>1.8473451957354457E-4</v>
      </c>
      <c r="CB44" s="66">
        <v>1.0095501990358472E-4</v>
      </c>
      <c r="CC44" s="66">
        <v>1.3370251084957746E-4</v>
      </c>
      <c r="CD44" s="66">
        <v>4.2980992816695119E-5</v>
      </c>
      <c r="CE44" s="66">
        <v>8.0170631981006467E-5</v>
      </c>
      <c r="CF44" s="66">
        <v>1.6129863438155376E-4</v>
      </c>
      <c r="CG44" s="66">
        <v>1.1106014532402983E-5</v>
      </c>
      <c r="CH44" s="66">
        <v>3.1999880545106864E-5</v>
      </c>
      <c r="CI44" s="66">
        <v>5.9905248515319377E-5</v>
      </c>
      <c r="CJ44" s="66">
        <v>3.1350298441672067E-5</v>
      </c>
      <c r="CK44" s="66">
        <v>4.8619760743577518E-5</v>
      </c>
      <c r="CL44" s="66">
        <v>3.4386740300837978E-5</v>
      </c>
      <c r="CM44" s="66">
        <v>1.2199011763238696E-4</v>
      </c>
      <c r="CN44" s="66">
        <v>3.3589660054395309E-5</v>
      </c>
      <c r="CO44" s="66">
        <v>4.5833978100440545E-5</v>
      </c>
      <c r="CP44" s="66">
        <v>2.5996945259991659E-5</v>
      </c>
      <c r="CQ44" s="66">
        <v>2.7448922784767326E-5</v>
      </c>
      <c r="CR44" s="66">
        <v>5.9906472358416499E-5</v>
      </c>
      <c r="CS44" s="66">
        <v>3.1625928494960181E-5</v>
      </c>
      <c r="CT44" s="66">
        <v>9.8140603432828681E-5</v>
      </c>
      <c r="CU44" s="66">
        <v>1.0119523804712896E-4</v>
      </c>
      <c r="CV44" s="66">
        <v>2.8673324290879596E-5</v>
      </c>
      <c r="CW44" s="66">
        <v>8.6235436611656444E-4</v>
      </c>
      <c r="CX44" s="66">
        <v>1.8346119084168365E-5</v>
      </c>
      <c r="CY44" s="66">
        <v>5.6126441261117019E-5</v>
      </c>
      <c r="CZ44" s="66">
        <v>7.6612778588143262E-5</v>
      </c>
      <c r="DA44" s="66">
        <v>7.8542920276352852E-5</v>
      </c>
      <c r="DB44" s="66">
        <v>3.7637741963332786E-5</v>
      </c>
      <c r="DC44" s="66">
        <v>1.0211960286101018E-4</v>
      </c>
      <c r="DD44" s="66">
        <v>5.8840401240366798E-5</v>
      </c>
      <c r="DE44" s="67">
        <v>4.955519740977249E-4</v>
      </c>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row>
    <row r="45" spans="1:168" s="34" customFormat="1" ht="19.95" customHeight="1" x14ac:dyDescent="0.2">
      <c r="A45" s="71" t="s">
        <v>346</v>
      </c>
      <c r="B45" s="69" t="s">
        <v>345</v>
      </c>
      <c r="C45" s="70">
        <v>0</v>
      </c>
      <c r="D45" s="66">
        <v>0</v>
      </c>
      <c r="E45" s="66">
        <v>0</v>
      </c>
      <c r="F45" s="66">
        <v>0</v>
      </c>
      <c r="G45" s="66">
        <v>0</v>
      </c>
      <c r="H45" s="66">
        <v>0</v>
      </c>
      <c r="I45" s="66">
        <v>0</v>
      </c>
      <c r="J45" s="66">
        <v>0</v>
      </c>
      <c r="K45" s="66">
        <v>0</v>
      </c>
      <c r="L45" s="66">
        <v>0</v>
      </c>
      <c r="M45" s="66">
        <v>0</v>
      </c>
      <c r="N45" s="66">
        <v>0</v>
      </c>
      <c r="O45" s="66">
        <v>0</v>
      </c>
      <c r="P45" s="66">
        <v>0</v>
      </c>
      <c r="Q45" s="66">
        <v>0</v>
      </c>
      <c r="R45" s="66">
        <v>0</v>
      </c>
      <c r="S45" s="66">
        <v>0</v>
      </c>
      <c r="T45" s="66">
        <v>0</v>
      </c>
      <c r="U45" s="66">
        <v>0</v>
      </c>
      <c r="V45" s="66">
        <v>0</v>
      </c>
      <c r="W45" s="66">
        <v>0</v>
      </c>
      <c r="X45" s="66">
        <v>0</v>
      </c>
      <c r="Y45" s="66">
        <v>0</v>
      </c>
      <c r="Z45" s="66">
        <v>0</v>
      </c>
      <c r="AA45" s="66">
        <v>0</v>
      </c>
      <c r="AB45" s="66">
        <v>0</v>
      </c>
      <c r="AC45" s="66">
        <v>0</v>
      </c>
      <c r="AD45" s="66">
        <v>0</v>
      </c>
      <c r="AE45" s="66">
        <v>0</v>
      </c>
      <c r="AF45" s="66">
        <v>0</v>
      </c>
      <c r="AG45" s="66">
        <v>0</v>
      </c>
      <c r="AH45" s="66">
        <v>0</v>
      </c>
      <c r="AI45" s="66">
        <v>0</v>
      </c>
      <c r="AJ45" s="66">
        <v>0</v>
      </c>
      <c r="AK45" s="66">
        <v>0</v>
      </c>
      <c r="AL45" s="66">
        <v>0</v>
      </c>
      <c r="AM45" s="66">
        <v>0</v>
      </c>
      <c r="AN45" s="66">
        <v>0</v>
      </c>
      <c r="AO45" s="66">
        <v>0</v>
      </c>
      <c r="AP45" s="66">
        <v>1</v>
      </c>
      <c r="AQ45" s="66">
        <v>0</v>
      </c>
      <c r="AR45" s="66">
        <v>0</v>
      </c>
      <c r="AS45" s="66">
        <v>0</v>
      </c>
      <c r="AT45" s="66">
        <v>0</v>
      </c>
      <c r="AU45" s="66">
        <v>0</v>
      </c>
      <c r="AV45" s="66">
        <v>0</v>
      </c>
      <c r="AW45" s="66">
        <v>0</v>
      </c>
      <c r="AX45" s="66">
        <v>0</v>
      </c>
      <c r="AY45" s="66">
        <v>0</v>
      </c>
      <c r="AZ45" s="66">
        <v>0</v>
      </c>
      <c r="BA45" s="66">
        <v>0</v>
      </c>
      <c r="BB45" s="66">
        <v>0</v>
      </c>
      <c r="BC45" s="66">
        <v>0</v>
      </c>
      <c r="BD45" s="66">
        <v>0</v>
      </c>
      <c r="BE45" s="66">
        <v>0</v>
      </c>
      <c r="BF45" s="66">
        <v>0</v>
      </c>
      <c r="BG45" s="66">
        <v>0</v>
      </c>
      <c r="BH45" s="66">
        <v>0</v>
      </c>
      <c r="BI45" s="66">
        <v>0</v>
      </c>
      <c r="BJ45" s="66">
        <v>0</v>
      </c>
      <c r="BK45" s="66">
        <v>0</v>
      </c>
      <c r="BL45" s="66">
        <v>0</v>
      </c>
      <c r="BM45" s="66">
        <v>0</v>
      </c>
      <c r="BN45" s="66">
        <v>0</v>
      </c>
      <c r="BO45" s="66">
        <v>0</v>
      </c>
      <c r="BP45" s="66">
        <v>0</v>
      </c>
      <c r="BQ45" s="66">
        <v>0</v>
      </c>
      <c r="BR45" s="66">
        <v>0</v>
      </c>
      <c r="BS45" s="66">
        <v>0</v>
      </c>
      <c r="BT45" s="66">
        <v>0</v>
      </c>
      <c r="BU45" s="66">
        <v>0</v>
      </c>
      <c r="BV45" s="66">
        <v>0</v>
      </c>
      <c r="BW45" s="66">
        <v>0</v>
      </c>
      <c r="BX45" s="66">
        <v>0</v>
      </c>
      <c r="BY45" s="66">
        <v>0</v>
      </c>
      <c r="BZ45" s="66">
        <v>0</v>
      </c>
      <c r="CA45" s="66">
        <v>0</v>
      </c>
      <c r="CB45" s="66">
        <v>0</v>
      </c>
      <c r="CC45" s="66">
        <v>0</v>
      </c>
      <c r="CD45" s="66">
        <v>0</v>
      </c>
      <c r="CE45" s="66">
        <v>0</v>
      </c>
      <c r="CF45" s="66">
        <v>0</v>
      </c>
      <c r="CG45" s="66">
        <v>0</v>
      </c>
      <c r="CH45" s="66">
        <v>0</v>
      </c>
      <c r="CI45" s="66">
        <v>0</v>
      </c>
      <c r="CJ45" s="66">
        <v>0</v>
      </c>
      <c r="CK45" s="66">
        <v>0</v>
      </c>
      <c r="CL45" s="66">
        <v>0</v>
      </c>
      <c r="CM45" s="66">
        <v>0</v>
      </c>
      <c r="CN45" s="66">
        <v>0</v>
      </c>
      <c r="CO45" s="66">
        <v>0</v>
      </c>
      <c r="CP45" s="66">
        <v>0</v>
      </c>
      <c r="CQ45" s="66">
        <v>0</v>
      </c>
      <c r="CR45" s="66">
        <v>0</v>
      </c>
      <c r="CS45" s="66">
        <v>0</v>
      </c>
      <c r="CT45" s="66">
        <v>0</v>
      </c>
      <c r="CU45" s="66">
        <v>0</v>
      </c>
      <c r="CV45" s="66">
        <v>0</v>
      </c>
      <c r="CW45" s="66">
        <v>0</v>
      </c>
      <c r="CX45" s="66">
        <v>0</v>
      </c>
      <c r="CY45" s="66">
        <v>0</v>
      </c>
      <c r="CZ45" s="66">
        <v>0</v>
      </c>
      <c r="DA45" s="66">
        <v>0</v>
      </c>
      <c r="DB45" s="66">
        <v>0</v>
      </c>
      <c r="DC45" s="66">
        <v>0</v>
      </c>
      <c r="DD45" s="66">
        <v>0</v>
      </c>
      <c r="DE45" s="67">
        <v>0</v>
      </c>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row>
    <row r="46" spans="1:168" s="34" customFormat="1" ht="19.95" customHeight="1" x14ac:dyDescent="0.2">
      <c r="A46" s="71" t="s">
        <v>351</v>
      </c>
      <c r="B46" s="69" t="s">
        <v>352</v>
      </c>
      <c r="C46" s="70">
        <v>2.0525909432742462E-5</v>
      </c>
      <c r="D46" s="66">
        <v>1.1731197358247666E-5</v>
      </c>
      <c r="E46" s="66">
        <v>1.230337256444539E-5</v>
      </c>
      <c r="F46" s="66">
        <v>1.5935978538316805E-5</v>
      </c>
      <c r="G46" s="66">
        <v>4.7621991842023277E-5</v>
      </c>
      <c r="H46" s="66">
        <v>0</v>
      </c>
      <c r="I46" s="66">
        <v>7.2641814011574683E-5</v>
      </c>
      <c r="J46" s="66">
        <v>1.7022328241176728E-4</v>
      </c>
      <c r="K46" s="66">
        <v>2.6879843540384687E-4</v>
      </c>
      <c r="L46" s="66">
        <v>2.1171895557404481E-5</v>
      </c>
      <c r="M46" s="66">
        <v>0</v>
      </c>
      <c r="N46" s="66">
        <v>1.7931453178708354E-5</v>
      </c>
      <c r="O46" s="66">
        <v>1.7116018375797202E-5</v>
      </c>
      <c r="P46" s="66">
        <v>1.7316333095330528E-4</v>
      </c>
      <c r="Q46" s="66">
        <v>1.9084528911793698E-3</v>
      </c>
      <c r="R46" s="66">
        <v>1.526591736070079E-5</v>
      </c>
      <c r="S46" s="66">
        <v>5.7361843954622884E-5</v>
      </c>
      <c r="T46" s="66">
        <v>2.8057452107557468E-4</v>
      </c>
      <c r="U46" s="66">
        <v>1.4241964202460236E-5</v>
      </c>
      <c r="V46" s="66">
        <v>4.1734498138240079E-5</v>
      </c>
      <c r="W46" s="66">
        <v>6.8528546824485817E-6</v>
      </c>
      <c r="X46" s="66">
        <v>2.255061899509122E-5</v>
      </c>
      <c r="Y46" s="66">
        <v>1.5837229204379208E-5</v>
      </c>
      <c r="Z46" s="66">
        <v>2.3443862156685148E-5</v>
      </c>
      <c r="AA46" s="66">
        <v>1.4560990341056052E-4</v>
      </c>
      <c r="AB46" s="66">
        <v>2.6987402485936692E-4</v>
      </c>
      <c r="AC46" s="66">
        <v>3.7973580366024502E-6</v>
      </c>
      <c r="AD46" s="66">
        <v>1.0345861043706411E-5</v>
      </c>
      <c r="AE46" s="66">
        <v>2.1738179259536014E-4</v>
      </c>
      <c r="AF46" s="66">
        <v>1.9756462501644632E-4</v>
      </c>
      <c r="AG46" s="66">
        <v>1.8694371755702095E-4</v>
      </c>
      <c r="AH46" s="66">
        <v>1.17886224819062E-4</v>
      </c>
      <c r="AI46" s="66">
        <v>4.5183460238523274E-5</v>
      </c>
      <c r="AJ46" s="66">
        <v>2.0163199397413634E-4</v>
      </c>
      <c r="AK46" s="66">
        <v>4.336190153686483E-4</v>
      </c>
      <c r="AL46" s="66">
        <v>9.4047301507217325E-6</v>
      </c>
      <c r="AM46" s="66">
        <v>9.7145898543791556E-5</v>
      </c>
      <c r="AN46" s="66">
        <v>6.8168707454778341E-5</v>
      </c>
      <c r="AO46" s="66">
        <v>3.3342610199170835E-5</v>
      </c>
      <c r="AP46" s="66">
        <v>4.391582870529431E-5</v>
      </c>
      <c r="AQ46" s="66">
        <v>1</v>
      </c>
      <c r="AR46" s="66">
        <v>7.2339102040936297E-3</v>
      </c>
      <c r="AS46" s="66">
        <v>4.3676622328866418E-3</v>
      </c>
      <c r="AT46" s="66">
        <v>4.1951237796102664E-3</v>
      </c>
      <c r="AU46" s="66">
        <v>2.1283714730746315E-3</v>
      </c>
      <c r="AV46" s="66">
        <v>4.5953333724097524E-3</v>
      </c>
      <c r="AW46" s="66">
        <v>1.6969464185340886E-3</v>
      </c>
      <c r="AX46" s="66">
        <v>4.6559624027945699E-3</v>
      </c>
      <c r="AY46" s="66">
        <v>7.1114479047949593E-3</v>
      </c>
      <c r="AZ46" s="66">
        <v>4.2519979877925201E-3</v>
      </c>
      <c r="BA46" s="66">
        <v>2.4833841408204867E-3</v>
      </c>
      <c r="BB46" s="66">
        <v>3.6823892044481818E-3</v>
      </c>
      <c r="BC46" s="66">
        <v>6.4681545353168154E-3</v>
      </c>
      <c r="BD46" s="66">
        <v>2.0033784819550936E-3</v>
      </c>
      <c r="BE46" s="66">
        <v>1.5018906701249474E-3</v>
      </c>
      <c r="BF46" s="66">
        <v>1.793701708011836E-3</v>
      </c>
      <c r="BG46" s="66">
        <v>3.7039445526786782E-3</v>
      </c>
      <c r="BH46" s="66">
        <v>1.9732191772256118E-3</v>
      </c>
      <c r="BI46" s="66">
        <v>1.7255363675700481E-3</v>
      </c>
      <c r="BJ46" s="66">
        <v>1.4435181651012562E-3</v>
      </c>
      <c r="BK46" s="66">
        <v>1.2505823323750778E-5</v>
      </c>
      <c r="BL46" s="66">
        <v>8.3864099764965633E-4</v>
      </c>
      <c r="BM46" s="66">
        <v>1.1590281550908164E-3</v>
      </c>
      <c r="BN46" s="66">
        <v>4.8570457291566781E-4</v>
      </c>
      <c r="BO46" s="66">
        <v>2.948114298122115E-3</v>
      </c>
      <c r="BP46" s="66">
        <v>5.0075030830281115E-5</v>
      </c>
      <c r="BQ46" s="66">
        <v>3.5206938878492517E-5</v>
      </c>
      <c r="BR46" s="66">
        <v>8.6148675930258043E-5</v>
      </c>
      <c r="BS46" s="66">
        <v>2.6502901256065869E-5</v>
      </c>
      <c r="BT46" s="66">
        <v>1.8899582474501737E-5</v>
      </c>
      <c r="BU46" s="66">
        <v>1.0119210071137729E-5</v>
      </c>
      <c r="BV46" s="66">
        <v>1.1328490187978013E-5</v>
      </c>
      <c r="BW46" s="66">
        <v>1.6636615889278763E-5</v>
      </c>
      <c r="BX46" s="66">
        <v>1.2913679911522569E-5</v>
      </c>
      <c r="BY46" s="66">
        <v>6.4116522492112856E-5</v>
      </c>
      <c r="BZ46" s="66">
        <v>2.3216905315304682E-5</v>
      </c>
      <c r="CA46" s="66">
        <v>1.0654231803774799E-4</v>
      </c>
      <c r="CB46" s="66">
        <v>2.2251930174009531E-5</v>
      </c>
      <c r="CC46" s="66">
        <v>8.0328206439716376E-5</v>
      </c>
      <c r="CD46" s="66">
        <v>1.7365873330042507E-5</v>
      </c>
      <c r="CE46" s="66">
        <v>2.7792904974603316E-5</v>
      </c>
      <c r="CF46" s="66">
        <v>4.1780951562351324E-5</v>
      </c>
      <c r="CG46" s="66">
        <v>6.0831650962632969E-6</v>
      </c>
      <c r="CH46" s="66">
        <v>1.2536800105420599E-5</v>
      </c>
      <c r="CI46" s="66">
        <v>3.6591659820256981E-5</v>
      </c>
      <c r="CJ46" s="66">
        <v>1.4815259076800975E-5</v>
      </c>
      <c r="CK46" s="66">
        <v>2.376721134889352E-5</v>
      </c>
      <c r="CL46" s="66">
        <v>5.4639317000487746E-5</v>
      </c>
      <c r="CM46" s="66">
        <v>4.5443340923911204E-5</v>
      </c>
      <c r="CN46" s="66">
        <v>1.6778025354300752E-5</v>
      </c>
      <c r="CO46" s="66">
        <v>4.1261963287855051E-5</v>
      </c>
      <c r="CP46" s="66">
        <v>1.9725447069966157E-4</v>
      </c>
      <c r="CQ46" s="66">
        <v>1.7282226911871571E-5</v>
      </c>
      <c r="CR46" s="66">
        <v>4.0738838794793384E-5</v>
      </c>
      <c r="CS46" s="66">
        <v>5.3087548004748149E-5</v>
      </c>
      <c r="CT46" s="66">
        <v>4.883696656364188E-5</v>
      </c>
      <c r="CU46" s="66">
        <v>5.6361345965005387E-5</v>
      </c>
      <c r="CV46" s="66">
        <v>1.9670175240874356E-5</v>
      </c>
      <c r="CW46" s="66">
        <v>5.3142450769527369E-4</v>
      </c>
      <c r="CX46" s="66">
        <v>1.3155527882543335E-5</v>
      </c>
      <c r="CY46" s="66">
        <v>9.1413954582850754E-5</v>
      </c>
      <c r="CZ46" s="66">
        <v>6.1766772143732597E-5</v>
      </c>
      <c r="DA46" s="66">
        <v>9.1965506456997466E-5</v>
      </c>
      <c r="DB46" s="66">
        <v>1.8838946730543951E-5</v>
      </c>
      <c r="DC46" s="66">
        <v>6.325023123377481E-5</v>
      </c>
      <c r="DD46" s="66">
        <v>1.6166534208183418E-4</v>
      </c>
      <c r="DE46" s="67">
        <v>2.5546232420084621E-4</v>
      </c>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row>
    <row r="47" spans="1:168" s="34" customFormat="1" ht="19.95" customHeight="1" x14ac:dyDescent="0.2">
      <c r="A47" s="71" t="s">
        <v>357</v>
      </c>
      <c r="B47" s="69" t="s">
        <v>779</v>
      </c>
      <c r="C47" s="70">
        <v>3.1199394405368401E-5</v>
      </c>
      <c r="D47" s="66">
        <v>1.7414793767723229E-5</v>
      </c>
      <c r="E47" s="66">
        <v>8.544588196941247E-6</v>
      </c>
      <c r="F47" s="66">
        <v>1.5893755015881997E-5</v>
      </c>
      <c r="G47" s="66">
        <v>3.5963463005954724E-5</v>
      </c>
      <c r="H47" s="66">
        <v>0</v>
      </c>
      <c r="I47" s="66">
        <v>5.120706583722761E-5</v>
      </c>
      <c r="J47" s="66">
        <v>9.4144761756220922E-6</v>
      </c>
      <c r="K47" s="66">
        <v>9.2462836063714002E-6</v>
      </c>
      <c r="L47" s="66">
        <v>7.4492776188059661E-6</v>
      </c>
      <c r="M47" s="66">
        <v>0</v>
      </c>
      <c r="N47" s="66">
        <v>3.4623446877864957E-5</v>
      </c>
      <c r="O47" s="66">
        <v>2.0634160672629504E-5</v>
      </c>
      <c r="P47" s="66">
        <v>1.865341879813593E-5</v>
      </c>
      <c r="Q47" s="66">
        <v>1.3652662695842201E-4</v>
      </c>
      <c r="R47" s="66">
        <v>4.3130734874946671E-5</v>
      </c>
      <c r="S47" s="66">
        <v>2.5698779256301742E-5</v>
      </c>
      <c r="T47" s="66">
        <v>1.5993338610063604E-5</v>
      </c>
      <c r="U47" s="66">
        <v>2.729753886099894E-5</v>
      </c>
      <c r="V47" s="66">
        <v>4.3759773436206959E-5</v>
      </c>
      <c r="W47" s="66">
        <v>1.7384965470465353E-5</v>
      </c>
      <c r="X47" s="66">
        <v>4.1144882525939735E-5</v>
      </c>
      <c r="Y47" s="66">
        <v>4.4805348880318693E-5</v>
      </c>
      <c r="Z47" s="66">
        <v>7.1686793159408464E-5</v>
      </c>
      <c r="AA47" s="66">
        <v>1.5854149613776091E-5</v>
      </c>
      <c r="AB47" s="66">
        <v>2.8951130351457907E-5</v>
      </c>
      <c r="AC47" s="66">
        <v>2.8221108667022766E-6</v>
      </c>
      <c r="AD47" s="66">
        <v>1.794955374071428E-5</v>
      </c>
      <c r="AE47" s="66">
        <v>3.0026242552666693E-5</v>
      </c>
      <c r="AF47" s="66">
        <v>2.0210207310125007E-5</v>
      </c>
      <c r="AG47" s="66">
        <v>1.1595668450687404E-5</v>
      </c>
      <c r="AH47" s="66">
        <v>3.3445176330534364E-5</v>
      </c>
      <c r="AI47" s="66">
        <v>4.5192014561727058E-5</v>
      </c>
      <c r="AJ47" s="66">
        <v>3.6642772192159335E-5</v>
      </c>
      <c r="AK47" s="66">
        <v>4.9473628999146204E-5</v>
      </c>
      <c r="AL47" s="66">
        <v>3.0688273825654291E-5</v>
      </c>
      <c r="AM47" s="66">
        <v>4.4016105737203268E-5</v>
      </c>
      <c r="AN47" s="66">
        <v>6.2320373143106298E-5</v>
      </c>
      <c r="AO47" s="66">
        <v>2.8404148107290132E-5</v>
      </c>
      <c r="AP47" s="66">
        <v>2.741914717857923E-5</v>
      </c>
      <c r="AQ47" s="66">
        <v>2.0530690378712357E-5</v>
      </c>
      <c r="AR47" s="66">
        <v>1</v>
      </c>
      <c r="AS47" s="66">
        <v>1.046191264344014E-4</v>
      </c>
      <c r="AT47" s="66">
        <v>3.7042291663449958E-5</v>
      </c>
      <c r="AU47" s="66">
        <v>2.4375985029969256E-5</v>
      </c>
      <c r="AV47" s="66">
        <v>1.632708367615341E-5</v>
      </c>
      <c r="AW47" s="66">
        <v>1.4658341425225319E-5</v>
      </c>
      <c r="AX47" s="66">
        <v>3.6127716037273278E-5</v>
      </c>
      <c r="AY47" s="66">
        <v>1.8852615893952834E-5</v>
      </c>
      <c r="AZ47" s="66">
        <v>1.2707362634566627E-5</v>
      </c>
      <c r="BA47" s="66">
        <v>1.211316111297402E-5</v>
      </c>
      <c r="BB47" s="66">
        <v>1.657562608174724E-5</v>
      </c>
      <c r="BC47" s="66">
        <v>2.924551098542054E-5</v>
      </c>
      <c r="BD47" s="66">
        <v>1.3013363794584945E-5</v>
      </c>
      <c r="BE47" s="66">
        <v>6.2269141183114873E-6</v>
      </c>
      <c r="BF47" s="66">
        <v>1.1070438093784773E-5</v>
      </c>
      <c r="BG47" s="66">
        <v>8.2855008746735353E-6</v>
      </c>
      <c r="BH47" s="66">
        <v>6.3957178071448093E-4</v>
      </c>
      <c r="BI47" s="66">
        <v>4.3601045106829688E-4</v>
      </c>
      <c r="BJ47" s="66">
        <v>5.0751179350269539E-4</v>
      </c>
      <c r="BK47" s="66">
        <v>1.2310051684771225E-5</v>
      </c>
      <c r="BL47" s="66">
        <v>5.193810883046936E-3</v>
      </c>
      <c r="BM47" s="66">
        <v>6.638677172227961E-3</v>
      </c>
      <c r="BN47" s="66">
        <v>2.2199634154152627E-3</v>
      </c>
      <c r="BO47" s="66">
        <v>3.6543676211355674E-3</v>
      </c>
      <c r="BP47" s="66">
        <v>8.6514588837960845E-5</v>
      </c>
      <c r="BQ47" s="66">
        <v>1.6844916605476102E-4</v>
      </c>
      <c r="BR47" s="66">
        <v>2.0238205326653257E-4</v>
      </c>
      <c r="BS47" s="66">
        <v>3.3380028388227935E-5</v>
      </c>
      <c r="BT47" s="66">
        <v>2.9632348198409908E-5</v>
      </c>
      <c r="BU47" s="66">
        <v>2.1274442993699747E-5</v>
      </c>
      <c r="BV47" s="66">
        <v>3.315045622115398E-5</v>
      </c>
      <c r="BW47" s="66">
        <v>8.2651186934169172E-5</v>
      </c>
      <c r="BX47" s="66">
        <v>6.8375439545803694E-5</v>
      </c>
      <c r="BY47" s="66">
        <v>1.1841783997932176E-4</v>
      </c>
      <c r="BZ47" s="66">
        <v>1.1672590227954537E-5</v>
      </c>
      <c r="CA47" s="66">
        <v>9.1930581357678925E-5</v>
      </c>
      <c r="CB47" s="66">
        <v>2.6967928146303742E-5</v>
      </c>
      <c r="CC47" s="66">
        <v>3.6363391873984639E-4</v>
      </c>
      <c r="CD47" s="66">
        <v>3.5858451888540592E-5</v>
      </c>
      <c r="CE47" s="66">
        <v>8.841535444046E-5</v>
      </c>
      <c r="CF47" s="66">
        <v>8.4504519004999652E-5</v>
      </c>
      <c r="CG47" s="66">
        <v>1.3428372547330033E-5</v>
      </c>
      <c r="CH47" s="66">
        <v>3.232105257611078E-5</v>
      </c>
      <c r="CI47" s="66">
        <v>1.352475428143736E-4</v>
      </c>
      <c r="CJ47" s="66">
        <v>9.3878839427246519E-6</v>
      </c>
      <c r="CK47" s="66">
        <v>7.5231918731111518E-5</v>
      </c>
      <c r="CL47" s="66">
        <v>3.0575545962101887E-5</v>
      </c>
      <c r="CM47" s="66">
        <v>3.8318699471809563E-5</v>
      </c>
      <c r="CN47" s="66">
        <v>5.179886672143044E-5</v>
      </c>
      <c r="CO47" s="66">
        <v>3.2817348279352963E-5</v>
      </c>
      <c r="CP47" s="66">
        <v>1.7885880674279605E-5</v>
      </c>
      <c r="CQ47" s="66">
        <v>1.6081674617256379E-5</v>
      </c>
      <c r="CR47" s="66">
        <v>3.8353978023409455E-5</v>
      </c>
      <c r="CS47" s="66">
        <v>2.2279925457854933E-5</v>
      </c>
      <c r="CT47" s="66">
        <v>1.8323771246084355E-5</v>
      </c>
      <c r="CU47" s="66">
        <v>2.3588010349546793E-5</v>
      </c>
      <c r="CV47" s="66">
        <v>4.8633139406792195E-5</v>
      </c>
      <c r="CW47" s="66">
        <v>2.0974371247081135E-5</v>
      </c>
      <c r="CX47" s="66">
        <v>1.0613638937555394E-5</v>
      </c>
      <c r="CY47" s="66">
        <v>3.1949300383983124E-5</v>
      </c>
      <c r="CZ47" s="66">
        <v>2.0860301713839361E-5</v>
      </c>
      <c r="DA47" s="66">
        <v>2.8486735769778523E-5</v>
      </c>
      <c r="DB47" s="66">
        <v>3.6234538954646339E-5</v>
      </c>
      <c r="DC47" s="66">
        <v>2.7441654230522981E-5</v>
      </c>
      <c r="DD47" s="66">
        <v>1.4645511057043594E-5</v>
      </c>
      <c r="DE47" s="67">
        <v>5.0169403311722649E-5</v>
      </c>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row>
    <row r="48" spans="1:168" s="34" customFormat="1" ht="19.95" customHeight="1" x14ac:dyDescent="0.2">
      <c r="A48" s="71" t="s">
        <v>361</v>
      </c>
      <c r="B48" s="69" t="s">
        <v>362</v>
      </c>
      <c r="C48" s="70">
        <v>6.8909238366108357E-4</v>
      </c>
      <c r="D48" s="66">
        <v>4.508188193355506E-4</v>
      </c>
      <c r="E48" s="66">
        <v>1.4004730592640869E-4</v>
      </c>
      <c r="F48" s="66">
        <v>3.4686669640496108E-4</v>
      </c>
      <c r="G48" s="66">
        <v>7.1204803828487772E-4</v>
      </c>
      <c r="H48" s="66">
        <v>0</v>
      </c>
      <c r="I48" s="66">
        <v>6.5266456227699695E-3</v>
      </c>
      <c r="J48" s="66">
        <v>1.1860458515108258E-3</v>
      </c>
      <c r="K48" s="66">
        <v>1.7197793078455672E-2</v>
      </c>
      <c r="L48" s="66">
        <v>6.8324436784704097E-4</v>
      </c>
      <c r="M48" s="66">
        <v>0</v>
      </c>
      <c r="N48" s="66">
        <v>3.5034334587114583E-4</v>
      </c>
      <c r="O48" s="66">
        <v>1.2059840297208467E-3</v>
      </c>
      <c r="P48" s="66">
        <v>4.0210515034096936E-3</v>
      </c>
      <c r="Q48" s="66">
        <v>2.4057593788236048E-2</v>
      </c>
      <c r="R48" s="66">
        <v>5.1828086420461876E-4</v>
      </c>
      <c r="S48" s="66">
        <v>6.2714079480783336E-4</v>
      </c>
      <c r="T48" s="66">
        <v>3.5899463534570737E-4</v>
      </c>
      <c r="U48" s="66">
        <v>2.9974113318714931E-4</v>
      </c>
      <c r="V48" s="66">
        <v>4.2226595659367048E-3</v>
      </c>
      <c r="W48" s="66">
        <v>1.7190109987779375E-4</v>
      </c>
      <c r="X48" s="66">
        <v>1.0706092454528804E-3</v>
      </c>
      <c r="Y48" s="66">
        <v>6.945314845552956E-4</v>
      </c>
      <c r="Z48" s="66">
        <v>7.0658571146006656E-4</v>
      </c>
      <c r="AA48" s="66">
        <v>4.5717206091772811E-3</v>
      </c>
      <c r="AB48" s="66">
        <v>4.5888693560335843E-3</v>
      </c>
      <c r="AC48" s="66">
        <v>1.6797503883206948E-4</v>
      </c>
      <c r="AD48" s="66">
        <v>5.0265139645954348E-4</v>
      </c>
      <c r="AE48" s="66">
        <v>8.4797343212452965E-4</v>
      </c>
      <c r="AF48" s="66">
        <v>1.060260551199761E-2</v>
      </c>
      <c r="AG48" s="66">
        <v>4.9785119607966615E-3</v>
      </c>
      <c r="AH48" s="66">
        <v>2.7767255567401907E-3</v>
      </c>
      <c r="AI48" s="66">
        <v>2.2629012766796856E-3</v>
      </c>
      <c r="AJ48" s="66">
        <v>6.6092207638817372E-3</v>
      </c>
      <c r="AK48" s="66">
        <v>2.9829462023124053E-3</v>
      </c>
      <c r="AL48" s="66">
        <v>1.8136634926199937E-4</v>
      </c>
      <c r="AM48" s="66">
        <v>2.8397478067651686E-4</v>
      </c>
      <c r="AN48" s="66">
        <v>5.1971259319927568E-3</v>
      </c>
      <c r="AO48" s="66">
        <v>2.485233021980834E-4</v>
      </c>
      <c r="AP48" s="66">
        <v>1.5371113271959457E-4</v>
      </c>
      <c r="AQ48" s="66">
        <v>1.1721369392344303E-3</v>
      </c>
      <c r="AR48" s="66">
        <v>1.7055854483261093E-2</v>
      </c>
      <c r="AS48" s="66">
        <v>1</v>
      </c>
      <c r="AT48" s="66">
        <v>1.3118762601842828E-2</v>
      </c>
      <c r="AU48" s="66">
        <v>1.1064601371557514E-2</v>
      </c>
      <c r="AV48" s="66">
        <v>1.0456712561458156E-2</v>
      </c>
      <c r="AW48" s="66">
        <v>4.2314518542872987E-3</v>
      </c>
      <c r="AX48" s="66">
        <v>1.1861359213987777E-2</v>
      </c>
      <c r="AY48" s="66">
        <v>1.0502393200803938E-2</v>
      </c>
      <c r="AZ48" s="66">
        <v>9.0054426844495515E-3</v>
      </c>
      <c r="BA48" s="66">
        <v>7.1534165313484593E-3</v>
      </c>
      <c r="BB48" s="66">
        <v>7.1134869370586178E-3</v>
      </c>
      <c r="BC48" s="66">
        <v>9.6696673191577261E-3</v>
      </c>
      <c r="BD48" s="66">
        <v>1.0303021375569604E-2</v>
      </c>
      <c r="BE48" s="66">
        <v>2.1776686151385167E-3</v>
      </c>
      <c r="BF48" s="66">
        <v>3.3068624105928816E-3</v>
      </c>
      <c r="BG48" s="66">
        <v>3.7776587472596076E-3</v>
      </c>
      <c r="BH48" s="66">
        <v>1.2160464087697184E-2</v>
      </c>
      <c r="BI48" s="66">
        <v>3.4262605660868059E-3</v>
      </c>
      <c r="BJ48" s="66">
        <v>7.4230548198208303E-3</v>
      </c>
      <c r="BK48" s="66">
        <v>2.9108414137914742E-4</v>
      </c>
      <c r="BL48" s="66">
        <v>6.6011579867358951E-3</v>
      </c>
      <c r="BM48" s="66">
        <v>2.4981003740745734E-2</v>
      </c>
      <c r="BN48" s="66">
        <v>2.8850085191109301E-3</v>
      </c>
      <c r="BO48" s="66">
        <v>2.581313075904233E-3</v>
      </c>
      <c r="BP48" s="66">
        <v>5.0324193011497872E-4</v>
      </c>
      <c r="BQ48" s="66">
        <v>1.1332946206491605E-3</v>
      </c>
      <c r="BR48" s="66">
        <v>1.1697879032589564E-3</v>
      </c>
      <c r="BS48" s="66">
        <v>3.3938399087703761E-4</v>
      </c>
      <c r="BT48" s="66">
        <v>1.0616585416124923E-3</v>
      </c>
      <c r="BU48" s="66">
        <v>1.7212633003931533E-4</v>
      </c>
      <c r="BV48" s="66">
        <v>1.8889052359869147E-4</v>
      </c>
      <c r="BW48" s="66">
        <v>4.0779132951807544E-4</v>
      </c>
      <c r="BX48" s="66">
        <v>3.8671580961812551E-4</v>
      </c>
      <c r="BY48" s="66">
        <v>7.0079566871853924E-4</v>
      </c>
      <c r="BZ48" s="66">
        <v>5.8377204106899389E-4</v>
      </c>
      <c r="CA48" s="66">
        <v>1.0705058945673581E-3</v>
      </c>
      <c r="CB48" s="66">
        <v>5.0119099842599281E-4</v>
      </c>
      <c r="CC48" s="66">
        <v>1.4524723636813903E-3</v>
      </c>
      <c r="CD48" s="66">
        <v>6.0168822997622173E-4</v>
      </c>
      <c r="CE48" s="66">
        <v>1.3008940364499656E-3</v>
      </c>
      <c r="CF48" s="66">
        <v>3.0238970462014131E-3</v>
      </c>
      <c r="CG48" s="66">
        <v>1.0951604488798284E-4</v>
      </c>
      <c r="CH48" s="66">
        <v>3.8170976719992987E-4</v>
      </c>
      <c r="CI48" s="66">
        <v>6.298382484203267E-4</v>
      </c>
      <c r="CJ48" s="66">
        <v>1.9604615743695032E-4</v>
      </c>
      <c r="CK48" s="66">
        <v>4.9981769263644196E-4</v>
      </c>
      <c r="CL48" s="66">
        <v>3.4501677456147829E-4</v>
      </c>
      <c r="CM48" s="66">
        <v>1.4515619226269231E-3</v>
      </c>
      <c r="CN48" s="66">
        <v>3.0836362648427085E-4</v>
      </c>
      <c r="CO48" s="66">
        <v>3.4270345324027753E-4</v>
      </c>
      <c r="CP48" s="66">
        <v>2.8455785047583316E-4</v>
      </c>
      <c r="CQ48" s="66">
        <v>2.0099242716504372E-4</v>
      </c>
      <c r="CR48" s="66">
        <v>5.2816740006164209E-4</v>
      </c>
      <c r="CS48" s="66">
        <v>3.6226356155743053E-4</v>
      </c>
      <c r="CT48" s="66">
        <v>1.1110824658914248E-3</v>
      </c>
      <c r="CU48" s="66">
        <v>5.9231575784664942E-4</v>
      </c>
      <c r="CV48" s="66">
        <v>2.7487870213794825E-4</v>
      </c>
      <c r="CW48" s="66">
        <v>2.3206746411278383E-3</v>
      </c>
      <c r="CX48" s="66">
        <v>1.657823170802921E-4</v>
      </c>
      <c r="CY48" s="66">
        <v>8.2112459715310345E-4</v>
      </c>
      <c r="CZ48" s="66">
        <v>1.4599160360359957E-3</v>
      </c>
      <c r="DA48" s="66">
        <v>1.4592553107727984E-3</v>
      </c>
      <c r="DB48" s="66">
        <v>2.907554008408081E-4</v>
      </c>
      <c r="DC48" s="66">
        <v>1.9109015255559035E-3</v>
      </c>
      <c r="DD48" s="66">
        <v>5.3503396548267685E-4</v>
      </c>
      <c r="DE48" s="67">
        <v>2.2860920828032612E-3</v>
      </c>
      <c r="DO48" s="33"/>
      <c r="DP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row>
    <row r="49" spans="1:168" s="34" customFormat="1" ht="19.95" customHeight="1" x14ac:dyDescent="0.2">
      <c r="A49" s="71" t="s">
        <v>366</v>
      </c>
      <c r="B49" s="69" t="s">
        <v>88</v>
      </c>
      <c r="C49" s="70">
        <v>1.2777182110146814E-4</v>
      </c>
      <c r="D49" s="66">
        <v>7.4021975473254813E-5</v>
      </c>
      <c r="E49" s="66">
        <v>5.5841823372770175E-5</v>
      </c>
      <c r="F49" s="66">
        <v>1.5145359448475731E-4</v>
      </c>
      <c r="G49" s="66">
        <v>1.4024961308207131E-4</v>
      </c>
      <c r="H49" s="66">
        <v>0</v>
      </c>
      <c r="I49" s="66">
        <v>1.1874814553896333E-3</v>
      </c>
      <c r="J49" s="66">
        <v>5.119320460628139E-5</v>
      </c>
      <c r="K49" s="66">
        <v>3.9212652632389303E-5</v>
      </c>
      <c r="L49" s="66">
        <v>3.4557182083381455E-5</v>
      </c>
      <c r="M49" s="66">
        <v>0</v>
      </c>
      <c r="N49" s="66">
        <v>8.8996418966561978E-5</v>
      </c>
      <c r="O49" s="66">
        <v>5.1094176218959667E-5</v>
      </c>
      <c r="P49" s="66">
        <v>1.1500547867717579E-4</v>
      </c>
      <c r="Q49" s="66">
        <v>8.391983374786495E-4</v>
      </c>
      <c r="R49" s="66">
        <v>6.0221263087792245E-5</v>
      </c>
      <c r="S49" s="66">
        <v>3.4828769009069876E-5</v>
      </c>
      <c r="T49" s="66">
        <v>4.5488546977418215E-5</v>
      </c>
      <c r="U49" s="66">
        <v>1.0261407116771296E-4</v>
      </c>
      <c r="V49" s="66">
        <v>1.51152419917081E-4</v>
      </c>
      <c r="W49" s="66">
        <v>3.7119038786002054E-5</v>
      </c>
      <c r="X49" s="66">
        <v>1.4524722867865434E-4</v>
      </c>
      <c r="Y49" s="66">
        <v>6.7818463362056712E-5</v>
      </c>
      <c r="Z49" s="66">
        <v>8.3616684834952141E-5</v>
      </c>
      <c r="AA49" s="66">
        <v>6.4746096021986498E-5</v>
      </c>
      <c r="AB49" s="66">
        <v>6.6799335812339384E-5</v>
      </c>
      <c r="AC49" s="66">
        <v>1.5363871225219797E-5</v>
      </c>
      <c r="AD49" s="66">
        <v>5.8077778816707976E-5</v>
      </c>
      <c r="AE49" s="66">
        <v>1.4616166381011287E-4</v>
      </c>
      <c r="AF49" s="66">
        <v>9.5243769815135231E-5</v>
      </c>
      <c r="AG49" s="66">
        <v>4.3170203596131025E-5</v>
      </c>
      <c r="AH49" s="66">
        <v>1.3548611569468333E-3</v>
      </c>
      <c r="AI49" s="66">
        <v>1.6860324200222468E-4</v>
      </c>
      <c r="AJ49" s="66">
        <v>9.2447277325380525E-4</v>
      </c>
      <c r="AK49" s="66">
        <v>2.9581404735262202E-4</v>
      </c>
      <c r="AL49" s="66">
        <v>3.2647877191405749E-5</v>
      </c>
      <c r="AM49" s="66">
        <v>6.2406086298090105E-5</v>
      </c>
      <c r="AN49" s="66">
        <v>4.7679317896129857E-4</v>
      </c>
      <c r="AO49" s="66">
        <v>4.0836279947783623E-5</v>
      </c>
      <c r="AP49" s="66">
        <v>3.7295290100303745E-5</v>
      </c>
      <c r="AQ49" s="66">
        <v>5.8214629223452668E-5</v>
      </c>
      <c r="AR49" s="66">
        <v>2.8235331920783719E-4</v>
      </c>
      <c r="AS49" s="66">
        <v>2.4747149448581111E-4</v>
      </c>
      <c r="AT49" s="66">
        <v>1</v>
      </c>
      <c r="AU49" s="66">
        <v>6.1065489860138798E-3</v>
      </c>
      <c r="AV49" s="66">
        <v>1.9202487607350523E-3</v>
      </c>
      <c r="AW49" s="66">
        <v>3.7313151404301916E-4</v>
      </c>
      <c r="AX49" s="66">
        <v>4.4502133444090176E-4</v>
      </c>
      <c r="AY49" s="66">
        <v>2.1367781983288765E-3</v>
      </c>
      <c r="AZ49" s="66">
        <v>3.2998210901444822E-3</v>
      </c>
      <c r="BA49" s="66">
        <v>5.0026525672225354E-4</v>
      </c>
      <c r="BB49" s="66">
        <v>8.7978477807371051E-5</v>
      </c>
      <c r="BC49" s="66">
        <v>4.0998718331353401E-4</v>
      </c>
      <c r="BD49" s="66">
        <v>2.5422281796045639E-4</v>
      </c>
      <c r="BE49" s="66">
        <v>4.5693656477966912E-4</v>
      </c>
      <c r="BF49" s="66">
        <v>5.3927760239631491E-4</v>
      </c>
      <c r="BG49" s="66">
        <v>1.6968820284350178E-3</v>
      </c>
      <c r="BH49" s="66">
        <v>5.5604040326313227E-3</v>
      </c>
      <c r="BI49" s="66">
        <v>1.8599920190298684E-3</v>
      </c>
      <c r="BJ49" s="66">
        <v>1.4938096573379085E-4</v>
      </c>
      <c r="BK49" s="66">
        <v>1.066696196264885E-4</v>
      </c>
      <c r="BL49" s="66">
        <v>1.4383166998930973E-3</v>
      </c>
      <c r="BM49" s="66">
        <v>2.2865322836707565E-4</v>
      </c>
      <c r="BN49" s="66">
        <v>6.2063491562948804E-4</v>
      </c>
      <c r="BO49" s="66">
        <v>1.165772151208524E-3</v>
      </c>
      <c r="BP49" s="66">
        <v>1.5078326107972979E-4</v>
      </c>
      <c r="BQ49" s="66">
        <v>4.2649751371421683E-5</v>
      </c>
      <c r="BR49" s="66">
        <v>1.7661637098274827E-3</v>
      </c>
      <c r="BS49" s="66">
        <v>1.9288392416229896E-4</v>
      </c>
      <c r="BT49" s="66">
        <v>6.6605178244926336E-5</v>
      </c>
      <c r="BU49" s="66">
        <v>4.2285229922436775E-5</v>
      </c>
      <c r="BV49" s="66">
        <v>3.2955509897306268E-5</v>
      </c>
      <c r="BW49" s="66">
        <v>2.4053198899989234E-5</v>
      </c>
      <c r="BX49" s="66">
        <v>5.7925752859716495E-6</v>
      </c>
      <c r="BY49" s="66">
        <v>1.3364587358743915E-4</v>
      </c>
      <c r="BZ49" s="66">
        <v>2.2960625812486606E-4</v>
      </c>
      <c r="CA49" s="66">
        <v>1.2877333107420635E-3</v>
      </c>
      <c r="CB49" s="66">
        <v>3.6400721592168434E-5</v>
      </c>
      <c r="CC49" s="66">
        <v>2.43621209693267E-4</v>
      </c>
      <c r="CD49" s="66">
        <v>1.0276227671802121E-4</v>
      </c>
      <c r="CE49" s="66">
        <v>9.510964275955958E-5</v>
      </c>
      <c r="CF49" s="66">
        <v>1.1355897866641142E-4</v>
      </c>
      <c r="CG49" s="66">
        <v>3.6816072658456699E-5</v>
      </c>
      <c r="CH49" s="66">
        <v>5.1523426311451589E-5</v>
      </c>
      <c r="CI49" s="66">
        <v>9.4433935144967181E-5</v>
      </c>
      <c r="CJ49" s="66">
        <v>1.2506607408323701E-4</v>
      </c>
      <c r="CK49" s="66">
        <v>8.5670369540921976E-5</v>
      </c>
      <c r="CL49" s="66">
        <v>6.6323935163324581E-5</v>
      </c>
      <c r="CM49" s="66">
        <v>1.2798835747294512E-4</v>
      </c>
      <c r="CN49" s="66">
        <v>5.3747324580154955E-5</v>
      </c>
      <c r="CO49" s="66">
        <v>1.3723939912274E-4</v>
      </c>
      <c r="CP49" s="66">
        <v>3.9911112095798455E-5</v>
      </c>
      <c r="CQ49" s="66">
        <v>9.1544890040479648E-5</v>
      </c>
      <c r="CR49" s="66">
        <v>7.9162102932300824E-5</v>
      </c>
      <c r="CS49" s="66">
        <v>4.9129103284406781E-5</v>
      </c>
      <c r="CT49" s="66">
        <v>1.0286938442637502E-4</v>
      </c>
      <c r="CU49" s="66">
        <v>6.7456292220939161E-4</v>
      </c>
      <c r="CV49" s="66">
        <v>6.3003151092714871E-5</v>
      </c>
      <c r="CW49" s="66">
        <v>7.7403607541695297E-3</v>
      </c>
      <c r="CX49" s="66">
        <v>6.244198928837898E-5</v>
      </c>
      <c r="CY49" s="66">
        <v>1.0307215848775777E-4</v>
      </c>
      <c r="CZ49" s="66">
        <v>6.6027698908946921E-5</v>
      </c>
      <c r="DA49" s="66">
        <v>1.0237029677668241E-4</v>
      </c>
      <c r="DB49" s="66">
        <v>8.6806998674471376E-5</v>
      </c>
      <c r="DC49" s="66">
        <v>7.3741005421200053E-5</v>
      </c>
      <c r="DD49" s="66">
        <v>2.7964829668197265E-5</v>
      </c>
      <c r="DE49" s="67">
        <v>8.9121244593932161E-5</v>
      </c>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row>
    <row r="50" spans="1:168" s="34" customFormat="1" ht="19.95" customHeight="1" x14ac:dyDescent="0.2">
      <c r="A50" s="71" t="s">
        <v>378</v>
      </c>
      <c r="B50" s="69" t="s">
        <v>89</v>
      </c>
      <c r="C50" s="70">
        <v>1.1554580420237449E-4</v>
      </c>
      <c r="D50" s="66">
        <v>6.5295776891888228E-5</v>
      </c>
      <c r="E50" s="66">
        <v>4.5976996420303182E-5</v>
      </c>
      <c r="F50" s="66">
        <v>1.5002591663067794E-4</v>
      </c>
      <c r="G50" s="66">
        <v>4.6003742001802415E-5</v>
      </c>
      <c r="H50" s="66">
        <v>0</v>
      </c>
      <c r="I50" s="66">
        <v>5.083562811843454E-4</v>
      </c>
      <c r="J50" s="66">
        <v>4.2881364758996531E-5</v>
      </c>
      <c r="K50" s="66">
        <v>3.0355714793083209E-5</v>
      </c>
      <c r="L50" s="66">
        <v>2.9990510743464173E-5</v>
      </c>
      <c r="M50" s="66">
        <v>0</v>
      </c>
      <c r="N50" s="66">
        <v>7.5998854115545597E-5</v>
      </c>
      <c r="O50" s="66">
        <v>4.3300418259527912E-5</v>
      </c>
      <c r="P50" s="66">
        <v>9.5589641096172754E-5</v>
      </c>
      <c r="Q50" s="66">
        <v>1.1571409121957935E-4</v>
      </c>
      <c r="R50" s="66">
        <v>4.9747050478517257E-5</v>
      </c>
      <c r="S50" s="66">
        <v>2.8687932092144887E-5</v>
      </c>
      <c r="T50" s="66">
        <v>4.0298432638458661E-5</v>
      </c>
      <c r="U50" s="66">
        <v>8.4013083561815125E-5</v>
      </c>
      <c r="V50" s="66">
        <v>1.3028477228220405E-4</v>
      </c>
      <c r="W50" s="66">
        <v>3.1852377661218656E-5</v>
      </c>
      <c r="X50" s="66">
        <v>1.2485841972864923E-4</v>
      </c>
      <c r="Y50" s="66">
        <v>5.4380901316509096E-5</v>
      </c>
      <c r="Z50" s="66">
        <v>6.588151876948321E-5</v>
      </c>
      <c r="AA50" s="66">
        <v>5.1546082317755528E-5</v>
      </c>
      <c r="AB50" s="66">
        <v>4.3708340276099441E-5</v>
      </c>
      <c r="AC50" s="66">
        <v>1.4371085988406752E-5</v>
      </c>
      <c r="AD50" s="66">
        <v>5.1445274698044903E-5</v>
      </c>
      <c r="AE50" s="66">
        <v>3.9055829421939011E-4</v>
      </c>
      <c r="AF50" s="66">
        <v>8.5321863432586312E-5</v>
      </c>
      <c r="AG50" s="66">
        <v>3.8306466702886402E-5</v>
      </c>
      <c r="AH50" s="66">
        <v>9.6761017274295442E-5</v>
      </c>
      <c r="AI50" s="66">
        <v>1.6106539762851462E-4</v>
      </c>
      <c r="AJ50" s="66">
        <v>5.3806197368556701E-4</v>
      </c>
      <c r="AK50" s="66">
        <v>2.8330100194079612E-4</v>
      </c>
      <c r="AL50" s="66">
        <v>2.8688833888786629E-5</v>
      </c>
      <c r="AM50" s="66">
        <v>5.2566343124770301E-5</v>
      </c>
      <c r="AN50" s="66">
        <v>2.9776445034069107E-4</v>
      </c>
      <c r="AO50" s="66">
        <v>7.8195332606813286E-5</v>
      </c>
      <c r="AP50" s="66">
        <v>3.0686736832201994E-5</v>
      </c>
      <c r="AQ50" s="66">
        <v>5.717125352749087E-5</v>
      </c>
      <c r="AR50" s="66">
        <v>7.7989140150872883E-5</v>
      </c>
      <c r="AS50" s="66">
        <v>1.3424428711117134E-4</v>
      </c>
      <c r="AT50" s="66">
        <v>4.4040001504409409E-4</v>
      </c>
      <c r="AU50" s="66">
        <v>1</v>
      </c>
      <c r="AV50" s="66">
        <v>3.278344578494092E-4</v>
      </c>
      <c r="AW50" s="66">
        <v>4.8183247061956656E-4</v>
      </c>
      <c r="AX50" s="66">
        <v>2.5936503047508893E-4</v>
      </c>
      <c r="AY50" s="66">
        <v>5.0514449154099314E-4</v>
      </c>
      <c r="AZ50" s="66">
        <v>1.8149106664067384E-4</v>
      </c>
      <c r="BA50" s="66">
        <v>3.3207864757425981E-4</v>
      </c>
      <c r="BB50" s="66">
        <v>6.8707289028538277E-5</v>
      </c>
      <c r="BC50" s="66">
        <v>1.3637608897984062E-4</v>
      </c>
      <c r="BD50" s="66">
        <v>1.541692192630449E-4</v>
      </c>
      <c r="BE50" s="66">
        <v>8.3118789517653362E-5</v>
      </c>
      <c r="BF50" s="66">
        <v>9.0028961154337163E-5</v>
      </c>
      <c r="BG50" s="66">
        <v>1.3807840415682755E-4</v>
      </c>
      <c r="BH50" s="66">
        <v>5.308471541402884E-4</v>
      </c>
      <c r="BI50" s="66">
        <v>1.6054515177507138E-4</v>
      </c>
      <c r="BJ50" s="66">
        <v>8.323820579185825E-5</v>
      </c>
      <c r="BK50" s="66">
        <v>8.9779213046135186E-5</v>
      </c>
      <c r="BL50" s="66">
        <v>6.0372532842891552E-5</v>
      </c>
      <c r="BM50" s="66">
        <v>1.0298833975798949E-4</v>
      </c>
      <c r="BN50" s="66">
        <v>1.0830849591639418E-4</v>
      </c>
      <c r="BO50" s="66">
        <v>8.7000651301666991E-5</v>
      </c>
      <c r="BP50" s="66">
        <v>1.3621994230227959E-4</v>
      </c>
      <c r="BQ50" s="66">
        <v>3.5483674186733735E-5</v>
      </c>
      <c r="BR50" s="66">
        <v>1.8444756836844128E-4</v>
      </c>
      <c r="BS50" s="66">
        <v>1.5900086353086307E-4</v>
      </c>
      <c r="BT50" s="66">
        <v>5.3724698638410384E-5</v>
      </c>
      <c r="BU50" s="66">
        <v>3.4367997695773204E-5</v>
      </c>
      <c r="BV50" s="66">
        <v>2.5325800356707889E-5</v>
      </c>
      <c r="BW50" s="66">
        <v>1.9139606003052631E-5</v>
      </c>
      <c r="BX50" s="66">
        <v>3.9294059913160647E-6</v>
      </c>
      <c r="BY50" s="66">
        <v>3.794982058000256E-5</v>
      </c>
      <c r="BZ50" s="66">
        <v>2.0926194680788988E-4</v>
      </c>
      <c r="CA50" s="66">
        <v>1.1690142931367851E-3</v>
      </c>
      <c r="CB50" s="66">
        <v>2.2483136065593581E-5</v>
      </c>
      <c r="CC50" s="66">
        <v>2.1735761216352045E-4</v>
      </c>
      <c r="CD50" s="66">
        <v>1.0000526617771431E-4</v>
      </c>
      <c r="CE50" s="66">
        <v>6.963396514934219E-5</v>
      </c>
      <c r="CF50" s="66">
        <v>7.092379556806642E-5</v>
      </c>
      <c r="CG50" s="66">
        <v>2.8409504510164167E-5</v>
      </c>
      <c r="CH50" s="66">
        <v>3.7921953100360121E-5</v>
      </c>
      <c r="CI50" s="66">
        <v>7.7885822701336205E-5</v>
      </c>
      <c r="CJ50" s="66">
        <v>1.1163560611559913E-4</v>
      </c>
      <c r="CK50" s="66">
        <v>7.3396287396179839E-5</v>
      </c>
      <c r="CL50" s="66">
        <v>4.9239678660015678E-5</v>
      </c>
      <c r="CM50" s="66">
        <v>6.399345600751614E-5</v>
      </c>
      <c r="CN50" s="66">
        <v>3.2298655321340143E-5</v>
      </c>
      <c r="CO50" s="66">
        <v>1.1113838404692774E-4</v>
      </c>
      <c r="CP50" s="66">
        <v>2.631869426373415E-5</v>
      </c>
      <c r="CQ50" s="66">
        <v>7.5485849686575006E-5</v>
      </c>
      <c r="CR50" s="66">
        <v>5.7370643696351126E-5</v>
      </c>
      <c r="CS50" s="66">
        <v>3.162784399110863E-5</v>
      </c>
      <c r="CT50" s="66">
        <v>8.6606033147069091E-5</v>
      </c>
      <c r="CU50" s="66">
        <v>6.2857399514159998E-4</v>
      </c>
      <c r="CV50" s="66">
        <v>5.3071769989262618E-5</v>
      </c>
      <c r="CW50" s="66">
        <v>7.1513414843447903E-3</v>
      </c>
      <c r="CX50" s="66">
        <v>3.6607855723950287E-5</v>
      </c>
      <c r="CY50" s="66">
        <v>7.1679128826929812E-5</v>
      </c>
      <c r="CZ50" s="66">
        <v>4.3775028478903243E-5</v>
      </c>
      <c r="DA50" s="66">
        <v>6.7355038322385841E-5</v>
      </c>
      <c r="DB50" s="66">
        <v>6.9768035218670387E-5</v>
      </c>
      <c r="DC50" s="66">
        <v>5.3215103242762787E-5</v>
      </c>
      <c r="DD50" s="66">
        <v>1.9086024829741527E-5</v>
      </c>
      <c r="DE50" s="67">
        <v>6.3432242336552123E-5</v>
      </c>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row>
    <row r="51" spans="1:168" s="34" customFormat="1" ht="19.95" customHeight="1" x14ac:dyDescent="0.2">
      <c r="A51" s="71" t="s">
        <v>396</v>
      </c>
      <c r="B51" s="69" t="s">
        <v>90</v>
      </c>
      <c r="C51" s="70">
        <v>9.0461896621627354E-5</v>
      </c>
      <c r="D51" s="66">
        <v>6.5484738239037703E-5</v>
      </c>
      <c r="E51" s="66">
        <v>1.0564939373090896E-3</v>
      </c>
      <c r="F51" s="66">
        <v>7.0989153635858763E-5</v>
      </c>
      <c r="G51" s="66">
        <v>2.9830998704098659E-5</v>
      </c>
      <c r="H51" s="66">
        <v>0</v>
      </c>
      <c r="I51" s="66">
        <v>1.6521469020351495E-4</v>
      </c>
      <c r="J51" s="66">
        <v>2.8895483868987884E-5</v>
      </c>
      <c r="K51" s="66">
        <v>1.9286485210089729E-5</v>
      </c>
      <c r="L51" s="66">
        <v>2.4150908219330963E-5</v>
      </c>
      <c r="M51" s="66">
        <v>0</v>
      </c>
      <c r="N51" s="66">
        <v>4.1639263688062039E-5</v>
      </c>
      <c r="O51" s="66">
        <v>3.13177332221022E-5</v>
      </c>
      <c r="P51" s="66">
        <v>4.8081086186817885E-5</v>
      </c>
      <c r="Q51" s="66">
        <v>2.800950373337698E-5</v>
      </c>
      <c r="R51" s="66">
        <v>3.4810358436460289E-5</v>
      </c>
      <c r="S51" s="66">
        <v>2.2505561481155978E-5</v>
      </c>
      <c r="T51" s="66">
        <v>2.7845551292574832E-5</v>
      </c>
      <c r="U51" s="66">
        <v>4.2667014195209227E-5</v>
      </c>
      <c r="V51" s="66">
        <v>6.308151417955706E-5</v>
      </c>
      <c r="W51" s="66">
        <v>1.4976730458399043E-5</v>
      </c>
      <c r="X51" s="66">
        <v>5.6464092477163175E-5</v>
      </c>
      <c r="Y51" s="66">
        <v>2.7653928232009554E-5</v>
      </c>
      <c r="Z51" s="66">
        <v>3.5692541999092054E-5</v>
      </c>
      <c r="AA51" s="66">
        <v>2.8560319806919392E-5</v>
      </c>
      <c r="AB51" s="66">
        <v>2.6605470105367401E-5</v>
      </c>
      <c r="AC51" s="66">
        <v>6.6733611416433858E-6</v>
      </c>
      <c r="AD51" s="66">
        <v>2.4644422808070856E-5</v>
      </c>
      <c r="AE51" s="66">
        <v>3.0216012720049745E-5</v>
      </c>
      <c r="AF51" s="66">
        <v>4.2353368705180196E-5</v>
      </c>
      <c r="AG51" s="66">
        <v>2.9658247886109005E-5</v>
      </c>
      <c r="AH51" s="66">
        <v>4.0848464079128715E-5</v>
      </c>
      <c r="AI51" s="66">
        <v>6.0502228439131555E-5</v>
      </c>
      <c r="AJ51" s="66">
        <v>4.2354659303598479E-5</v>
      </c>
      <c r="AK51" s="66">
        <v>5.5541036988178852E-5</v>
      </c>
      <c r="AL51" s="66">
        <v>1.4485557180669071E-5</v>
      </c>
      <c r="AM51" s="66">
        <v>2.576955688305005E-5</v>
      </c>
      <c r="AN51" s="66">
        <v>4.2488774905245599E-5</v>
      </c>
      <c r="AO51" s="66">
        <v>2.4960654338888982E-5</v>
      </c>
      <c r="AP51" s="66">
        <v>1.5586086841922796E-5</v>
      </c>
      <c r="AQ51" s="66">
        <v>2.6357753159539094E-5</v>
      </c>
      <c r="AR51" s="66">
        <v>4.1829031132020385E-5</v>
      </c>
      <c r="AS51" s="66">
        <v>3.3933687698901109E-5</v>
      </c>
      <c r="AT51" s="66">
        <v>2.9667855068969955E-4</v>
      </c>
      <c r="AU51" s="66">
        <v>8.211737501901985E-4</v>
      </c>
      <c r="AV51" s="66">
        <v>1</v>
      </c>
      <c r="AW51" s="66">
        <v>3.6500720518271375E-5</v>
      </c>
      <c r="AX51" s="66">
        <v>3.4266307878988709E-5</v>
      </c>
      <c r="AY51" s="66">
        <v>2.7997595107886152E-4</v>
      </c>
      <c r="AZ51" s="66">
        <v>2.1018554142891233E-5</v>
      </c>
      <c r="BA51" s="66">
        <v>1.2805822240696227E-4</v>
      </c>
      <c r="BB51" s="66">
        <v>2.5679870460475803E-5</v>
      </c>
      <c r="BC51" s="66">
        <v>4.1731041826414745E-5</v>
      </c>
      <c r="BD51" s="66">
        <v>2.507546840690655E-4</v>
      </c>
      <c r="BE51" s="66">
        <v>4.7763973591382288E-5</v>
      </c>
      <c r="BF51" s="66">
        <v>5.5949849454748528E-5</v>
      </c>
      <c r="BG51" s="66">
        <v>6.6071983465200117E-5</v>
      </c>
      <c r="BH51" s="66">
        <v>2.8545431142629917E-4</v>
      </c>
      <c r="BI51" s="66">
        <v>5.9143366831763187E-5</v>
      </c>
      <c r="BJ51" s="66">
        <v>1.0322728277765667E-4</v>
      </c>
      <c r="BK51" s="66">
        <v>5.208033278209536E-5</v>
      </c>
      <c r="BL51" s="66">
        <v>8.2063729397919427E-5</v>
      </c>
      <c r="BM51" s="66">
        <v>4.7355844501969246E-5</v>
      </c>
      <c r="BN51" s="66">
        <v>6.3427905718379366E-5</v>
      </c>
      <c r="BO51" s="66">
        <v>5.0547382534163399E-5</v>
      </c>
      <c r="BP51" s="66">
        <v>6.1217871163249578E-5</v>
      </c>
      <c r="BQ51" s="66">
        <v>1.8988579256880951E-5</v>
      </c>
      <c r="BR51" s="66">
        <v>8.9268851636988334E-5</v>
      </c>
      <c r="BS51" s="66">
        <v>8.8323258342042435E-5</v>
      </c>
      <c r="BT51" s="66">
        <v>1.5095557020069279E-4</v>
      </c>
      <c r="BU51" s="66">
        <v>3.3312976744003145E-5</v>
      </c>
      <c r="BV51" s="66">
        <v>2.0057271606280535E-5</v>
      </c>
      <c r="BW51" s="66">
        <v>1.3629488009947385E-5</v>
      </c>
      <c r="BX51" s="66">
        <v>2.877094751268825E-6</v>
      </c>
      <c r="BY51" s="66">
        <v>2.4406010133059776E-5</v>
      </c>
      <c r="BZ51" s="66">
        <v>9.7216590247635354E-5</v>
      </c>
      <c r="CA51" s="66">
        <v>5.1686896462446773E-4</v>
      </c>
      <c r="CB51" s="66">
        <v>1.6087828614595375E-5</v>
      </c>
      <c r="CC51" s="66">
        <v>9.7048676552603162E-5</v>
      </c>
      <c r="CD51" s="66">
        <v>7.2326851416201321E-5</v>
      </c>
      <c r="CE51" s="66">
        <v>6.6559341205246685E-5</v>
      </c>
      <c r="CF51" s="66">
        <v>4.5242139035882584E-5</v>
      </c>
      <c r="CG51" s="66">
        <v>3.2225301777279548E-5</v>
      </c>
      <c r="CH51" s="66">
        <v>3.3792484195069596E-5</v>
      </c>
      <c r="CI51" s="66">
        <v>7.3522074694641807E-5</v>
      </c>
      <c r="CJ51" s="66">
        <v>5.8922811598861314E-5</v>
      </c>
      <c r="CK51" s="66">
        <v>7.8191736897888003E-5</v>
      </c>
      <c r="CL51" s="66">
        <v>2.8733514004069405E-4</v>
      </c>
      <c r="CM51" s="66">
        <v>4.1301235647899648E-4</v>
      </c>
      <c r="CN51" s="66">
        <v>2.3200859206431577E-5</v>
      </c>
      <c r="CO51" s="66">
        <v>7.654998737247366E-5</v>
      </c>
      <c r="CP51" s="66">
        <v>1.8078183119298967E-3</v>
      </c>
      <c r="CQ51" s="66">
        <v>7.7749085171300387E-4</v>
      </c>
      <c r="CR51" s="66">
        <v>4.7715704553810651E-4</v>
      </c>
      <c r="CS51" s="66">
        <v>3.2814952010364003E-4</v>
      </c>
      <c r="CT51" s="66">
        <v>6.6495178787026544E-5</v>
      </c>
      <c r="CU51" s="66">
        <v>4.9715315541333559E-4</v>
      </c>
      <c r="CV51" s="66">
        <v>5.4528531667297133E-5</v>
      </c>
      <c r="CW51" s="66">
        <v>2.9953797599189193E-3</v>
      </c>
      <c r="CX51" s="66">
        <v>6.0654070595358869E-5</v>
      </c>
      <c r="CY51" s="66">
        <v>5.2869716455205775E-5</v>
      </c>
      <c r="CZ51" s="66">
        <v>3.3662821288194568E-5</v>
      </c>
      <c r="DA51" s="66">
        <v>4.8748429322762767E-5</v>
      </c>
      <c r="DB51" s="66">
        <v>5.2205669404982078E-4</v>
      </c>
      <c r="DC51" s="66">
        <v>9.3565384675400477E-5</v>
      </c>
      <c r="DD51" s="66">
        <v>3.2416069143206151E-3</v>
      </c>
      <c r="DE51" s="67">
        <v>1.2918080516174945E-4</v>
      </c>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row>
    <row r="52" spans="1:168" s="34" customFormat="1" ht="19.95" customHeight="1" x14ac:dyDescent="0.2">
      <c r="A52" s="71" t="s">
        <v>409</v>
      </c>
      <c r="B52" s="69" t="s">
        <v>408</v>
      </c>
      <c r="C52" s="70">
        <v>5.9032564764741422E-5</v>
      </c>
      <c r="D52" s="66">
        <v>3.3708412267223652E-5</v>
      </c>
      <c r="E52" s="66">
        <v>3.8799597185992259E-5</v>
      </c>
      <c r="F52" s="66">
        <v>6.8665291584172911E-5</v>
      </c>
      <c r="G52" s="66">
        <v>2.1987539484110069E-5</v>
      </c>
      <c r="H52" s="66">
        <v>0</v>
      </c>
      <c r="I52" s="66">
        <v>1.8437383439909129E-4</v>
      </c>
      <c r="J52" s="66">
        <v>2.1945837469480266E-5</v>
      </c>
      <c r="K52" s="66">
        <v>1.6916692574117473E-5</v>
      </c>
      <c r="L52" s="66">
        <v>1.5425935541382003E-5</v>
      </c>
      <c r="M52" s="66">
        <v>0</v>
      </c>
      <c r="N52" s="66">
        <v>3.8722829761911151E-5</v>
      </c>
      <c r="O52" s="66">
        <v>2.3601128336522443E-5</v>
      </c>
      <c r="P52" s="66">
        <v>4.6551633451730538E-5</v>
      </c>
      <c r="Q52" s="66">
        <v>2.3239265824733342E-5</v>
      </c>
      <c r="R52" s="66">
        <v>2.5528258599966338E-5</v>
      </c>
      <c r="S52" s="66">
        <v>1.4588303625933201E-5</v>
      </c>
      <c r="T52" s="66">
        <v>2.0771423678888646E-5</v>
      </c>
      <c r="U52" s="66">
        <v>4.2411484409853495E-5</v>
      </c>
      <c r="V52" s="66">
        <v>6.6306765718299028E-5</v>
      </c>
      <c r="W52" s="66">
        <v>1.5979002033660127E-5</v>
      </c>
      <c r="X52" s="66">
        <v>6.3179121674629085E-5</v>
      </c>
      <c r="Y52" s="66">
        <v>2.7589395476765766E-5</v>
      </c>
      <c r="Z52" s="66">
        <v>3.3438526739111212E-5</v>
      </c>
      <c r="AA52" s="66">
        <v>2.6732145736672829E-5</v>
      </c>
      <c r="AB52" s="66">
        <v>2.2354465811982909E-5</v>
      </c>
      <c r="AC52" s="66">
        <v>6.6308715145827622E-6</v>
      </c>
      <c r="AD52" s="66">
        <v>2.4431799332739207E-5</v>
      </c>
      <c r="AE52" s="66">
        <v>2.8366870929487724E-5</v>
      </c>
      <c r="AF52" s="66">
        <v>4.3585487511113818E-5</v>
      </c>
      <c r="AG52" s="66">
        <v>2.0040859020275188E-5</v>
      </c>
      <c r="AH52" s="66">
        <v>3.4867061690883145E-5</v>
      </c>
      <c r="AI52" s="66">
        <v>6.2591912315413628E-5</v>
      </c>
      <c r="AJ52" s="66">
        <v>3.9895262813164064E-5</v>
      </c>
      <c r="AK52" s="66">
        <v>5.3280353684717105E-5</v>
      </c>
      <c r="AL52" s="66">
        <v>1.4458389269970453E-5</v>
      </c>
      <c r="AM52" s="66">
        <v>2.6633489030406655E-5</v>
      </c>
      <c r="AN52" s="66">
        <v>4.2919174187039874E-5</v>
      </c>
      <c r="AO52" s="66">
        <v>1.79430223609199E-5</v>
      </c>
      <c r="AP52" s="66">
        <v>1.5572783577702685E-5</v>
      </c>
      <c r="AQ52" s="66">
        <v>2.3664619628044894E-5</v>
      </c>
      <c r="AR52" s="66">
        <v>3.8748468811863993E-5</v>
      </c>
      <c r="AS52" s="66">
        <v>1.5952118287608437E-4</v>
      </c>
      <c r="AT52" s="66">
        <v>1.4496053072163159E-4</v>
      </c>
      <c r="AU52" s="66">
        <v>3.345507457256824E-4</v>
      </c>
      <c r="AV52" s="66">
        <v>1.4452323720627944E-2</v>
      </c>
      <c r="AW52" s="66">
        <v>1</v>
      </c>
      <c r="AX52" s="66">
        <v>6.7002181751961249E-3</v>
      </c>
      <c r="AY52" s="66">
        <v>1.1622500736832716E-2</v>
      </c>
      <c r="AZ52" s="66">
        <v>3.0711259925520876E-2</v>
      </c>
      <c r="BA52" s="66">
        <v>4.1283195755373536E-2</v>
      </c>
      <c r="BB52" s="66">
        <v>1.3816195229042087E-2</v>
      </c>
      <c r="BC52" s="66">
        <v>2.8419385319108051E-2</v>
      </c>
      <c r="BD52" s="66">
        <v>4.5769803573330888E-2</v>
      </c>
      <c r="BE52" s="66">
        <v>5.2579703944143725E-4</v>
      </c>
      <c r="BF52" s="66">
        <v>4.3069885972189266E-4</v>
      </c>
      <c r="BG52" s="66">
        <v>1.9234986333284212E-3</v>
      </c>
      <c r="BH52" s="66">
        <v>6.5125763611789222E-5</v>
      </c>
      <c r="BI52" s="66">
        <v>4.3654155550866655E-4</v>
      </c>
      <c r="BJ52" s="66">
        <v>8.4544640826120384E-4</v>
      </c>
      <c r="BK52" s="66">
        <v>4.6579908229197127E-5</v>
      </c>
      <c r="BL52" s="66">
        <v>4.1617697014523333E-5</v>
      </c>
      <c r="BM52" s="66">
        <v>5.465641939820311E-5</v>
      </c>
      <c r="BN52" s="66">
        <v>5.4999789731853751E-5</v>
      </c>
      <c r="BO52" s="66">
        <v>6.123829185584716E-5</v>
      </c>
      <c r="BP52" s="66">
        <v>6.9041212447914423E-5</v>
      </c>
      <c r="BQ52" s="66">
        <v>1.6629644034219939E-5</v>
      </c>
      <c r="BR52" s="66">
        <v>8.1332365121837387E-5</v>
      </c>
      <c r="BS52" s="66">
        <v>8.1055079849313728E-5</v>
      </c>
      <c r="BT52" s="66">
        <v>3.0629730479508073E-5</v>
      </c>
      <c r="BU52" s="66">
        <v>1.8834871393199334E-5</v>
      </c>
      <c r="BV52" s="66">
        <v>1.4410573741783478E-5</v>
      </c>
      <c r="BW52" s="66">
        <v>1.0547733932411182E-5</v>
      </c>
      <c r="BX52" s="66">
        <v>2.111584443905279E-6</v>
      </c>
      <c r="BY52" s="66">
        <v>2.6738861978230472E-5</v>
      </c>
      <c r="BZ52" s="66">
        <v>1.0613920147388946E-4</v>
      </c>
      <c r="CA52" s="66">
        <v>5.9203937301242893E-4</v>
      </c>
      <c r="CB52" s="66">
        <v>8.2972036288301168E-6</v>
      </c>
      <c r="CC52" s="66">
        <v>1.1052223954545096E-4</v>
      </c>
      <c r="CD52" s="66">
        <v>4.6072432574030532E-5</v>
      </c>
      <c r="CE52" s="66">
        <v>3.2093768934299371E-5</v>
      </c>
      <c r="CF52" s="66">
        <v>2.9851206588740844E-5</v>
      </c>
      <c r="CG52" s="66">
        <v>1.2821619740238808E-5</v>
      </c>
      <c r="CH52" s="66">
        <v>2.0632113852831248E-5</v>
      </c>
      <c r="CI52" s="66">
        <v>4.5308247369687682E-5</v>
      </c>
      <c r="CJ52" s="66">
        <v>5.9987150422253741E-5</v>
      </c>
      <c r="CK52" s="66">
        <v>3.9404361868391762E-5</v>
      </c>
      <c r="CL52" s="66">
        <v>3.6348405427633067E-5</v>
      </c>
      <c r="CM52" s="66">
        <v>4.6971708040996115E-5</v>
      </c>
      <c r="CN52" s="66">
        <v>1.7141041849814108E-5</v>
      </c>
      <c r="CO52" s="66">
        <v>7.0031748525709725E-5</v>
      </c>
      <c r="CP52" s="66">
        <v>3.9455573234046067E-5</v>
      </c>
      <c r="CQ52" s="66">
        <v>4.9375458851620403E-5</v>
      </c>
      <c r="CR52" s="66">
        <v>3.6679965870232772E-5</v>
      </c>
      <c r="CS52" s="66">
        <v>2.1196796917504864E-5</v>
      </c>
      <c r="CT52" s="66">
        <v>4.5704021086595769E-5</v>
      </c>
      <c r="CU52" s="66">
        <v>3.5380999691484111E-4</v>
      </c>
      <c r="CV52" s="66">
        <v>3.0981212383155903E-5</v>
      </c>
      <c r="CW52" s="66">
        <v>3.6100512237263243E-3</v>
      </c>
      <c r="CX52" s="66">
        <v>2.2095860720802253E-5</v>
      </c>
      <c r="CY52" s="66">
        <v>3.6748941441796253E-5</v>
      </c>
      <c r="CZ52" s="66">
        <v>2.3427177533572751E-5</v>
      </c>
      <c r="DA52" s="66">
        <v>3.501812526140724E-5</v>
      </c>
      <c r="DB52" s="66">
        <v>4.4329485361386121E-5</v>
      </c>
      <c r="DC52" s="66">
        <v>2.6247817699964015E-5</v>
      </c>
      <c r="DD52" s="66">
        <v>8.891680943643601E-5</v>
      </c>
      <c r="DE52" s="67">
        <v>3.6504812422915625E-5</v>
      </c>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row>
    <row r="53" spans="1:168" s="34" customFormat="1" ht="19.95" customHeight="1" x14ac:dyDescent="0.2">
      <c r="A53" s="71" t="s">
        <v>412</v>
      </c>
      <c r="B53" s="69" t="s">
        <v>411</v>
      </c>
      <c r="C53" s="70">
        <v>8.0138961842274851E-5</v>
      </c>
      <c r="D53" s="66">
        <v>4.8485888958659831E-5</v>
      </c>
      <c r="E53" s="66">
        <v>4.7364568612496764E-5</v>
      </c>
      <c r="F53" s="66">
        <v>9.6496044906430834E-5</v>
      </c>
      <c r="G53" s="66">
        <v>3.3953336200441095E-5</v>
      </c>
      <c r="H53" s="66">
        <v>0</v>
      </c>
      <c r="I53" s="66">
        <v>2.5037116765197443E-4</v>
      </c>
      <c r="J53" s="66">
        <v>3.348498433257707E-5</v>
      </c>
      <c r="K53" s="66">
        <v>3.1417542167365515E-5</v>
      </c>
      <c r="L53" s="66">
        <v>2.293278855979436E-5</v>
      </c>
      <c r="M53" s="66">
        <v>0</v>
      </c>
      <c r="N53" s="66">
        <v>5.5291518697348226E-5</v>
      </c>
      <c r="O53" s="66">
        <v>3.5848967015548799E-5</v>
      </c>
      <c r="P53" s="66">
        <v>6.7108302418299138E-5</v>
      </c>
      <c r="Q53" s="66">
        <v>4.4944646034804424E-5</v>
      </c>
      <c r="R53" s="66">
        <v>3.7080522355125047E-5</v>
      </c>
      <c r="S53" s="66">
        <v>2.5377660810242058E-5</v>
      </c>
      <c r="T53" s="66">
        <v>1.0998718554033664E-4</v>
      </c>
      <c r="U53" s="66">
        <v>6.0742436202919782E-5</v>
      </c>
      <c r="V53" s="66">
        <v>9.3234590745275406E-5</v>
      </c>
      <c r="W53" s="66">
        <v>2.19244249738776E-5</v>
      </c>
      <c r="X53" s="66">
        <v>8.5464527123303022E-5</v>
      </c>
      <c r="Y53" s="66">
        <v>3.8967608689604005E-5</v>
      </c>
      <c r="Z53" s="66">
        <v>4.7544934318972949E-5</v>
      </c>
      <c r="AA53" s="66">
        <v>4.2839385212245478E-5</v>
      </c>
      <c r="AB53" s="66">
        <v>3.5858564216457234E-5</v>
      </c>
      <c r="AC53" s="66">
        <v>9.1618835921642025E-6</v>
      </c>
      <c r="AD53" s="66">
        <v>3.3347302201859394E-5</v>
      </c>
      <c r="AE53" s="66">
        <v>3.9328904516537747E-5</v>
      </c>
      <c r="AF53" s="66">
        <v>6.4401279670371397E-5</v>
      </c>
      <c r="AG53" s="66">
        <v>3.4105133886791973E-5</v>
      </c>
      <c r="AH53" s="66">
        <v>5.4342278282000595E-5</v>
      </c>
      <c r="AI53" s="66">
        <v>8.7180287051244728E-5</v>
      </c>
      <c r="AJ53" s="66">
        <v>6.0854075042644655E-5</v>
      </c>
      <c r="AK53" s="66">
        <v>7.7268533021309158E-5</v>
      </c>
      <c r="AL53" s="66">
        <v>2.02020238513739E-5</v>
      </c>
      <c r="AM53" s="66">
        <v>3.6581139119669433E-5</v>
      </c>
      <c r="AN53" s="66">
        <v>6.0927127229506215E-5</v>
      </c>
      <c r="AO53" s="66">
        <v>2.7570708323243052E-5</v>
      </c>
      <c r="AP53" s="66">
        <v>2.166030549623285E-5</v>
      </c>
      <c r="AQ53" s="66">
        <v>6.0584412452659464E-5</v>
      </c>
      <c r="AR53" s="66">
        <v>5.9255564978990547E-5</v>
      </c>
      <c r="AS53" s="66">
        <v>5.8530901960503797E-4</v>
      </c>
      <c r="AT53" s="66">
        <v>2.3814252779003371E-4</v>
      </c>
      <c r="AU53" s="66">
        <v>5.6126628994498929E-4</v>
      </c>
      <c r="AV53" s="66">
        <v>3.1194654134394876E-3</v>
      </c>
      <c r="AW53" s="66">
        <v>1.1802257226991136E-2</v>
      </c>
      <c r="AX53" s="66">
        <v>1</v>
      </c>
      <c r="AY53" s="66">
        <v>3.6228125126094293E-3</v>
      </c>
      <c r="AZ53" s="66">
        <v>2.4892805208083417E-3</v>
      </c>
      <c r="BA53" s="66">
        <v>1.1558883244061917E-2</v>
      </c>
      <c r="BB53" s="66">
        <v>2.711584192087192E-3</v>
      </c>
      <c r="BC53" s="66">
        <v>1.1151735430454621E-2</v>
      </c>
      <c r="BD53" s="66">
        <v>8.1253393677553909E-3</v>
      </c>
      <c r="BE53" s="66">
        <v>2.808216145259026E-4</v>
      </c>
      <c r="BF53" s="66">
        <v>2.4068029092674134E-4</v>
      </c>
      <c r="BG53" s="66">
        <v>8.361513219887714E-4</v>
      </c>
      <c r="BH53" s="66">
        <v>1.3381887753628397E-4</v>
      </c>
      <c r="BI53" s="66">
        <v>1.0923290246391091E-4</v>
      </c>
      <c r="BJ53" s="66">
        <v>1.8276379211929419E-4</v>
      </c>
      <c r="BK53" s="66">
        <v>6.3195094031967943E-5</v>
      </c>
      <c r="BL53" s="66">
        <v>1.0314569551961498E-4</v>
      </c>
      <c r="BM53" s="66">
        <v>9.273024032658051E-5</v>
      </c>
      <c r="BN53" s="66">
        <v>7.8192525875404799E-5</v>
      </c>
      <c r="BO53" s="66">
        <v>6.9093687528092832E-5</v>
      </c>
      <c r="BP53" s="66">
        <v>9.3344096032299699E-5</v>
      </c>
      <c r="BQ53" s="66">
        <v>2.4608488829377227E-5</v>
      </c>
      <c r="BR53" s="66">
        <v>1.1629179576410565E-4</v>
      </c>
      <c r="BS53" s="66">
        <v>1.2007018726241323E-4</v>
      </c>
      <c r="BT53" s="66">
        <v>5.0117086677922125E-5</v>
      </c>
      <c r="BU53" s="66">
        <v>4.3983256803580546E-5</v>
      </c>
      <c r="BV53" s="66">
        <v>2.4967167035700552E-5</v>
      </c>
      <c r="BW53" s="66">
        <v>1.7771691463517161E-5</v>
      </c>
      <c r="BX53" s="66">
        <v>4.0951574004639079E-6</v>
      </c>
      <c r="BY53" s="66">
        <v>3.3338605799738002E-5</v>
      </c>
      <c r="BZ53" s="66">
        <v>1.4635676724368145E-4</v>
      </c>
      <c r="CA53" s="66">
        <v>7.8327993764602105E-4</v>
      </c>
      <c r="CB53" s="66">
        <v>1.6810476101673588E-5</v>
      </c>
      <c r="CC53" s="66">
        <v>1.5098666807408979E-4</v>
      </c>
      <c r="CD53" s="66">
        <v>8.0189123376045438E-5</v>
      </c>
      <c r="CE53" s="66">
        <v>5.110230781803163E-5</v>
      </c>
      <c r="CF53" s="66">
        <v>4.8919786643762835E-5</v>
      </c>
      <c r="CG53" s="66">
        <v>3.2780786250396307E-5</v>
      </c>
      <c r="CH53" s="66">
        <v>5.9078348025623957E-5</v>
      </c>
      <c r="CI53" s="66">
        <v>3.1889242841027062E-4</v>
      </c>
      <c r="CJ53" s="66">
        <v>1.8225908290156419E-4</v>
      </c>
      <c r="CK53" s="66">
        <v>1.4698317620031549E-4</v>
      </c>
      <c r="CL53" s="66">
        <v>6.1382922628580865E-4</v>
      </c>
      <c r="CM53" s="66">
        <v>2.371756364738072E-4</v>
      </c>
      <c r="CN53" s="66">
        <v>3.2370390410485499E-5</v>
      </c>
      <c r="CO53" s="66">
        <v>4.5663262606833108E-4</v>
      </c>
      <c r="CP53" s="66">
        <v>2.925141574662659E-5</v>
      </c>
      <c r="CQ53" s="66">
        <v>6.3516343441352146E-5</v>
      </c>
      <c r="CR53" s="66">
        <v>6.4868607006825395E-5</v>
      </c>
      <c r="CS53" s="66">
        <v>4.2378595536532835E-5</v>
      </c>
      <c r="CT53" s="66">
        <v>8.753423065823041E-5</v>
      </c>
      <c r="CU53" s="66">
        <v>4.2633073723320877E-4</v>
      </c>
      <c r="CV53" s="66">
        <v>1.51173142481535E-4</v>
      </c>
      <c r="CW53" s="66">
        <v>4.7596067935967296E-3</v>
      </c>
      <c r="CX53" s="66">
        <v>3.7499882214831991E-5</v>
      </c>
      <c r="CY53" s="66">
        <v>5.9722532974704492E-5</v>
      </c>
      <c r="CZ53" s="66">
        <v>3.7436901936129263E-5</v>
      </c>
      <c r="DA53" s="66">
        <v>6.3691086513142025E-5</v>
      </c>
      <c r="DB53" s="66">
        <v>6.1573871184468872E-5</v>
      </c>
      <c r="DC53" s="66">
        <v>5.3700997964757318E-5</v>
      </c>
      <c r="DD53" s="66">
        <v>3.2958018576409046E-3</v>
      </c>
      <c r="DE53" s="67">
        <v>9.6179970182546512E-5</v>
      </c>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row>
    <row r="54" spans="1:168" s="34" customFormat="1" ht="19.95" customHeight="1" x14ac:dyDescent="0.2">
      <c r="A54" s="71" t="s">
        <v>415</v>
      </c>
      <c r="B54" s="69" t="s">
        <v>414</v>
      </c>
      <c r="C54" s="70">
        <v>2.9194793115094377E-5</v>
      </c>
      <c r="D54" s="66">
        <v>1.7939901724767208E-5</v>
      </c>
      <c r="E54" s="66">
        <v>1.2055287039541245E-5</v>
      </c>
      <c r="F54" s="66">
        <v>3.3128414267401184E-5</v>
      </c>
      <c r="G54" s="66">
        <v>1.1115976362831036E-4</v>
      </c>
      <c r="H54" s="66">
        <v>0</v>
      </c>
      <c r="I54" s="66">
        <v>9.3156040428883657E-5</v>
      </c>
      <c r="J54" s="66">
        <v>1.0711277413974184E-5</v>
      </c>
      <c r="K54" s="66">
        <v>7.4408685326374643E-6</v>
      </c>
      <c r="L54" s="66">
        <v>7.5935189205759386E-6</v>
      </c>
      <c r="M54" s="66">
        <v>0</v>
      </c>
      <c r="N54" s="66">
        <v>1.9772747459077746E-5</v>
      </c>
      <c r="O54" s="66">
        <v>1.1214165014709967E-5</v>
      </c>
      <c r="P54" s="66">
        <v>2.5060461386311515E-5</v>
      </c>
      <c r="Q54" s="66">
        <v>2.7516588873238057E-5</v>
      </c>
      <c r="R54" s="66">
        <v>1.3794574900289241E-5</v>
      </c>
      <c r="S54" s="66">
        <v>7.8578398986497946E-6</v>
      </c>
      <c r="T54" s="66">
        <v>1.0119822717295321E-5</v>
      </c>
      <c r="U54" s="66">
        <v>2.1308656575929408E-5</v>
      </c>
      <c r="V54" s="66">
        <v>3.3183413610882696E-5</v>
      </c>
      <c r="W54" s="66">
        <v>8.3381077189226392E-6</v>
      </c>
      <c r="X54" s="66">
        <v>3.1840874878702755E-5</v>
      </c>
      <c r="Y54" s="66">
        <v>1.4968558556823887E-5</v>
      </c>
      <c r="Z54" s="66">
        <v>1.8852243132030864E-5</v>
      </c>
      <c r="AA54" s="66">
        <v>1.2899342957394075E-5</v>
      </c>
      <c r="AB54" s="66">
        <v>1.1547016024161749E-5</v>
      </c>
      <c r="AC54" s="66">
        <v>3.2755642830570876E-6</v>
      </c>
      <c r="AD54" s="66">
        <v>1.2307937705447471E-5</v>
      </c>
      <c r="AE54" s="66">
        <v>1.5516514706096295E-5</v>
      </c>
      <c r="AF54" s="66">
        <v>2.1055005829126838E-5</v>
      </c>
      <c r="AG54" s="66">
        <v>9.345111635280465E-6</v>
      </c>
      <c r="AH54" s="66">
        <v>1.9540135740760574E-5</v>
      </c>
      <c r="AI54" s="66">
        <v>3.1842819994136852E-5</v>
      </c>
      <c r="AJ54" s="66">
        <v>2.164364671103786E-5</v>
      </c>
      <c r="AK54" s="66">
        <v>2.7430389567001047E-5</v>
      </c>
      <c r="AL54" s="66">
        <v>8.1472232444173117E-6</v>
      </c>
      <c r="AM54" s="66">
        <v>1.4448536279371845E-5</v>
      </c>
      <c r="AN54" s="66">
        <v>2.3272490695484398E-5</v>
      </c>
      <c r="AO54" s="66">
        <v>9.6315542256555015E-6</v>
      </c>
      <c r="AP54" s="66">
        <v>8.5404490525658901E-6</v>
      </c>
      <c r="AQ54" s="66">
        <v>1.3269541274748148E-5</v>
      </c>
      <c r="AR54" s="66">
        <v>1.1672565318502501E-4</v>
      </c>
      <c r="AS54" s="66">
        <v>3.3718005828499729E-5</v>
      </c>
      <c r="AT54" s="66">
        <v>1.5262198492420119E-3</v>
      </c>
      <c r="AU54" s="66">
        <v>1.1421523317139701E-3</v>
      </c>
      <c r="AV54" s="66">
        <v>6.4919573206554575E-4</v>
      </c>
      <c r="AW54" s="66">
        <v>1.7950818851618801E-5</v>
      </c>
      <c r="AX54" s="66">
        <v>8.2740662123022735E-5</v>
      </c>
      <c r="AY54" s="66">
        <v>1</v>
      </c>
      <c r="AZ54" s="66">
        <v>1.1879412915251999E-3</v>
      </c>
      <c r="BA54" s="66">
        <v>7.8153796293618241E-4</v>
      </c>
      <c r="BB54" s="66">
        <v>4.026523871206716E-4</v>
      </c>
      <c r="BC54" s="66">
        <v>6.9586404318339569E-4</v>
      </c>
      <c r="BD54" s="66">
        <v>7.7114751699033826E-4</v>
      </c>
      <c r="BE54" s="66">
        <v>2.2406663696206987E-3</v>
      </c>
      <c r="BF54" s="66">
        <v>1.0318622419878845E-3</v>
      </c>
      <c r="BG54" s="66">
        <v>2.7793531993459083E-3</v>
      </c>
      <c r="BH54" s="66">
        <v>1.2546011673464953E-3</v>
      </c>
      <c r="BI54" s="66">
        <v>5.0934203516970035E-4</v>
      </c>
      <c r="BJ54" s="66">
        <v>2.4650548325059077E-5</v>
      </c>
      <c r="BK54" s="66">
        <v>2.2087277903953197E-5</v>
      </c>
      <c r="BL54" s="66">
        <v>1.7403059028557605E-4</v>
      </c>
      <c r="BM54" s="66">
        <v>3.0071436505914328E-4</v>
      </c>
      <c r="BN54" s="66">
        <v>1.0485738406488649E-4</v>
      </c>
      <c r="BO54" s="66">
        <v>3.1725302369908564E-4</v>
      </c>
      <c r="BP54" s="66">
        <v>3.6511470831604773E-5</v>
      </c>
      <c r="BQ54" s="66">
        <v>1.4757918068595892E-5</v>
      </c>
      <c r="BR54" s="66">
        <v>4.9251490261248217E-5</v>
      </c>
      <c r="BS54" s="66">
        <v>3.9923012224488122E-5</v>
      </c>
      <c r="BT54" s="66">
        <v>1.4236176775038766E-5</v>
      </c>
      <c r="BU54" s="66">
        <v>9.2654126551667326E-6</v>
      </c>
      <c r="BV54" s="66">
        <v>7.5551857305030391E-6</v>
      </c>
      <c r="BW54" s="66">
        <v>7.8078536394616959E-6</v>
      </c>
      <c r="BX54" s="66">
        <v>3.7732595708257021E-6</v>
      </c>
      <c r="BY54" s="66">
        <v>2.8369366486550484E-5</v>
      </c>
      <c r="BZ54" s="66">
        <v>5.0688492036249689E-5</v>
      </c>
      <c r="CA54" s="66">
        <v>2.8672654691285003E-4</v>
      </c>
      <c r="CB54" s="66">
        <v>7.9036264420137973E-6</v>
      </c>
      <c r="CC54" s="66">
        <v>6.7725094005293017E-5</v>
      </c>
      <c r="CD54" s="66">
        <v>2.2618048828604835E-5</v>
      </c>
      <c r="CE54" s="66">
        <v>1.96550512981976E-5</v>
      </c>
      <c r="CF54" s="66">
        <v>1.7644202224502767E-5</v>
      </c>
      <c r="CG54" s="66">
        <v>6.4670045003503785E-6</v>
      </c>
      <c r="CH54" s="66">
        <v>1.0472734332022762E-5</v>
      </c>
      <c r="CI54" s="66">
        <v>2.4549217809994316E-5</v>
      </c>
      <c r="CJ54" s="66">
        <v>2.7339946492593659E-5</v>
      </c>
      <c r="CK54" s="66">
        <v>2.028410456880119E-5</v>
      </c>
      <c r="CL54" s="66">
        <v>1.3356591336850362E-5</v>
      </c>
      <c r="CM54" s="66">
        <v>1.8546119157933227E-5</v>
      </c>
      <c r="CN54" s="66">
        <v>1.0029837163935163E-5</v>
      </c>
      <c r="CO54" s="66">
        <v>2.82268497736712E-5</v>
      </c>
      <c r="CP54" s="66">
        <v>8.1092112975004872E-6</v>
      </c>
      <c r="CQ54" s="66">
        <v>1.9372133555857217E-5</v>
      </c>
      <c r="CR54" s="66">
        <v>1.5716915828920486E-5</v>
      </c>
      <c r="CS54" s="66">
        <v>8.7066216249697243E-6</v>
      </c>
      <c r="CT54" s="66">
        <v>2.1696916056514722E-5</v>
      </c>
      <c r="CU54" s="66">
        <v>1.5121104556083847E-4</v>
      </c>
      <c r="CV54" s="66">
        <v>1.4885623066619599E-5</v>
      </c>
      <c r="CW54" s="66">
        <v>1.730012558229318E-3</v>
      </c>
      <c r="CX54" s="66">
        <v>9.1674428497100351E-6</v>
      </c>
      <c r="CY54" s="66">
        <v>1.8458478543432594E-5</v>
      </c>
      <c r="CZ54" s="66">
        <v>1.1419383928787874E-5</v>
      </c>
      <c r="DA54" s="66">
        <v>1.7411155620579994E-5</v>
      </c>
      <c r="DB54" s="66">
        <v>1.8493433019778214E-5</v>
      </c>
      <c r="DC54" s="66">
        <v>1.4204305096145056E-5</v>
      </c>
      <c r="DD54" s="66">
        <v>6.598089813490038E-6</v>
      </c>
      <c r="DE54" s="67">
        <v>2.2129710581455043E-5</v>
      </c>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row>
    <row r="55" spans="1:168" s="34" customFormat="1" ht="19.95" customHeight="1" x14ac:dyDescent="0.2">
      <c r="A55" s="71" t="s">
        <v>418</v>
      </c>
      <c r="B55" s="69" t="s">
        <v>417</v>
      </c>
      <c r="C55" s="70">
        <v>2.0845449509629523E-6</v>
      </c>
      <c r="D55" s="66">
        <v>1.2199230460147114E-6</v>
      </c>
      <c r="E55" s="66">
        <v>8.4890646216668759E-7</v>
      </c>
      <c r="F55" s="66">
        <v>2.450403418536942E-6</v>
      </c>
      <c r="G55" s="66">
        <v>7.533195903787462E-7</v>
      </c>
      <c r="H55" s="66">
        <v>0</v>
      </c>
      <c r="I55" s="66">
        <v>6.5142546978187504E-6</v>
      </c>
      <c r="J55" s="66">
        <v>7.9453154484121166E-7</v>
      </c>
      <c r="K55" s="66">
        <v>5.3453001524930568E-7</v>
      </c>
      <c r="L55" s="66">
        <v>5.9116662472017113E-7</v>
      </c>
      <c r="M55" s="66">
        <v>0</v>
      </c>
      <c r="N55" s="66">
        <v>1.3805738805658825E-6</v>
      </c>
      <c r="O55" s="66">
        <v>8.0085991897557084E-7</v>
      </c>
      <c r="P55" s="66">
        <v>1.6521006865684474E-6</v>
      </c>
      <c r="Q55" s="66">
        <v>6.879493650112426E-7</v>
      </c>
      <c r="R55" s="66">
        <v>9.301841407030984E-7</v>
      </c>
      <c r="S55" s="66">
        <v>5.3936974314492301E-7</v>
      </c>
      <c r="T55" s="66">
        <v>7.3463685242171577E-7</v>
      </c>
      <c r="U55" s="66">
        <v>1.5383058771619612E-6</v>
      </c>
      <c r="V55" s="66">
        <v>2.3459394806784437E-6</v>
      </c>
      <c r="W55" s="66">
        <v>5.7392181555534779E-7</v>
      </c>
      <c r="X55" s="66">
        <v>2.2478005968853061E-6</v>
      </c>
      <c r="Y55" s="66">
        <v>9.8834710553832714E-7</v>
      </c>
      <c r="Z55" s="66">
        <v>1.2067934813710716E-6</v>
      </c>
      <c r="AA55" s="66">
        <v>9.3387025895105618E-7</v>
      </c>
      <c r="AB55" s="66">
        <v>7.9220007196732026E-7</v>
      </c>
      <c r="AC55" s="66">
        <v>2.3691751690099267E-7</v>
      </c>
      <c r="AD55" s="66">
        <v>8.8936720520586442E-7</v>
      </c>
      <c r="AE55" s="66">
        <v>1.0318040486074595E-6</v>
      </c>
      <c r="AF55" s="66">
        <v>1.5212039777514174E-6</v>
      </c>
      <c r="AG55" s="66">
        <v>6.8117215151862051E-7</v>
      </c>
      <c r="AH55" s="66">
        <v>1.2361667924315277E-6</v>
      </c>
      <c r="AI55" s="66">
        <v>2.2597985575379914E-6</v>
      </c>
      <c r="AJ55" s="66">
        <v>1.3906667703630295E-6</v>
      </c>
      <c r="AK55" s="66">
        <v>1.889342890114543E-6</v>
      </c>
      <c r="AL55" s="66">
        <v>5.2925075563196095E-7</v>
      </c>
      <c r="AM55" s="66">
        <v>9.5747099091627085E-7</v>
      </c>
      <c r="AN55" s="66">
        <v>1.5330649312273559E-6</v>
      </c>
      <c r="AO55" s="66">
        <v>6.6107070671139867E-7</v>
      </c>
      <c r="AP55" s="66">
        <v>5.8067765708168961E-7</v>
      </c>
      <c r="AQ55" s="66">
        <v>8.4818117383760026E-7</v>
      </c>
      <c r="AR55" s="66">
        <v>1.2538540509640272E-6</v>
      </c>
      <c r="AS55" s="66">
        <v>1.0861786076761391E-6</v>
      </c>
      <c r="AT55" s="66">
        <v>7.8414979675251216E-7</v>
      </c>
      <c r="AU55" s="66">
        <v>8.292013591737328E-7</v>
      </c>
      <c r="AV55" s="66">
        <v>9.1772403647153124E-7</v>
      </c>
      <c r="AW55" s="66">
        <v>1.1625930426237668E-6</v>
      </c>
      <c r="AX55" s="66">
        <v>1.0425837833761412E-6</v>
      </c>
      <c r="AY55" s="66">
        <v>8.3971158410058471E-7</v>
      </c>
      <c r="AZ55" s="66">
        <v>1</v>
      </c>
      <c r="BA55" s="66">
        <v>8.5036799683480231E-7</v>
      </c>
      <c r="BB55" s="66">
        <v>7.0134831141266797E-7</v>
      </c>
      <c r="BC55" s="66">
        <v>5.5831783604282474E-7</v>
      </c>
      <c r="BD55" s="66">
        <v>7.2732917455180169E-7</v>
      </c>
      <c r="BE55" s="66">
        <v>5.1151823334989434E-7</v>
      </c>
      <c r="BF55" s="66">
        <v>5.6041072707365874E-7</v>
      </c>
      <c r="BG55" s="66">
        <v>6.0414762674091257E-7</v>
      </c>
      <c r="BH55" s="66">
        <v>4.6504118967626104E-6</v>
      </c>
      <c r="BI55" s="66">
        <v>2.4726583340389621E-5</v>
      </c>
      <c r="BJ55" s="66">
        <v>1.3342985894539776E-6</v>
      </c>
      <c r="BK55" s="66">
        <v>2.0350496981656687E-6</v>
      </c>
      <c r="BL55" s="66">
        <v>6.0113135089855892E-5</v>
      </c>
      <c r="BM55" s="66">
        <v>1.620102260729362E-6</v>
      </c>
      <c r="BN55" s="66">
        <v>1.5967269158937168E-6</v>
      </c>
      <c r="BO55" s="66">
        <v>1.5786956969922943E-6</v>
      </c>
      <c r="BP55" s="66">
        <v>2.4621385243316609E-6</v>
      </c>
      <c r="BQ55" s="66">
        <v>6.0882066213375051E-7</v>
      </c>
      <c r="BR55" s="66">
        <v>2.8814073491671348E-6</v>
      </c>
      <c r="BS55" s="66">
        <v>2.909481682826351E-6</v>
      </c>
      <c r="BT55" s="66">
        <v>9.9533763325097783E-7</v>
      </c>
      <c r="BU55" s="66">
        <v>6.6706683593173043E-7</v>
      </c>
      <c r="BV55" s="66">
        <v>4.881395619085561E-7</v>
      </c>
      <c r="BW55" s="66">
        <v>3.5925625166480467E-7</v>
      </c>
      <c r="BX55" s="66">
        <v>7.1141101209351019E-8</v>
      </c>
      <c r="BY55" s="66">
        <v>1.1379492608208879E-6</v>
      </c>
      <c r="BZ55" s="66">
        <v>5.6662272331246139E-6</v>
      </c>
      <c r="CA55" s="66">
        <v>2.0973847018203095E-5</v>
      </c>
      <c r="CB55" s="66">
        <v>3.0335309517935957E-7</v>
      </c>
      <c r="CC55" s="66">
        <v>3.9002380150193749E-6</v>
      </c>
      <c r="CD55" s="66">
        <v>1.5920962481480556E-6</v>
      </c>
      <c r="CE55" s="66">
        <v>1.1279984445786466E-6</v>
      </c>
      <c r="CF55" s="66">
        <v>1.0546851087535462E-6</v>
      </c>
      <c r="CG55" s="66">
        <v>5.3700108433857497E-7</v>
      </c>
      <c r="CH55" s="66">
        <v>7.3667068315078842E-7</v>
      </c>
      <c r="CI55" s="66">
        <v>2.0098964953889653E-6</v>
      </c>
      <c r="CJ55" s="66">
        <v>2.0734259944920596E-6</v>
      </c>
      <c r="CK55" s="66">
        <v>1.4847275437577066E-6</v>
      </c>
      <c r="CL55" s="66">
        <v>1.4115403194158778E-5</v>
      </c>
      <c r="CM55" s="66">
        <v>7.0027309291467889E-6</v>
      </c>
      <c r="CN55" s="66">
        <v>6.0774662930101293E-7</v>
      </c>
      <c r="CO55" s="66">
        <v>2.0675471805781374E-6</v>
      </c>
      <c r="CP55" s="66">
        <v>4.9107448495318431E-7</v>
      </c>
      <c r="CQ55" s="66">
        <v>1.3922345719654637E-6</v>
      </c>
      <c r="CR55" s="66">
        <v>1.1025591821958914E-6</v>
      </c>
      <c r="CS55" s="66">
        <v>5.9516636255106311E-7</v>
      </c>
      <c r="CT55" s="66">
        <v>1.6825122840626187E-6</v>
      </c>
      <c r="CU55" s="66">
        <v>1.2571276878985384E-5</v>
      </c>
      <c r="CV55" s="66">
        <v>1.7362023181091408E-6</v>
      </c>
      <c r="CW55" s="66">
        <v>1.2796294855675768E-4</v>
      </c>
      <c r="CX55" s="66">
        <v>8.9560015535068581E-7</v>
      </c>
      <c r="CY55" s="66">
        <v>1.3098854086292565E-6</v>
      </c>
      <c r="CZ55" s="66">
        <v>8.1373780567900232E-7</v>
      </c>
      <c r="DA55" s="66">
        <v>1.2423082122219824E-6</v>
      </c>
      <c r="DB55" s="66">
        <v>4.3664925083872761E-6</v>
      </c>
      <c r="DC55" s="66">
        <v>1.0629081477403327E-6</v>
      </c>
      <c r="DD55" s="66">
        <v>3.4025778330579177E-7</v>
      </c>
      <c r="DE55" s="67">
        <v>2.64880219191394E-6</v>
      </c>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row>
    <row r="56" spans="1:168" s="34" customFormat="1" ht="19.95" customHeight="1" x14ac:dyDescent="0.2">
      <c r="A56" s="71" t="s">
        <v>421</v>
      </c>
      <c r="B56" s="69" t="s">
        <v>422</v>
      </c>
      <c r="C56" s="70">
        <v>1.2747019399413592E-6</v>
      </c>
      <c r="D56" s="66">
        <v>7.1696359162716409E-7</v>
      </c>
      <c r="E56" s="66">
        <v>6.4597053305693499E-7</v>
      </c>
      <c r="F56" s="66">
        <v>1.4602272656254546E-6</v>
      </c>
      <c r="G56" s="66">
        <v>2.2086312569978669E-6</v>
      </c>
      <c r="H56" s="66">
        <v>0</v>
      </c>
      <c r="I56" s="66">
        <v>3.9722148299839831E-6</v>
      </c>
      <c r="J56" s="66">
        <v>5.0838648793668162E-7</v>
      </c>
      <c r="K56" s="66">
        <v>3.4604115752384129E-7</v>
      </c>
      <c r="L56" s="66">
        <v>4.2643397790958656E-7</v>
      </c>
      <c r="M56" s="66">
        <v>0</v>
      </c>
      <c r="N56" s="66">
        <v>8.5189077409162275E-7</v>
      </c>
      <c r="O56" s="66">
        <v>5.307317047842213E-7</v>
      </c>
      <c r="P56" s="66">
        <v>1.0113215953148214E-6</v>
      </c>
      <c r="Q56" s="66">
        <v>4.7501099572058001E-7</v>
      </c>
      <c r="R56" s="66">
        <v>5.69624269387886E-7</v>
      </c>
      <c r="S56" s="66">
        <v>3.4186768955653496E-7</v>
      </c>
      <c r="T56" s="66">
        <v>4.8048082007535415E-7</v>
      </c>
      <c r="U56" s="66">
        <v>9.2460075357203839E-7</v>
      </c>
      <c r="V56" s="66">
        <v>1.4520114458089105E-6</v>
      </c>
      <c r="W56" s="66">
        <v>3.4759176105097988E-7</v>
      </c>
      <c r="X56" s="66">
        <v>1.364154597780285E-6</v>
      </c>
      <c r="Y56" s="66">
        <v>6.1232863853369552E-7</v>
      </c>
      <c r="Z56" s="66">
        <v>7.6569016594131093E-7</v>
      </c>
      <c r="AA56" s="66">
        <v>5.9334262903321835E-7</v>
      </c>
      <c r="AB56" s="66">
        <v>5.0463737933696397E-7</v>
      </c>
      <c r="AC56" s="66">
        <v>1.4604735993512362E-7</v>
      </c>
      <c r="AD56" s="66">
        <v>5.3392231895714792E-7</v>
      </c>
      <c r="AE56" s="66">
        <v>6.6984572964057226E-7</v>
      </c>
      <c r="AF56" s="66">
        <v>9.5030216705722031E-7</v>
      </c>
      <c r="AG56" s="66">
        <v>4.5044594673808701E-7</v>
      </c>
      <c r="AH56" s="66">
        <v>8.4987322553584138E-7</v>
      </c>
      <c r="AI56" s="66">
        <v>1.4227919213631766E-6</v>
      </c>
      <c r="AJ56" s="66">
        <v>9.1292880952292212E-7</v>
      </c>
      <c r="AK56" s="66">
        <v>1.2331896095753353E-6</v>
      </c>
      <c r="AL56" s="66">
        <v>3.3056816884187806E-7</v>
      </c>
      <c r="AM56" s="66">
        <v>5.9304133788411647E-7</v>
      </c>
      <c r="AN56" s="66">
        <v>1.0051223160193792E-6</v>
      </c>
      <c r="AO56" s="66">
        <v>4.2902739795421137E-7</v>
      </c>
      <c r="AP56" s="66">
        <v>3.5664892438948795E-7</v>
      </c>
      <c r="AQ56" s="66">
        <v>5.2956518420466454E-7</v>
      </c>
      <c r="AR56" s="66">
        <v>8.0087840545404115E-7</v>
      </c>
      <c r="AS56" s="66">
        <v>7.0271624624626395E-7</v>
      </c>
      <c r="AT56" s="66">
        <v>3.0097657210340728E-5</v>
      </c>
      <c r="AU56" s="66">
        <v>8.0182796489235974E-5</v>
      </c>
      <c r="AV56" s="66">
        <v>9.8358617030054921E-5</v>
      </c>
      <c r="AW56" s="66">
        <v>1.0189601882401579E-6</v>
      </c>
      <c r="AX56" s="66">
        <v>7.0055069049183791E-7</v>
      </c>
      <c r="AY56" s="66">
        <v>1.2745948549453779E-4</v>
      </c>
      <c r="AZ56" s="66">
        <v>6.0302977591636524E-7</v>
      </c>
      <c r="BA56" s="66">
        <v>1</v>
      </c>
      <c r="BB56" s="66">
        <v>4.9734993635878936E-7</v>
      </c>
      <c r="BC56" s="66">
        <v>1.5276223699079826E-5</v>
      </c>
      <c r="BD56" s="66">
        <v>4.8868249483022576E-6</v>
      </c>
      <c r="BE56" s="66">
        <v>1.1193734040856318E-6</v>
      </c>
      <c r="BF56" s="66">
        <v>5.4043257184066446E-7</v>
      </c>
      <c r="BG56" s="66">
        <v>8.4606747362124879E-7</v>
      </c>
      <c r="BH56" s="66">
        <v>9.8182146737350436E-5</v>
      </c>
      <c r="BI56" s="66">
        <v>6.5804609156746301E-6</v>
      </c>
      <c r="BJ56" s="66">
        <v>7.7444952112451671E-7</v>
      </c>
      <c r="BK56" s="66">
        <v>1.0198895598682049E-6</v>
      </c>
      <c r="BL56" s="66">
        <v>4.1160882042095393E-6</v>
      </c>
      <c r="BM56" s="66">
        <v>2.1071871335732005E-6</v>
      </c>
      <c r="BN56" s="66">
        <v>7.493690343056222E-6</v>
      </c>
      <c r="BO56" s="66">
        <v>1.4441423846581648E-5</v>
      </c>
      <c r="BP56" s="66">
        <v>1.5218874135545859E-6</v>
      </c>
      <c r="BQ56" s="66">
        <v>4.1851010579156136E-7</v>
      </c>
      <c r="BR56" s="66">
        <v>1.9672565388478849E-6</v>
      </c>
      <c r="BS56" s="66">
        <v>1.8472923466111159E-6</v>
      </c>
      <c r="BT56" s="66">
        <v>7.2798664137012586E-7</v>
      </c>
      <c r="BU56" s="66">
        <v>5.1725590595869416E-7</v>
      </c>
      <c r="BV56" s="66">
        <v>4.3426833972829549E-7</v>
      </c>
      <c r="BW56" s="66">
        <v>2.9810973703810104E-7</v>
      </c>
      <c r="BX56" s="66">
        <v>6.344118218939804E-8</v>
      </c>
      <c r="BY56" s="66">
        <v>1.0238011601122207E-6</v>
      </c>
      <c r="BZ56" s="66">
        <v>2.2988180977610297E-6</v>
      </c>
      <c r="CA56" s="66">
        <v>1.252076185773774E-5</v>
      </c>
      <c r="CB56" s="66">
        <v>5.3628204533190757E-7</v>
      </c>
      <c r="CC56" s="66">
        <v>2.4243223033316807E-6</v>
      </c>
      <c r="CD56" s="66">
        <v>1.0231206941179583E-6</v>
      </c>
      <c r="CE56" s="66">
        <v>8.6373391879596236E-7</v>
      </c>
      <c r="CF56" s="66">
        <v>8.4972620729184889E-7</v>
      </c>
      <c r="CG56" s="66">
        <v>2.8766384128781691E-7</v>
      </c>
      <c r="CH56" s="66">
        <v>5.6051025744459596E-7</v>
      </c>
      <c r="CI56" s="66">
        <v>1.045451049095111E-6</v>
      </c>
      <c r="CJ56" s="66">
        <v>1.6556038285200295E-6</v>
      </c>
      <c r="CK56" s="66">
        <v>1.0454603629620418E-6</v>
      </c>
      <c r="CL56" s="66">
        <v>6.5584565461849684E-7</v>
      </c>
      <c r="CM56" s="66">
        <v>2.1317823912230334E-5</v>
      </c>
      <c r="CN56" s="66">
        <v>4.5524768483152496E-7</v>
      </c>
      <c r="CO56" s="66">
        <v>1.367852916861122E-6</v>
      </c>
      <c r="CP56" s="66">
        <v>1.982466643778117E-6</v>
      </c>
      <c r="CQ56" s="66">
        <v>1.0129510810289223E-6</v>
      </c>
      <c r="CR56" s="66">
        <v>8.1713000478265344E-7</v>
      </c>
      <c r="CS56" s="66">
        <v>4.3102478650034321E-7</v>
      </c>
      <c r="CT56" s="66">
        <v>1.0704374606966203E-6</v>
      </c>
      <c r="CU56" s="66">
        <v>6.7654257701486667E-6</v>
      </c>
      <c r="CV56" s="66">
        <v>7.2755993739108546E-7</v>
      </c>
      <c r="CW56" s="66">
        <v>7.6343543757971359E-5</v>
      </c>
      <c r="CX56" s="66">
        <v>2.3121993021811455E-6</v>
      </c>
      <c r="CY56" s="66">
        <v>8.2436483079367199E-7</v>
      </c>
      <c r="CZ56" s="66">
        <v>5.2177337114070169E-7</v>
      </c>
      <c r="DA56" s="66">
        <v>8.0385610439086743E-7</v>
      </c>
      <c r="DB56" s="66">
        <v>8.4525047091208358E-7</v>
      </c>
      <c r="DC56" s="66">
        <v>5.7799423748718145E-7</v>
      </c>
      <c r="DD56" s="66">
        <v>5.1706611439330037E-7</v>
      </c>
      <c r="DE56" s="67">
        <v>5.823031457903154E-6</v>
      </c>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row>
    <row r="57" spans="1:168" s="34" customFormat="1" ht="19.95" customHeight="1" x14ac:dyDescent="0.2">
      <c r="A57" s="71" t="s">
        <v>427</v>
      </c>
      <c r="B57" s="69" t="s">
        <v>426</v>
      </c>
      <c r="C57" s="70">
        <v>3.621999537123373E-6</v>
      </c>
      <c r="D57" s="66">
        <v>3.5770367708220882E-6</v>
      </c>
      <c r="E57" s="66">
        <v>1.6021013816002617E-6</v>
      </c>
      <c r="F57" s="66">
        <v>3.222257084620628E-6</v>
      </c>
      <c r="G57" s="66">
        <v>2.8701917372296913E-5</v>
      </c>
      <c r="H57" s="66">
        <v>0</v>
      </c>
      <c r="I57" s="66">
        <v>1.0204026195104589E-5</v>
      </c>
      <c r="J57" s="66">
        <v>1.473722762407538E-6</v>
      </c>
      <c r="K57" s="66">
        <v>1.2009585971349862E-6</v>
      </c>
      <c r="L57" s="66">
        <v>1.5165435733518145E-6</v>
      </c>
      <c r="M57" s="66">
        <v>0</v>
      </c>
      <c r="N57" s="66">
        <v>2.3595422940852656E-6</v>
      </c>
      <c r="O57" s="66">
        <v>1.6653538947760459E-6</v>
      </c>
      <c r="P57" s="66">
        <v>2.5081629777136577E-6</v>
      </c>
      <c r="Q57" s="66">
        <v>1.5455151860413239E-5</v>
      </c>
      <c r="R57" s="66">
        <v>2.1212996230992929E-6</v>
      </c>
      <c r="S57" s="66">
        <v>1.3040364611488869E-6</v>
      </c>
      <c r="T57" s="66">
        <v>1.8248951158982012E-6</v>
      </c>
      <c r="U57" s="66">
        <v>2.324399521770706E-6</v>
      </c>
      <c r="V57" s="66">
        <v>3.6799542693985192E-6</v>
      </c>
      <c r="W57" s="66">
        <v>9.4347406621812093E-7</v>
      </c>
      <c r="X57" s="66">
        <v>3.2733075675806903E-6</v>
      </c>
      <c r="Y57" s="66">
        <v>1.8751861126727376E-6</v>
      </c>
      <c r="Z57" s="66">
        <v>2.6466614759387074E-6</v>
      </c>
      <c r="AA57" s="66">
        <v>1.732001569334437E-6</v>
      </c>
      <c r="AB57" s="66">
        <v>1.7188877366143968E-6</v>
      </c>
      <c r="AC57" s="66">
        <v>3.5899327074862298E-7</v>
      </c>
      <c r="AD57" s="66">
        <v>1.412148696492576E-6</v>
      </c>
      <c r="AE57" s="66">
        <v>2.2868473781685235E-6</v>
      </c>
      <c r="AF57" s="66">
        <v>2.3929587746101318E-6</v>
      </c>
      <c r="AG57" s="66">
        <v>1.4352286900122453E-6</v>
      </c>
      <c r="AH57" s="66">
        <v>2.2981547561733627E-6</v>
      </c>
      <c r="AI57" s="66">
        <v>3.5952628170808597E-6</v>
      </c>
      <c r="AJ57" s="66">
        <v>2.4338848660760683E-6</v>
      </c>
      <c r="AK57" s="66">
        <v>5.3029256668715632E-6</v>
      </c>
      <c r="AL57" s="66">
        <v>1.1181854582734884E-6</v>
      </c>
      <c r="AM57" s="66">
        <v>1.853342538943264E-6</v>
      </c>
      <c r="AN57" s="66">
        <v>3.0346921034663177E-6</v>
      </c>
      <c r="AO57" s="66">
        <v>1.5290146505488605E-6</v>
      </c>
      <c r="AP57" s="66">
        <v>1.1374462423194427E-6</v>
      </c>
      <c r="AQ57" s="66">
        <v>4.2043942800443408E-6</v>
      </c>
      <c r="AR57" s="66">
        <v>2.5281670157711207E-6</v>
      </c>
      <c r="AS57" s="66">
        <v>9.3912550426019638E-6</v>
      </c>
      <c r="AT57" s="66">
        <v>2.8264316323324026E-5</v>
      </c>
      <c r="AU57" s="66">
        <v>3.1581456765222428E-5</v>
      </c>
      <c r="AV57" s="66">
        <v>1.2683945634608891E-4</v>
      </c>
      <c r="AW57" s="66">
        <v>6.3290333963230414E-4</v>
      </c>
      <c r="AX57" s="66">
        <v>1.7743006553588985E-4</v>
      </c>
      <c r="AY57" s="66">
        <v>2.9205997532705588E-4</v>
      </c>
      <c r="AZ57" s="66">
        <v>2.5170501167421126E-4</v>
      </c>
      <c r="BA57" s="66">
        <v>1.0850618197051089E-4</v>
      </c>
      <c r="BB57" s="66">
        <v>1</v>
      </c>
      <c r="BC57" s="66">
        <v>2.8970555790671217E-4</v>
      </c>
      <c r="BD57" s="66">
        <v>7.6777804909480661E-5</v>
      </c>
      <c r="BE57" s="66">
        <v>3.6671561725617119E-4</v>
      </c>
      <c r="BF57" s="66">
        <v>1.7075273910319445E-4</v>
      </c>
      <c r="BG57" s="66">
        <v>6.2864167624072554E-5</v>
      </c>
      <c r="BH57" s="66">
        <v>3.1792805248616122E-5</v>
      </c>
      <c r="BI57" s="66">
        <v>8.0508056057556555E-5</v>
      </c>
      <c r="BJ57" s="66">
        <v>3.6234614283564945E-5</v>
      </c>
      <c r="BK57" s="66">
        <v>2.6187729771226219E-6</v>
      </c>
      <c r="BL57" s="66">
        <v>9.8248437533968798E-5</v>
      </c>
      <c r="BM57" s="66">
        <v>8.2464259899949911E-5</v>
      </c>
      <c r="BN57" s="66">
        <v>2.9296034471070562E-5</v>
      </c>
      <c r="BO57" s="66">
        <v>3.8352170506321235E-5</v>
      </c>
      <c r="BP57" s="66">
        <v>4.1573138775926065E-6</v>
      </c>
      <c r="BQ57" s="66">
        <v>2.9662818300959487E-6</v>
      </c>
      <c r="BR57" s="66">
        <v>1.0014977102732239E-5</v>
      </c>
      <c r="BS57" s="66">
        <v>4.445856831011251E-6</v>
      </c>
      <c r="BT57" s="66">
        <v>6.4379765583024821E-6</v>
      </c>
      <c r="BU57" s="66">
        <v>1.4780602151970013E-6</v>
      </c>
      <c r="BV57" s="66">
        <v>2.3138126257262216E-6</v>
      </c>
      <c r="BW57" s="66">
        <v>1.9817225735895799E-6</v>
      </c>
      <c r="BX57" s="66">
        <v>9.5050527897965367E-7</v>
      </c>
      <c r="BY57" s="66">
        <v>1.151333316547398E-5</v>
      </c>
      <c r="BZ57" s="66">
        <v>6.2563225649170282E-6</v>
      </c>
      <c r="CA57" s="66">
        <v>2.8844437145965843E-5</v>
      </c>
      <c r="CB57" s="66">
        <v>2.3866363596748193E-6</v>
      </c>
      <c r="CC57" s="66">
        <v>9.1771795395168921E-6</v>
      </c>
      <c r="CD57" s="66">
        <v>4.7248947304431156E-6</v>
      </c>
      <c r="CE57" s="66">
        <v>3.4346700766508768E-6</v>
      </c>
      <c r="CF57" s="66">
        <v>6.2486765206323782E-6</v>
      </c>
      <c r="CG57" s="66">
        <v>9.3362238356015065E-7</v>
      </c>
      <c r="CH57" s="66">
        <v>1.6467569868962988E-6</v>
      </c>
      <c r="CI57" s="66">
        <v>1.753666372274866E-5</v>
      </c>
      <c r="CJ57" s="66">
        <v>3.668486494931536E-6</v>
      </c>
      <c r="CK57" s="66">
        <v>5.7786041223361107E-6</v>
      </c>
      <c r="CL57" s="66">
        <v>2.1167486568510261E-5</v>
      </c>
      <c r="CM57" s="66">
        <v>9.5142879124058684E-6</v>
      </c>
      <c r="CN57" s="66">
        <v>1.3860486237698318E-5</v>
      </c>
      <c r="CO57" s="66">
        <v>6.8588718452331288E-6</v>
      </c>
      <c r="CP57" s="66">
        <v>2.1648661880656958E-6</v>
      </c>
      <c r="CQ57" s="66">
        <v>6.2681818937548366E-6</v>
      </c>
      <c r="CR57" s="66">
        <v>2.5380097089311469E-6</v>
      </c>
      <c r="CS57" s="66">
        <v>1.4472853568738266E-6</v>
      </c>
      <c r="CT57" s="66">
        <v>2.7477698337423832E-6</v>
      </c>
      <c r="CU57" s="66">
        <v>1.4056560601210499E-5</v>
      </c>
      <c r="CV57" s="66">
        <v>7.3320896348831953E-6</v>
      </c>
      <c r="CW57" s="66">
        <v>1.4753021142788721E-4</v>
      </c>
      <c r="CX57" s="66">
        <v>3.2263893899341309E-6</v>
      </c>
      <c r="CY57" s="66">
        <v>4.7182764619263765E-6</v>
      </c>
      <c r="CZ57" s="66">
        <v>2.7802455181915661E-6</v>
      </c>
      <c r="DA57" s="66">
        <v>2.9550712218395879E-6</v>
      </c>
      <c r="DB57" s="66">
        <v>1.4928214051539475E-5</v>
      </c>
      <c r="DC57" s="66">
        <v>3.3908894429002279E-6</v>
      </c>
      <c r="DD57" s="66">
        <v>2.6774086053374064E-6</v>
      </c>
      <c r="DE57" s="67">
        <v>2.7100504653875561E-5</v>
      </c>
      <c r="DO57" s="33"/>
      <c r="DP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row>
    <row r="58" spans="1:168" s="34" customFormat="1" ht="19.95" customHeight="1" x14ac:dyDescent="0.2">
      <c r="A58" s="71" t="s">
        <v>430</v>
      </c>
      <c r="B58" s="69" t="s">
        <v>431</v>
      </c>
      <c r="C58" s="70">
        <v>8.5933934871462652E-6</v>
      </c>
      <c r="D58" s="66">
        <v>6.3918133865688491E-6</v>
      </c>
      <c r="E58" s="66">
        <v>1.9093670091583517E-5</v>
      </c>
      <c r="F58" s="66">
        <v>1.7425918553235231E-5</v>
      </c>
      <c r="G58" s="66">
        <v>3.0170627592698809E-5</v>
      </c>
      <c r="H58" s="66">
        <v>0</v>
      </c>
      <c r="I58" s="66">
        <v>2.0554945076649917E-5</v>
      </c>
      <c r="J58" s="66">
        <v>8.8502541386471688E-6</v>
      </c>
      <c r="K58" s="66">
        <v>9.1605396732276054E-6</v>
      </c>
      <c r="L58" s="66">
        <v>7.2826001114091292E-6</v>
      </c>
      <c r="M58" s="66">
        <v>0</v>
      </c>
      <c r="N58" s="66">
        <v>9.0749150334586158E-6</v>
      </c>
      <c r="O58" s="66">
        <v>8.7144654423553066E-6</v>
      </c>
      <c r="P58" s="66">
        <v>9.7455967557253292E-6</v>
      </c>
      <c r="Q58" s="66">
        <v>8.9723510479340332E-6</v>
      </c>
      <c r="R58" s="66">
        <v>8.942465129792326E-6</v>
      </c>
      <c r="S58" s="66">
        <v>6.5567237244091223E-6</v>
      </c>
      <c r="T58" s="66">
        <v>7.2228937583559194E-6</v>
      </c>
      <c r="U58" s="66">
        <v>7.4195084354988601E-6</v>
      </c>
      <c r="V58" s="66">
        <v>1.0256774939230685E-5</v>
      </c>
      <c r="W58" s="66">
        <v>2.585656159784513E-6</v>
      </c>
      <c r="X58" s="66">
        <v>7.7917096280421688E-6</v>
      </c>
      <c r="Y58" s="66">
        <v>5.5723975370916956E-6</v>
      </c>
      <c r="Z58" s="66">
        <v>7.6374231584689618E-6</v>
      </c>
      <c r="AA58" s="66">
        <v>2.407639699030704E-5</v>
      </c>
      <c r="AB58" s="66">
        <v>7.4229453122162456E-6</v>
      </c>
      <c r="AC58" s="66">
        <v>1.5959573316675382E-6</v>
      </c>
      <c r="AD58" s="66">
        <v>5.4044404352614254E-6</v>
      </c>
      <c r="AE58" s="66">
        <v>6.9555202719576979E-6</v>
      </c>
      <c r="AF58" s="66">
        <v>7.6713611333776067E-6</v>
      </c>
      <c r="AG58" s="66">
        <v>1.4557563214919358E-5</v>
      </c>
      <c r="AH58" s="66">
        <v>1.0158056621432157E-5</v>
      </c>
      <c r="AI58" s="66">
        <v>1.1789853041611832E-5</v>
      </c>
      <c r="AJ58" s="66">
        <v>8.4900007863471938E-6</v>
      </c>
      <c r="AK58" s="66">
        <v>1.6651936353113447E-5</v>
      </c>
      <c r="AL58" s="66">
        <v>3.1435448528556576E-6</v>
      </c>
      <c r="AM58" s="66">
        <v>4.9041275698846418E-6</v>
      </c>
      <c r="AN58" s="66">
        <v>9.006635858213098E-6</v>
      </c>
      <c r="AO58" s="66">
        <v>6.4762519442304034E-6</v>
      </c>
      <c r="AP58" s="66">
        <v>3.9657235818823753E-6</v>
      </c>
      <c r="AQ58" s="66">
        <v>6.1470101848731354E-6</v>
      </c>
      <c r="AR58" s="66">
        <v>2.4987593316311754E-5</v>
      </c>
      <c r="AS58" s="66">
        <v>8.8517210120238201E-6</v>
      </c>
      <c r="AT58" s="66">
        <v>3.9242721603439296E-5</v>
      </c>
      <c r="AU58" s="66">
        <v>2.1907351124034896E-5</v>
      </c>
      <c r="AV58" s="66">
        <v>1.5636805199441696E-5</v>
      </c>
      <c r="AW58" s="66">
        <v>2.4332999193467058E-5</v>
      </c>
      <c r="AX58" s="66">
        <v>1.2271482308398262E-5</v>
      </c>
      <c r="AY58" s="66">
        <v>1.4678159359800139E-5</v>
      </c>
      <c r="AZ58" s="66">
        <v>6.1920505112634147E-6</v>
      </c>
      <c r="BA58" s="66">
        <v>1.72472092992507E-5</v>
      </c>
      <c r="BB58" s="66">
        <v>1.1407000896735205E-5</v>
      </c>
      <c r="BC58" s="66">
        <v>1</v>
      </c>
      <c r="BD58" s="66">
        <v>2.4039538881406354E-5</v>
      </c>
      <c r="BE58" s="66">
        <v>2.6002778684508119E-3</v>
      </c>
      <c r="BF58" s="66">
        <v>1.3449743372038047E-3</v>
      </c>
      <c r="BG58" s="66">
        <v>7.4397777305572153E-6</v>
      </c>
      <c r="BH58" s="66">
        <v>9.2747454459373509E-4</v>
      </c>
      <c r="BI58" s="66">
        <v>2.1628495486622514E-4</v>
      </c>
      <c r="BJ58" s="66">
        <v>1.6784533823401848E-5</v>
      </c>
      <c r="BK58" s="66">
        <v>2.5566052695483494E-5</v>
      </c>
      <c r="BL58" s="66">
        <v>2.1163059746684041E-4</v>
      </c>
      <c r="BM58" s="66">
        <v>8.3682675131018666E-5</v>
      </c>
      <c r="BN58" s="66">
        <v>3.1473870793735545E-4</v>
      </c>
      <c r="BO58" s="66">
        <v>4.5157308942327779E-4</v>
      </c>
      <c r="BP58" s="66">
        <v>1.1937971343408538E-5</v>
      </c>
      <c r="BQ58" s="66">
        <v>9.137643787573643E-6</v>
      </c>
      <c r="BR58" s="66">
        <v>2.0315505371720381E-5</v>
      </c>
      <c r="BS58" s="66">
        <v>1.5026342092444407E-5</v>
      </c>
      <c r="BT58" s="66">
        <v>5.4085351063211482E-5</v>
      </c>
      <c r="BU58" s="66">
        <v>3.1638882161229622E-5</v>
      </c>
      <c r="BV58" s="66">
        <v>4.9692241368146286E-5</v>
      </c>
      <c r="BW58" s="66">
        <v>2.6155150669239956E-5</v>
      </c>
      <c r="BX58" s="66">
        <v>3.0464609761799452E-6</v>
      </c>
      <c r="BY58" s="66">
        <v>2.6974846182650462E-5</v>
      </c>
      <c r="BZ58" s="66">
        <v>4.201029799694537E-5</v>
      </c>
      <c r="CA58" s="66">
        <v>4.6617871399651361E-5</v>
      </c>
      <c r="CB58" s="66">
        <v>1.7757214947366536E-5</v>
      </c>
      <c r="CC58" s="66">
        <v>2.5099541146413499E-5</v>
      </c>
      <c r="CD58" s="66">
        <v>4.3438673854965364E-5</v>
      </c>
      <c r="CE58" s="66">
        <v>2.1090354681474931E-5</v>
      </c>
      <c r="CF58" s="66">
        <v>2.2861660574356337E-5</v>
      </c>
      <c r="CG58" s="66">
        <v>4.8436840183644852E-6</v>
      </c>
      <c r="CH58" s="66">
        <v>1.2279185271599903E-5</v>
      </c>
      <c r="CI58" s="66">
        <v>4.8962714773140418E-5</v>
      </c>
      <c r="CJ58" s="66">
        <v>7.7813470015451847E-5</v>
      </c>
      <c r="CK58" s="66">
        <v>3.2228349795716715E-5</v>
      </c>
      <c r="CL58" s="66">
        <v>7.5000341689973279E-5</v>
      </c>
      <c r="CM58" s="66">
        <v>2.3460469535747282E-4</v>
      </c>
      <c r="CN58" s="66">
        <v>1.0952210088606396E-5</v>
      </c>
      <c r="CO58" s="66">
        <v>5.6387372740562869E-5</v>
      </c>
      <c r="CP58" s="66">
        <v>1.1802418113466833E-5</v>
      </c>
      <c r="CQ58" s="66">
        <v>1.05970349060022E-5</v>
      </c>
      <c r="CR58" s="66">
        <v>2.225358036967817E-5</v>
      </c>
      <c r="CS58" s="66">
        <v>6.2397433250355907E-6</v>
      </c>
      <c r="CT58" s="66">
        <v>2.6949001425226296E-5</v>
      </c>
      <c r="CU58" s="66">
        <v>4.3785469905174588E-5</v>
      </c>
      <c r="CV58" s="66">
        <v>7.1191046707201586E-5</v>
      </c>
      <c r="CW58" s="66">
        <v>2.2508439070794607E-4</v>
      </c>
      <c r="CX58" s="66">
        <v>1.0276443032202849E-4</v>
      </c>
      <c r="CY58" s="66">
        <v>1.1887938812061573E-5</v>
      </c>
      <c r="CZ58" s="66">
        <v>3.4134698621712871E-5</v>
      </c>
      <c r="DA58" s="66">
        <v>1.102496610768425E-5</v>
      </c>
      <c r="DB58" s="66">
        <v>5.4524250769741847E-5</v>
      </c>
      <c r="DC58" s="66">
        <v>1.0778585053037474E-5</v>
      </c>
      <c r="DD58" s="66">
        <v>9.2567887394472469E-6</v>
      </c>
      <c r="DE58" s="67">
        <v>6.6030276854960618E-5</v>
      </c>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row>
    <row r="59" spans="1:168" s="34" customFormat="1" ht="19.95" customHeight="1" x14ac:dyDescent="0.2">
      <c r="A59" s="71" t="s">
        <v>436</v>
      </c>
      <c r="B59" s="69" t="s">
        <v>435</v>
      </c>
      <c r="C59" s="70">
        <v>1.0927490435331803E-5</v>
      </c>
      <c r="D59" s="66">
        <v>7.3745938099313817E-6</v>
      </c>
      <c r="E59" s="66">
        <v>7.9653403992687978E-6</v>
      </c>
      <c r="F59" s="66">
        <v>1.1574217626791875E-5</v>
      </c>
      <c r="G59" s="66">
        <v>4.2181556267655995E-6</v>
      </c>
      <c r="H59" s="66">
        <v>0</v>
      </c>
      <c r="I59" s="66">
        <v>3.9458744712702937E-5</v>
      </c>
      <c r="J59" s="66">
        <v>4.6968297024015369E-6</v>
      </c>
      <c r="K59" s="66">
        <v>3.7344667123513276E-6</v>
      </c>
      <c r="L59" s="66">
        <v>3.2435612830048205E-6</v>
      </c>
      <c r="M59" s="66">
        <v>0</v>
      </c>
      <c r="N59" s="66">
        <v>7.6544330830776735E-6</v>
      </c>
      <c r="O59" s="66">
        <v>4.8884137247566773E-6</v>
      </c>
      <c r="P59" s="66">
        <v>1.0093799049594891E-5</v>
      </c>
      <c r="Q59" s="66">
        <v>5.0979535617355496E-6</v>
      </c>
      <c r="R59" s="66">
        <v>5.2446108446697791E-6</v>
      </c>
      <c r="S59" s="66">
        <v>3.6126811099828133E-6</v>
      </c>
      <c r="T59" s="66">
        <v>6.921415491440352E-6</v>
      </c>
      <c r="U59" s="66">
        <v>7.515170161666128E-6</v>
      </c>
      <c r="V59" s="66">
        <v>1.2866844710857512E-5</v>
      </c>
      <c r="W59" s="66">
        <v>2.8596428297067714E-6</v>
      </c>
      <c r="X59" s="66">
        <v>9.6557498912388857E-6</v>
      </c>
      <c r="Y59" s="66">
        <v>4.7627952520938873E-6</v>
      </c>
      <c r="Z59" s="66">
        <v>6.2228082664666271E-6</v>
      </c>
      <c r="AA59" s="66">
        <v>4.924321378695563E-6</v>
      </c>
      <c r="AB59" s="66">
        <v>4.5992019675594771E-6</v>
      </c>
      <c r="AC59" s="66">
        <v>1.0379250921628059E-6</v>
      </c>
      <c r="AD59" s="66">
        <v>6.4933657255328663E-6</v>
      </c>
      <c r="AE59" s="66">
        <v>5.8383518141194543E-6</v>
      </c>
      <c r="AF59" s="66">
        <v>8.8537341940812548E-6</v>
      </c>
      <c r="AG59" s="66">
        <v>4.2728041176530552E-6</v>
      </c>
      <c r="AH59" s="66">
        <v>6.9246241859087043E-6</v>
      </c>
      <c r="AI59" s="66">
        <v>1.2276383754954354E-5</v>
      </c>
      <c r="AJ59" s="66">
        <v>7.0268140732551356E-6</v>
      </c>
      <c r="AK59" s="66">
        <v>1.1214411835406948E-5</v>
      </c>
      <c r="AL59" s="66">
        <v>3.0138157585808525E-6</v>
      </c>
      <c r="AM59" s="66">
        <v>5.1394018434468644E-6</v>
      </c>
      <c r="AN59" s="66">
        <v>8.6214887899513453E-6</v>
      </c>
      <c r="AO59" s="66">
        <v>4.6655078928593868E-6</v>
      </c>
      <c r="AP59" s="66">
        <v>3.6300664631450025E-6</v>
      </c>
      <c r="AQ59" s="66">
        <v>5.2268347622410175E-6</v>
      </c>
      <c r="AR59" s="66">
        <v>6.6821429280547224E-6</v>
      </c>
      <c r="AS59" s="66">
        <v>6.5510996643353474E-6</v>
      </c>
      <c r="AT59" s="66">
        <v>5.7682073497438681E-6</v>
      </c>
      <c r="AU59" s="66">
        <v>2.7943853744170391E-5</v>
      </c>
      <c r="AV59" s="66">
        <v>5.4916921747346724E-6</v>
      </c>
      <c r="AW59" s="66">
        <v>9.0409799889460157E-6</v>
      </c>
      <c r="AX59" s="66">
        <v>6.8263747709963667E-6</v>
      </c>
      <c r="AY59" s="66">
        <v>9.2682541346205555E-6</v>
      </c>
      <c r="AZ59" s="66">
        <v>3.8031040072284671E-6</v>
      </c>
      <c r="BA59" s="66">
        <v>5.2943298823359833E-6</v>
      </c>
      <c r="BB59" s="66">
        <v>7.9397783706196079E-6</v>
      </c>
      <c r="BC59" s="66">
        <v>3.0551612122214237E-5</v>
      </c>
      <c r="BD59" s="66">
        <v>1</v>
      </c>
      <c r="BE59" s="66">
        <v>3.6589712265353605E-6</v>
      </c>
      <c r="BF59" s="66">
        <v>3.6387663950506843E-6</v>
      </c>
      <c r="BG59" s="66">
        <v>3.8042943102765796E-6</v>
      </c>
      <c r="BH59" s="66">
        <v>6.1811473018156431E-6</v>
      </c>
      <c r="BI59" s="66">
        <v>7.1943731240237072E-6</v>
      </c>
      <c r="BJ59" s="66">
        <v>9.4623931041425707E-6</v>
      </c>
      <c r="BK59" s="66">
        <v>2.6494714502376312E-5</v>
      </c>
      <c r="BL59" s="66">
        <v>1.2157801405516463E-5</v>
      </c>
      <c r="BM59" s="66">
        <v>1.1619581671246558E-5</v>
      </c>
      <c r="BN59" s="66">
        <v>2.0298047087793816E-5</v>
      </c>
      <c r="BO59" s="66">
        <v>3.0087228452690096E-5</v>
      </c>
      <c r="BP59" s="66">
        <v>1.1338139655097612E-5</v>
      </c>
      <c r="BQ59" s="66">
        <v>5.6829176533878443E-6</v>
      </c>
      <c r="BR59" s="66">
        <v>1.3060793184947844E-5</v>
      </c>
      <c r="BS59" s="66">
        <v>1.4978146021012906E-5</v>
      </c>
      <c r="BT59" s="66">
        <v>9.3633738337602106E-6</v>
      </c>
      <c r="BU59" s="66">
        <v>7.095295235633575E-6</v>
      </c>
      <c r="BV59" s="66">
        <v>3.3538436079195122E-6</v>
      </c>
      <c r="BW59" s="66">
        <v>2.8074562071858351E-6</v>
      </c>
      <c r="BX59" s="66">
        <v>6.12089501376578E-7</v>
      </c>
      <c r="BY59" s="66">
        <v>4.1412971868746126E-6</v>
      </c>
      <c r="BZ59" s="66">
        <v>1.7842795603846889E-5</v>
      </c>
      <c r="CA59" s="66">
        <v>1.2790493436841082E-4</v>
      </c>
      <c r="CB59" s="66">
        <v>2.7166252115347904E-6</v>
      </c>
      <c r="CC59" s="66">
        <v>1.8120919069621829E-5</v>
      </c>
      <c r="CD59" s="66">
        <v>1.1622016452401434E-5</v>
      </c>
      <c r="CE59" s="66">
        <v>7.2700189209761139E-6</v>
      </c>
      <c r="CF59" s="66">
        <v>7.3285038160857584E-6</v>
      </c>
      <c r="CG59" s="66">
        <v>4.0167075650008583E-6</v>
      </c>
      <c r="CH59" s="66">
        <v>2.1139606062489723E-5</v>
      </c>
      <c r="CI59" s="66">
        <v>4.9244282366306774E-5</v>
      </c>
      <c r="CJ59" s="66">
        <v>1.2822363373877119E-5</v>
      </c>
      <c r="CK59" s="66">
        <v>3.458181863583112E-5</v>
      </c>
      <c r="CL59" s="66">
        <v>8.7182688565650427E-6</v>
      </c>
      <c r="CM59" s="66">
        <v>9.0178242906792909E-6</v>
      </c>
      <c r="CN59" s="66">
        <v>3.6956670685637707E-6</v>
      </c>
      <c r="CO59" s="66">
        <v>1.0433552014506588E-5</v>
      </c>
      <c r="CP59" s="66">
        <v>4.8284189592549824E-6</v>
      </c>
      <c r="CQ59" s="66">
        <v>1.1127831866820933E-5</v>
      </c>
      <c r="CR59" s="66">
        <v>9.7920423511315641E-6</v>
      </c>
      <c r="CS59" s="66">
        <v>1.0461723873317408E-5</v>
      </c>
      <c r="CT59" s="66">
        <v>1.0054474669472819E-5</v>
      </c>
      <c r="CU59" s="66">
        <v>8.3875108025238784E-4</v>
      </c>
      <c r="CV59" s="66">
        <v>1.9328659088703358E-5</v>
      </c>
      <c r="CW59" s="66">
        <v>4.9130003042404172E-4</v>
      </c>
      <c r="CX59" s="66">
        <v>6.8569759387980849E-6</v>
      </c>
      <c r="CY59" s="66">
        <v>1.054146879131243E-5</v>
      </c>
      <c r="CZ59" s="66">
        <v>4.9367786815406882E-6</v>
      </c>
      <c r="DA59" s="66">
        <v>7.3794742950875399E-6</v>
      </c>
      <c r="DB59" s="66">
        <v>8.4301112773074629E-6</v>
      </c>
      <c r="DC59" s="66">
        <v>6.2550430945307298E-6</v>
      </c>
      <c r="DD59" s="66">
        <v>2.2040686083758381E-6</v>
      </c>
      <c r="DE59" s="67">
        <v>9.278913490713631E-6</v>
      </c>
      <c r="DO59" s="33"/>
      <c r="DP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row>
    <row r="60" spans="1:168" s="34" customFormat="1" ht="19.95" customHeight="1" x14ac:dyDescent="0.2">
      <c r="A60" s="71" t="s">
        <v>439</v>
      </c>
      <c r="B60" s="69" t="s">
        <v>437</v>
      </c>
      <c r="C60" s="70">
        <v>0</v>
      </c>
      <c r="D60" s="66">
        <v>0</v>
      </c>
      <c r="E60" s="66">
        <v>0</v>
      </c>
      <c r="F60" s="66">
        <v>0</v>
      </c>
      <c r="G60" s="66">
        <v>0</v>
      </c>
      <c r="H60" s="66">
        <v>0</v>
      </c>
      <c r="I60" s="66">
        <v>0</v>
      </c>
      <c r="J60" s="66">
        <v>0</v>
      </c>
      <c r="K60" s="66">
        <v>0</v>
      </c>
      <c r="L60" s="66">
        <v>0</v>
      </c>
      <c r="M60" s="66">
        <v>0</v>
      </c>
      <c r="N60" s="66">
        <v>0</v>
      </c>
      <c r="O60" s="66">
        <v>0</v>
      </c>
      <c r="P60" s="66">
        <v>0</v>
      </c>
      <c r="Q60" s="66">
        <v>0</v>
      </c>
      <c r="R60" s="66">
        <v>0</v>
      </c>
      <c r="S60" s="66">
        <v>0</v>
      </c>
      <c r="T60" s="66">
        <v>0</v>
      </c>
      <c r="U60" s="66">
        <v>0</v>
      </c>
      <c r="V60" s="66">
        <v>0</v>
      </c>
      <c r="W60" s="66">
        <v>0</v>
      </c>
      <c r="X60" s="66">
        <v>0</v>
      </c>
      <c r="Y60" s="66">
        <v>0</v>
      </c>
      <c r="Z60" s="66">
        <v>0</v>
      </c>
      <c r="AA60" s="66">
        <v>0</v>
      </c>
      <c r="AB60" s="66">
        <v>0</v>
      </c>
      <c r="AC60" s="66">
        <v>0</v>
      </c>
      <c r="AD60" s="66">
        <v>0</v>
      </c>
      <c r="AE60" s="66">
        <v>0</v>
      </c>
      <c r="AF60" s="66">
        <v>0</v>
      </c>
      <c r="AG60" s="66">
        <v>0</v>
      </c>
      <c r="AH60" s="66">
        <v>0</v>
      </c>
      <c r="AI60" s="66">
        <v>0</v>
      </c>
      <c r="AJ60" s="66">
        <v>0</v>
      </c>
      <c r="AK60" s="66">
        <v>0</v>
      </c>
      <c r="AL60" s="66">
        <v>0</v>
      </c>
      <c r="AM60" s="66">
        <v>0</v>
      </c>
      <c r="AN60" s="66">
        <v>0</v>
      </c>
      <c r="AO60" s="66">
        <v>0</v>
      </c>
      <c r="AP60" s="66">
        <v>0</v>
      </c>
      <c r="AQ60" s="66">
        <v>0</v>
      </c>
      <c r="AR60" s="66">
        <v>0</v>
      </c>
      <c r="AS60" s="66">
        <v>0</v>
      </c>
      <c r="AT60" s="66">
        <v>0</v>
      </c>
      <c r="AU60" s="66">
        <v>0</v>
      </c>
      <c r="AV60" s="66">
        <v>0</v>
      </c>
      <c r="AW60" s="66">
        <v>0</v>
      </c>
      <c r="AX60" s="66">
        <v>0</v>
      </c>
      <c r="AY60" s="66">
        <v>0</v>
      </c>
      <c r="AZ60" s="66">
        <v>0</v>
      </c>
      <c r="BA60" s="66">
        <v>0</v>
      </c>
      <c r="BB60" s="66">
        <v>0</v>
      </c>
      <c r="BC60" s="66">
        <v>0</v>
      </c>
      <c r="BD60" s="66">
        <v>0</v>
      </c>
      <c r="BE60" s="66">
        <v>1</v>
      </c>
      <c r="BF60" s="66">
        <v>0</v>
      </c>
      <c r="BG60" s="66">
        <v>0</v>
      </c>
      <c r="BH60" s="66">
        <v>0</v>
      </c>
      <c r="BI60" s="66">
        <v>0</v>
      </c>
      <c r="BJ60" s="66">
        <v>0</v>
      </c>
      <c r="BK60" s="66">
        <v>0</v>
      </c>
      <c r="BL60" s="66">
        <v>0</v>
      </c>
      <c r="BM60" s="66">
        <v>0</v>
      </c>
      <c r="BN60" s="66">
        <v>0</v>
      </c>
      <c r="BO60" s="66">
        <v>0</v>
      </c>
      <c r="BP60" s="66">
        <v>0</v>
      </c>
      <c r="BQ60" s="66">
        <v>0</v>
      </c>
      <c r="BR60" s="66">
        <v>0</v>
      </c>
      <c r="BS60" s="66">
        <v>0</v>
      </c>
      <c r="BT60" s="66">
        <v>0</v>
      </c>
      <c r="BU60" s="66">
        <v>0</v>
      </c>
      <c r="BV60" s="66">
        <v>0</v>
      </c>
      <c r="BW60" s="66">
        <v>0</v>
      </c>
      <c r="BX60" s="66">
        <v>0</v>
      </c>
      <c r="BY60" s="66">
        <v>0</v>
      </c>
      <c r="BZ60" s="66">
        <v>0</v>
      </c>
      <c r="CA60" s="66">
        <v>0</v>
      </c>
      <c r="CB60" s="66">
        <v>0</v>
      </c>
      <c r="CC60" s="66">
        <v>0</v>
      </c>
      <c r="CD60" s="66">
        <v>0</v>
      </c>
      <c r="CE60" s="66">
        <v>0</v>
      </c>
      <c r="CF60" s="66">
        <v>0</v>
      </c>
      <c r="CG60" s="66">
        <v>0</v>
      </c>
      <c r="CH60" s="66">
        <v>0</v>
      </c>
      <c r="CI60" s="66">
        <v>0</v>
      </c>
      <c r="CJ60" s="66">
        <v>0</v>
      </c>
      <c r="CK60" s="66">
        <v>0</v>
      </c>
      <c r="CL60" s="66">
        <v>0</v>
      </c>
      <c r="CM60" s="66">
        <v>0</v>
      </c>
      <c r="CN60" s="66">
        <v>0</v>
      </c>
      <c r="CO60" s="66">
        <v>0</v>
      </c>
      <c r="CP60" s="66">
        <v>0</v>
      </c>
      <c r="CQ60" s="66">
        <v>0</v>
      </c>
      <c r="CR60" s="66">
        <v>0</v>
      </c>
      <c r="CS60" s="66">
        <v>0</v>
      </c>
      <c r="CT60" s="66">
        <v>0</v>
      </c>
      <c r="CU60" s="66">
        <v>0</v>
      </c>
      <c r="CV60" s="66">
        <v>0</v>
      </c>
      <c r="CW60" s="66">
        <v>0</v>
      </c>
      <c r="CX60" s="66">
        <v>0</v>
      </c>
      <c r="CY60" s="66">
        <v>0</v>
      </c>
      <c r="CZ60" s="66">
        <v>0</v>
      </c>
      <c r="DA60" s="66">
        <v>0</v>
      </c>
      <c r="DB60" s="66">
        <v>0</v>
      </c>
      <c r="DC60" s="66">
        <v>0</v>
      </c>
      <c r="DD60" s="66">
        <v>0</v>
      </c>
      <c r="DE60" s="67">
        <v>0</v>
      </c>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row>
    <row r="61" spans="1:168" s="34" customFormat="1" ht="19.95" customHeight="1" x14ac:dyDescent="0.2">
      <c r="A61" s="71" t="s">
        <v>442</v>
      </c>
      <c r="B61" s="69" t="s">
        <v>443</v>
      </c>
      <c r="C61" s="70">
        <v>3.9210548174547332E-5</v>
      </c>
      <c r="D61" s="66">
        <v>2.20229396816918E-5</v>
      </c>
      <c r="E61" s="66">
        <v>1.549164242118299E-5</v>
      </c>
      <c r="F61" s="66">
        <v>4.5678516989147197E-5</v>
      </c>
      <c r="G61" s="66">
        <v>1.2753202271037986E-5</v>
      </c>
      <c r="H61" s="66">
        <v>0</v>
      </c>
      <c r="I61" s="66">
        <v>1.2254944271717283E-4</v>
      </c>
      <c r="J61" s="66">
        <v>1.4505094158852018E-5</v>
      </c>
      <c r="K61" s="66">
        <v>9.7077364322936039E-6</v>
      </c>
      <c r="L61" s="66">
        <v>1.0987094057466117E-5</v>
      </c>
      <c r="M61" s="66">
        <v>0</v>
      </c>
      <c r="N61" s="66">
        <v>2.571597819856976E-5</v>
      </c>
      <c r="O61" s="66">
        <v>1.4602638768314359E-5</v>
      </c>
      <c r="P61" s="66">
        <v>3.0678794119983456E-5</v>
      </c>
      <c r="Q61" s="66">
        <v>1.2326444701201783E-5</v>
      </c>
      <c r="R61" s="66">
        <v>1.6784996555345139E-5</v>
      </c>
      <c r="S61" s="66">
        <v>9.5506964372208727E-6</v>
      </c>
      <c r="T61" s="66">
        <v>1.3260764718133699E-5</v>
      </c>
      <c r="U61" s="66">
        <v>2.8212257739922209E-5</v>
      </c>
      <c r="V61" s="66">
        <v>4.391222772558498E-5</v>
      </c>
      <c r="W61" s="66">
        <v>1.0641257462962605E-5</v>
      </c>
      <c r="X61" s="66">
        <v>4.2143946904068393E-5</v>
      </c>
      <c r="Y61" s="66">
        <v>1.8322768621971471E-5</v>
      </c>
      <c r="Z61" s="66">
        <v>2.241414475121636E-5</v>
      </c>
      <c r="AA61" s="66">
        <v>1.7052930916041886E-5</v>
      </c>
      <c r="AB61" s="66">
        <v>1.4357559091643014E-5</v>
      </c>
      <c r="AC61" s="66">
        <v>4.4087455237354074E-6</v>
      </c>
      <c r="AD61" s="66">
        <v>1.6211695574943998E-5</v>
      </c>
      <c r="AE61" s="66">
        <v>1.8691768577024036E-5</v>
      </c>
      <c r="AF61" s="66">
        <v>2.828929586073564E-5</v>
      </c>
      <c r="AG61" s="66">
        <v>1.2437699973194029E-5</v>
      </c>
      <c r="AH61" s="66">
        <v>2.2850570937594666E-5</v>
      </c>
      <c r="AI61" s="66">
        <v>4.1902276862125178E-5</v>
      </c>
      <c r="AJ61" s="66">
        <v>2.5533205317991579E-5</v>
      </c>
      <c r="AK61" s="66">
        <v>3.5230190828086954E-5</v>
      </c>
      <c r="AL61" s="66">
        <v>9.7352421725642701E-6</v>
      </c>
      <c r="AM61" s="66">
        <v>1.7784866965461069E-5</v>
      </c>
      <c r="AN61" s="66">
        <v>2.8417829599552831E-5</v>
      </c>
      <c r="AO61" s="66">
        <v>1.2021825843345946E-5</v>
      </c>
      <c r="AP61" s="66">
        <v>1.0468553976890301E-5</v>
      </c>
      <c r="AQ61" s="66">
        <v>1.5537065982287885E-5</v>
      </c>
      <c r="AR61" s="66">
        <v>2.3221961625702475E-5</v>
      </c>
      <c r="AS61" s="66">
        <v>2.0127657980486115E-5</v>
      </c>
      <c r="AT61" s="66">
        <v>1.4524143900980025E-5</v>
      </c>
      <c r="AU61" s="66">
        <v>1.5347613076616496E-5</v>
      </c>
      <c r="AV61" s="66">
        <v>1.6942521981427582E-5</v>
      </c>
      <c r="AW61" s="66">
        <v>2.1430253284319154E-5</v>
      </c>
      <c r="AX61" s="66">
        <v>1.9146314920987047E-5</v>
      </c>
      <c r="AY61" s="66">
        <v>1.5280130090138531E-5</v>
      </c>
      <c r="AZ61" s="66">
        <v>9.4906048324330363E-6</v>
      </c>
      <c r="BA61" s="66">
        <v>1.5678130196864711E-5</v>
      </c>
      <c r="BB61" s="66">
        <v>1.2199084366424238E-5</v>
      </c>
      <c r="BC61" s="66">
        <v>1.0088727724243513E-5</v>
      </c>
      <c r="BD61" s="66">
        <v>1.3188584678655295E-5</v>
      </c>
      <c r="BE61" s="66">
        <v>9.2464766724976187E-6</v>
      </c>
      <c r="BF61" s="66">
        <v>1</v>
      </c>
      <c r="BG61" s="66">
        <v>1.1107886155826082E-5</v>
      </c>
      <c r="BH61" s="66">
        <v>9.3074606929416732E-6</v>
      </c>
      <c r="BI61" s="66">
        <v>9.2473370639324323E-6</v>
      </c>
      <c r="BJ61" s="66">
        <v>2.2806481478309186E-5</v>
      </c>
      <c r="BK61" s="66">
        <v>3.0218160156703496E-5</v>
      </c>
      <c r="BL61" s="66">
        <v>1.9460397739868788E-5</v>
      </c>
      <c r="BM61" s="66">
        <v>3.0310840614007821E-5</v>
      </c>
      <c r="BN61" s="66">
        <v>2.8871273739057014E-5</v>
      </c>
      <c r="BO61" s="66">
        <v>2.8574454114520565E-5</v>
      </c>
      <c r="BP61" s="66">
        <v>4.6144965857240755E-5</v>
      </c>
      <c r="BQ61" s="66">
        <v>1.0759725015205888E-5</v>
      </c>
      <c r="BR61" s="66">
        <v>5.4006140052671538E-5</v>
      </c>
      <c r="BS61" s="66">
        <v>5.4582744379939612E-5</v>
      </c>
      <c r="BT61" s="66">
        <v>1.8229259435527326E-5</v>
      </c>
      <c r="BU61" s="66">
        <v>1.1764328174134831E-5</v>
      </c>
      <c r="BV61" s="66">
        <v>8.973498341055747E-6</v>
      </c>
      <c r="BW61" s="66">
        <v>6.4897032245865141E-6</v>
      </c>
      <c r="BX61" s="66">
        <v>1.2897141883855661E-6</v>
      </c>
      <c r="BY61" s="66">
        <v>1.1264073593751128E-5</v>
      </c>
      <c r="BZ61" s="66">
        <v>7.0798996250341157E-5</v>
      </c>
      <c r="CA61" s="66">
        <v>3.9522080770625886E-4</v>
      </c>
      <c r="CB61" s="66">
        <v>5.6703288516304834E-6</v>
      </c>
      <c r="CC61" s="66">
        <v>7.3412691493754517E-5</v>
      </c>
      <c r="CD61" s="66">
        <v>2.9474223271087944E-5</v>
      </c>
      <c r="CE61" s="66">
        <v>2.0636021272481447E-5</v>
      </c>
      <c r="CF61" s="66">
        <v>1.9409679505591622E-5</v>
      </c>
      <c r="CG61" s="66">
        <v>8.1966828642830152E-6</v>
      </c>
      <c r="CH61" s="66">
        <v>1.2726682236574605E-5</v>
      </c>
      <c r="CI61" s="66">
        <v>2.6595477821007728E-5</v>
      </c>
      <c r="CJ61" s="66">
        <v>3.7695469842222539E-5</v>
      </c>
      <c r="CK61" s="66">
        <v>2.3997833510444571E-5</v>
      </c>
      <c r="CL61" s="66">
        <v>1.6588114516774116E-5</v>
      </c>
      <c r="CM61" s="66">
        <v>2.6744851919306451E-4</v>
      </c>
      <c r="CN61" s="66">
        <v>1.1338535723372296E-5</v>
      </c>
      <c r="CO61" s="66">
        <v>3.7765158942248335E-5</v>
      </c>
      <c r="CP61" s="66">
        <v>8.759749781527379E-6</v>
      </c>
      <c r="CQ61" s="66">
        <v>2.6078588711141451E-5</v>
      </c>
      <c r="CR61" s="66">
        <v>1.9953024084972027E-5</v>
      </c>
      <c r="CS61" s="66">
        <v>1.0731202662624297E-5</v>
      </c>
      <c r="CT61" s="66">
        <v>2.9368597421569853E-5</v>
      </c>
      <c r="CU61" s="66">
        <v>2.1002271069559271E-4</v>
      </c>
      <c r="CV61" s="66">
        <v>1.7969718825829813E-5</v>
      </c>
      <c r="CW61" s="66">
        <v>2.4225808731564804E-3</v>
      </c>
      <c r="CX61" s="66">
        <v>1.2088192593060124E-5</v>
      </c>
      <c r="CY61" s="66">
        <v>2.3945010656394213E-5</v>
      </c>
      <c r="CZ61" s="66">
        <v>1.4716064207052468E-5</v>
      </c>
      <c r="DA61" s="66">
        <v>2.2911761964958128E-5</v>
      </c>
      <c r="DB61" s="66">
        <v>2.3269699497184297E-5</v>
      </c>
      <c r="DC61" s="66">
        <v>1.6128370347133862E-5</v>
      </c>
      <c r="DD61" s="66">
        <v>5.4919091474830427E-6</v>
      </c>
      <c r="DE61" s="67">
        <v>8.1795721433733037E-5</v>
      </c>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row>
    <row r="62" spans="1:168" s="34" customFormat="1" ht="19.95" customHeight="1" x14ac:dyDescent="0.2">
      <c r="A62" s="71" t="s">
        <v>448</v>
      </c>
      <c r="B62" s="69" t="s">
        <v>447</v>
      </c>
      <c r="C62" s="70">
        <v>7.6598480630933022E-4</v>
      </c>
      <c r="D62" s="66">
        <v>4.3174233770811764E-4</v>
      </c>
      <c r="E62" s="66">
        <v>3.0283987099403558E-4</v>
      </c>
      <c r="F62" s="66">
        <v>8.9463518811729004E-4</v>
      </c>
      <c r="G62" s="66">
        <v>2.4217276515580303E-4</v>
      </c>
      <c r="H62" s="66">
        <v>0</v>
      </c>
      <c r="I62" s="66">
        <v>2.4088746254224153E-3</v>
      </c>
      <c r="J62" s="66">
        <v>2.8027553052913069E-4</v>
      </c>
      <c r="K62" s="66">
        <v>1.8568879218836982E-4</v>
      </c>
      <c r="L62" s="66">
        <v>1.9651038791160383E-4</v>
      </c>
      <c r="M62" s="66">
        <v>0</v>
      </c>
      <c r="N62" s="66">
        <v>5.0277813968787168E-4</v>
      </c>
      <c r="O62" s="66">
        <v>2.8358481702337834E-4</v>
      </c>
      <c r="P62" s="66">
        <v>5.9659863554239849E-4</v>
      </c>
      <c r="Q62" s="66">
        <v>2.4006743145680993E-4</v>
      </c>
      <c r="R62" s="66">
        <v>3.2799873067820872E-4</v>
      </c>
      <c r="S62" s="66">
        <v>1.8503649752495485E-4</v>
      </c>
      <c r="T62" s="66">
        <v>2.585838596744228E-4</v>
      </c>
      <c r="U62" s="66">
        <v>5.530696064211107E-4</v>
      </c>
      <c r="V62" s="66">
        <v>8.5896208354161341E-4</v>
      </c>
      <c r="W62" s="66">
        <v>2.0871446235836203E-4</v>
      </c>
      <c r="X62" s="66">
        <v>8.2691668558528193E-4</v>
      </c>
      <c r="Y62" s="66">
        <v>3.5858687766961058E-4</v>
      </c>
      <c r="Z62" s="66">
        <v>4.3359392280836441E-4</v>
      </c>
      <c r="AA62" s="66">
        <v>3.3283478431165458E-4</v>
      </c>
      <c r="AB62" s="66">
        <v>2.805877995453035E-4</v>
      </c>
      <c r="AC62" s="66">
        <v>8.6242635814991509E-5</v>
      </c>
      <c r="AD62" s="66">
        <v>3.1627105572204663E-4</v>
      </c>
      <c r="AE62" s="66">
        <v>3.6556963974629391E-4</v>
      </c>
      <c r="AF62" s="66">
        <v>5.500841443883775E-4</v>
      </c>
      <c r="AG62" s="66">
        <v>2.4037012532517098E-4</v>
      </c>
      <c r="AH62" s="66">
        <v>4.4183881984764058E-4</v>
      </c>
      <c r="AI62" s="66">
        <v>8.137186367546263E-4</v>
      </c>
      <c r="AJ62" s="66">
        <v>4.9992287889266684E-4</v>
      </c>
      <c r="AK62" s="66">
        <v>6.8070455414340376E-4</v>
      </c>
      <c r="AL62" s="66">
        <v>1.8783165660499505E-4</v>
      </c>
      <c r="AM62" s="66">
        <v>3.4548196430223287E-4</v>
      </c>
      <c r="AN62" s="66">
        <v>5.4470013474213093E-4</v>
      </c>
      <c r="AO62" s="66">
        <v>2.2934379680984834E-4</v>
      </c>
      <c r="AP62" s="66">
        <v>2.0197647047631289E-4</v>
      </c>
      <c r="AQ62" s="66">
        <v>3.0132491077542909E-4</v>
      </c>
      <c r="AR62" s="66">
        <v>4.5344625582627562E-4</v>
      </c>
      <c r="AS62" s="66">
        <v>3.9056214713152507E-4</v>
      </c>
      <c r="AT62" s="66">
        <v>2.7839580608225506E-4</v>
      </c>
      <c r="AU62" s="66">
        <v>4.54393384767201E-4</v>
      </c>
      <c r="AV62" s="66">
        <v>3.3076980041321804E-4</v>
      </c>
      <c r="AW62" s="66">
        <v>4.2019881803687055E-4</v>
      </c>
      <c r="AX62" s="66">
        <v>3.7522653903201378E-4</v>
      </c>
      <c r="AY62" s="66">
        <v>2.9799657003753852E-4</v>
      </c>
      <c r="AZ62" s="66">
        <v>1.8571159721262435E-4</v>
      </c>
      <c r="BA62" s="66">
        <v>3.0729073472332747E-4</v>
      </c>
      <c r="BB62" s="66">
        <v>2.3379546199494596E-4</v>
      </c>
      <c r="BC62" s="66">
        <v>1.9787667252040085E-4</v>
      </c>
      <c r="BD62" s="66">
        <v>2.5773402617267982E-4</v>
      </c>
      <c r="BE62" s="66">
        <v>0.21697175676539426</v>
      </c>
      <c r="BF62" s="66">
        <v>0.19334789731703916</v>
      </c>
      <c r="BG62" s="66">
        <v>1</v>
      </c>
      <c r="BH62" s="66">
        <v>1.6726515771717679E-4</v>
      </c>
      <c r="BI62" s="66">
        <v>1.3150089189306647E-2</v>
      </c>
      <c r="BJ62" s="66">
        <v>4.4670198426501533E-4</v>
      </c>
      <c r="BK62" s="66">
        <v>5.8894288936533101E-4</v>
      </c>
      <c r="BL62" s="66">
        <v>3.6650034815659694E-4</v>
      </c>
      <c r="BM62" s="66">
        <v>5.7715169009907189E-4</v>
      </c>
      <c r="BN62" s="66">
        <v>5.6143681817303465E-4</v>
      </c>
      <c r="BO62" s="66">
        <v>5.5193753786251891E-4</v>
      </c>
      <c r="BP62" s="66">
        <v>9.0277342218356756E-4</v>
      </c>
      <c r="BQ62" s="66">
        <v>2.0898029967849745E-4</v>
      </c>
      <c r="BR62" s="66">
        <v>1.0511888254041174E-3</v>
      </c>
      <c r="BS62" s="66">
        <v>1.0555672193201132E-3</v>
      </c>
      <c r="BT62" s="66">
        <v>3.5250559016201775E-4</v>
      </c>
      <c r="BU62" s="66">
        <v>2.2774772812626009E-4</v>
      </c>
      <c r="BV62" s="66">
        <v>1.6702799902619365E-4</v>
      </c>
      <c r="BW62" s="66">
        <v>1.2529459185151121E-4</v>
      </c>
      <c r="BX62" s="66">
        <v>2.4847446701777054E-5</v>
      </c>
      <c r="BY62" s="66">
        <v>4.9826570918658285E-4</v>
      </c>
      <c r="BZ62" s="66">
        <v>1.3775744609987269E-3</v>
      </c>
      <c r="CA62" s="66">
        <v>7.8012335708839966E-3</v>
      </c>
      <c r="CB62" s="66">
        <v>9.7137225388577609E-5</v>
      </c>
      <c r="CC62" s="66">
        <v>1.4400058810977803E-3</v>
      </c>
      <c r="CD62" s="66">
        <v>5.7716079568901604E-4</v>
      </c>
      <c r="CE62" s="66">
        <v>4.0094799659388697E-4</v>
      </c>
      <c r="CF62" s="66">
        <v>3.7113689217704236E-4</v>
      </c>
      <c r="CG62" s="66">
        <v>1.5956716325530115E-4</v>
      </c>
      <c r="CH62" s="66">
        <v>2.4722692815758857E-4</v>
      </c>
      <c r="CI62" s="66">
        <v>5.138495500225371E-4</v>
      </c>
      <c r="CJ62" s="66">
        <v>7.3909231645486991E-4</v>
      </c>
      <c r="CK62" s="66">
        <v>4.6740038989304908E-4</v>
      </c>
      <c r="CL62" s="66">
        <v>3.2346803818392113E-4</v>
      </c>
      <c r="CM62" s="66">
        <v>4.776390735332495E-4</v>
      </c>
      <c r="CN62" s="66">
        <v>2.1209052437588135E-4</v>
      </c>
      <c r="CO62" s="66">
        <v>7.3397142835243646E-4</v>
      </c>
      <c r="CP62" s="66">
        <v>1.6972417024465675E-4</v>
      </c>
      <c r="CQ62" s="66">
        <v>4.9893517424283462E-4</v>
      </c>
      <c r="CR62" s="66">
        <v>3.769315299881887E-4</v>
      </c>
      <c r="CS62" s="66">
        <v>2.0664879252805179E-4</v>
      </c>
      <c r="CT62" s="66">
        <v>5.7279712559242979E-4</v>
      </c>
      <c r="CU62" s="66">
        <v>4.1170446003958219E-3</v>
      </c>
      <c r="CV62" s="66">
        <v>3.5010497968564642E-4</v>
      </c>
      <c r="CW62" s="66">
        <v>4.755804758343915E-2</v>
      </c>
      <c r="CX62" s="66">
        <v>2.356703237578119E-4</v>
      </c>
      <c r="CY62" s="66">
        <v>4.6759942026914188E-4</v>
      </c>
      <c r="CZ62" s="66">
        <v>2.8624912705165704E-4</v>
      </c>
      <c r="DA62" s="66">
        <v>4.4290164019645883E-4</v>
      </c>
      <c r="DB62" s="66">
        <v>4.5615076302290392E-4</v>
      </c>
      <c r="DC62" s="66">
        <v>3.1290829733975344E-4</v>
      </c>
      <c r="DD62" s="66">
        <v>1.0619262836454122E-4</v>
      </c>
      <c r="DE62" s="67">
        <v>4.3157989801002292E-4</v>
      </c>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row>
    <row r="63" spans="1:168" s="34" customFormat="1" ht="19.95" customHeight="1" x14ac:dyDescent="0.2">
      <c r="A63" s="71" t="s">
        <v>451</v>
      </c>
      <c r="B63" s="69" t="s">
        <v>450</v>
      </c>
      <c r="C63" s="70">
        <v>3.363941621676528E-6</v>
      </c>
      <c r="D63" s="66">
        <v>3.8768113352139182E-6</v>
      </c>
      <c r="E63" s="66">
        <v>1.1019183352528644E-6</v>
      </c>
      <c r="F63" s="66">
        <v>2.0648923974783358E-6</v>
      </c>
      <c r="G63" s="66">
        <v>1.785026783959948E-2</v>
      </c>
      <c r="H63" s="66">
        <v>0</v>
      </c>
      <c r="I63" s="66">
        <v>4.4386819970228874E-5</v>
      </c>
      <c r="J63" s="66">
        <v>1.0907927601262057E-5</v>
      </c>
      <c r="K63" s="66">
        <v>1.8409241327815502E-6</v>
      </c>
      <c r="L63" s="66">
        <v>6.1780679889319587E-6</v>
      </c>
      <c r="M63" s="66">
        <v>0</v>
      </c>
      <c r="N63" s="66">
        <v>1.6203513571720678E-6</v>
      </c>
      <c r="O63" s="66">
        <v>1.2374948349221922E-6</v>
      </c>
      <c r="P63" s="66">
        <v>3.0619822178836966E-6</v>
      </c>
      <c r="Q63" s="66">
        <v>2.0933150253353053E-6</v>
      </c>
      <c r="R63" s="66">
        <v>3.1760617287986378E-6</v>
      </c>
      <c r="S63" s="66">
        <v>1.5470678301668062E-6</v>
      </c>
      <c r="T63" s="66">
        <v>1.6284925557864268E-6</v>
      </c>
      <c r="U63" s="66">
        <v>4.4206621168306565E-6</v>
      </c>
      <c r="V63" s="66">
        <v>3.9365610251811347E-6</v>
      </c>
      <c r="W63" s="66">
        <v>2.2481811166580692E-6</v>
      </c>
      <c r="X63" s="66">
        <v>2.1906730960046801E-6</v>
      </c>
      <c r="Y63" s="66">
        <v>2.2743284636820284E-6</v>
      </c>
      <c r="Z63" s="66">
        <v>3.3489178457842137E-6</v>
      </c>
      <c r="AA63" s="66">
        <v>1.4587063021505964E-6</v>
      </c>
      <c r="AB63" s="66">
        <v>2.0150979378264255E-6</v>
      </c>
      <c r="AC63" s="66">
        <v>3.0271743290258345E-6</v>
      </c>
      <c r="AD63" s="66">
        <v>1.1726867179757799E-5</v>
      </c>
      <c r="AE63" s="66">
        <v>1.4016659426931503E-6</v>
      </c>
      <c r="AF63" s="66">
        <v>1.5881978765254389E-6</v>
      </c>
      <c r="AG63" s="66">
        <v>1.7171406035372085E-6</v>
      </c>
      <c r="AH63" s="66">
        <v>5.1830594125886491E-6</v>
      </c>
      <c r="AI63" s="66">
        <v>7.3995743510744517E-6</v>
      </c>
      <c r="AJ63" s="66">
        <v>3.6880279688999936E-6</v>
      </c>
      <c r="AK63" s="66">
        <v>3.9510560861979612E-6</v>
      </c>
      <c r="AL63" s="66">
        <v>4.3334086011238075E-6</v>
      </c>
      <c r="AM63" s="66">
        <v>4.6900758254891684E-6</v>
      </c>
      <c r="AN63" s="66">
        <v>6.52861667176866E-6</v>
      </c>
      <c r="AO63" s="66">
        <v>4.87414772313762E-6</v>
      </c>
      <c r="AP63" s="66">
        <v>1.0558949370602688E-5</v>
      </c>
      <c r="AQ63" s="66">
        <v>2.83615447506522E-6</v>
      </c>
      <c r="AR63" s="66">
        <v>2.780137668403068E-6</v>
      </c>
      <c r="AS63" s="66">
        <v>2.5617532134350829E-6</v>
      </c>
      <c r="AT63" s="66">
        <v>2.0880018489003013E-6</v>
      </c>
      <c r="AU63" s="66">
        <v>1.5889418700965156E-6</v>
      </c>
      <c r="AV63" s="66">
        <v>1.2591677333585612E-6</v>
      </c>
      <c r="AW63" s="66">
        <v>1.0084178173653724E-6</v>
      </c>
      <c r="AX63" s="66">
        <v>1.4375868113131552E-6</v>
      </c>
      <c r="AY63" s="66">
        <v>1.7143450849887961E-6</v>
      </c>
      <c r="AZ63" s="66">
        <v>1.0817036748986161E-6</v>
      </c>
      <c r="BA63" s="66">
        <v>8.7608120714629146E-7</v>
      </c>
      <c r="BB63" s="66">
        <v>1.7644616360498654E-6</v>
      </c>
      <c r="BC63" s="66">
        <v>8.4792297749965509E-7</v>
      </c>
      <c r="BD63" s="66">
        <v>1.3005000409437076E-6</v>
      </c>
      <c r="BE63" s="66">
        <v>1.9294153132000824E-6</v>
      </c>
      <c r="BF63" s="66">
        <v>2.1809186208436113E-6</v>
      </c>
      <c r="BG63" s="66">
        <v>1.3605076291336603E-6</v>
      </c>
      <c r="BH63" s="66">
        <v>1</v>
      </c>
      <c r="BI63" s="66">
        <v>1.7003050535720956E-6</v>
      </c>
      <c r="BJ63" s="66">
        <v>8.2365364047223643E-6</v>
      </c>
      <c r="BK63" s="66">
        <v>5.5167302555866173E-5</v>
      </c>
      <c r="BL63" s="66">
        <v>2.8560293843991826E-6</v>
      </c>
      <c r="BM63" s="66">
        <v>3.020989305365081E-6</v>
      </c>
      <c r="BN63" s="66">
        <v>3.0989324129140603E-6</v>
      </c>
      <c r="BO63" s="66">
        <v>3.1755490021383751E-6</v>
      </c>
      <c r="BP63" s="66">
        <v>4.2897757709116742E-6</v>
      </c>
      <c r="BQ63" s="66">
        <v>3.5799897953874709E-6</v>
      </c>
      <c r="BR63" s="66">
        <v>1.5581972711715529E-6</v>
      </c>
      <c r="BS63" s="66">
        <v>3.047156093297135E-6</v>
      </c>
      <c r="BT63" s="66">
        <v>2.9544254083624859E-6</v>
      </c>
      <c r="BU63" s="66">
        <v>1.0291222358578778E-6</v>
      </c>
      <c r="BV63" s="66">
        <v>1.1039441033366265E-6</v>
      </c>
      <c r="BW63" s="66">
        <v>4.3199137560701436E-7</v>
      </c>
      <c r="BX63" s="66">
        <v>1.3133013567284474E-7</v>
      </c>
      <c r="BY63" s="66">
        <v>1.2346602147306812E-5</v>
      </c>
      <c r="BZ63" s="66">
        <v>1.0651627097904985E-5</v>
      </c>
      <c r="CA63" s="66">
        <v>3.5368545384842435E-5</v>
      </c>
      <c r="CB63" s="66">
        <v>2.9709060627167469E-3</v>
      </c>
      <c r="CC63" s="66">
        <v>5.424533182436474E-7</v>
      </c>
      <c r="CD63" s="66">
        <v>1.0749085685248539E-5</v>
      </c>
      <c r="CE63" s="66">
        <v>3.352839007037937E-6</v>
      </c>
      <c r="CF63" s="66">
        <v>3.3926448201669049E-4</v>
      </c>
      <c r="CG63" s="66">
        <v>1.7912976200596345E-6</v>
      </c>
      <c r="CH63" s="66">
        <v>9.0351244567173455E-7</v>
      </c>
      <c r="CI63" s="66">
        <v>1.4884255146364847E-6</v>
      </c>
      <c r="CJ63" s="66">
        <v>1.115519140667795E-6</v>
      </c>
      <c r="CK63" s="66">
        <v>1.1814502868131422E-6</v>
      </c>
      <c r="CL63" s="66">
        <v>1.8124290733745479E-6</v>
      </c>
      <c r="CM63" s="66">
        <v>3.3442721886796345E-4</v>
      </c>
      <c r="CN63" s="66">
        <v>3.7391326159098415E-5</v>
      </c>
      <c r="CO63" s="66">
        <v>9.3997751346673688E-6</v>
      </c>
      <c r="CP63" s="66">
        <v>8.7947802745524477E-7</v>
      </c>
      <c r="CQ63" s="66">
        <v>1.5474935638294223E-6</v>
      </c>
      <c r="CR63" s="66">
        <v>2.5593259703036009E-6</v>
      </c>
      <c r="CS63" s="66">
        <v>2.1015372022212617E-6</v>
      </c>
      <c r="CT63" s="66">
        <v>1.4508128367280789E-6</v>
      </c>
      <c r="CU63" s="66">
        <v>4.2472109665757528E-6</v>
      </c>
      <c r="CV63" s="66">
        <v>1.1451373160191253E-6</v>
      </c>
      <c r="CW63" s="66">
        <v>1.1454356370615768E-6</v>
      </c>
      <c r="CX63" s="66">
        <v>9.0399878299445519E-7</v>
      </c>
      <c r="CY63" s="66">
        <v>2.1531233730141352E-5</v>
      </c>
      <c r="CZ63" s="66">
        <v>6.7552823478885689E-6</v>
      </c>
      <c r="DA63" s="66">
        <v>1.4996566954032319E-6</v>
      </c>
      <c r="DB63" s="66">
        <v>8.5164763939090552E-6</v>
      </c>
      <c r="DC63" s="66">
        <v>2.0812449019538389E-6</v>
      </c>
      <c r="DD63" s="66">
        <v>2.2488156353058636E-6</v>
      </c>
      <c r="DE63" s="67">
        <v>8.8606374073839028E-5</v>
      </c>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row>
    <row r="64" spans="1:168" s="34" customFormat="1" ht="19.95" customHeight="1" x14ac:dyDescent="0.2">
      <c r="A64" s="71" t="s">
        <v>454</v>
      </c>
      <c r="B64" s="69" t="s">
        <v>455</v>
      </c>
      <c r="C64" s="70">
        <v>7.6349482411193563E-5</v>
      </c>
      <c r="D64" s="66">
        <v>4.410511847981515E-5</v>
      </c>
      <c r="E64" s="66">
        <v>4.4033495841249417E-5</v>
      </c>
      <c r="F64" s="66">
        <v>9.457915071020948E-5</v>
      </c>
      <c r="G64" s="66">
        <v>4.3394159456539862E-5</v>
      </c>
      <c r="H64" s="66">
        <v>0</v>
      </c>
      <c r="I64" s="66">
        <v>2.4624809062716714E-4</v>
      </c>
      <c r="J64" s="66">
        <v>4.0879887993381598E-5</v>
      </c>
      <c r="K64" s="66">
        <v>2.6717016418328609E-5</v>
      </c>
      <c r="L64" s="66">
        <v>3.6445570866154025E-5</v>
      </c>
      <c r="M64" s="66">
        <v>0</v>
      </c>
      <c r="N64" s="66">
        <v>7.1523452998778679E-5</v>
      </c>
      <c r="O64" s="66">
        <v>5.5942356050489806E-5</v>
      </c>
      <c r="P64" s="66">
        <v>7.0238127898335315E-5</v>
      </c>
      <c r="Q64" s="66">
        <v>4.5472716512255392E-5</v>
      </c>
      <c r="R64" s="66">
        <v>7.2117508536203586E-5</v>
      </c>
      <c r="S64" s="66">
        <v>4.6589789574423141E-5</v>
      </c>
      <c r="T64" s="66">
        <v>5.682203034575057E-5</v>
      </c>
      <c r="U64" s="66">
        <v>6.745510501623705E-5</v>
      </c>
      <c r="V64" s="66">
        <v>9.3455278299283011E-5</v>
      </c>
      <c r="W64" s="66">
        <v>3.0557841046678257E-5</v>
      </c>
      <c r="X64" s="66">
        <v>9.0692451751279713E-5</v>
      </c>
      <c r="Y64" s="66">
        <v>5.6141368077765346E-5</v>
      </c>
      <c r="Z64" s="66">
        <v>5.9424331538910446E-5</v>
      </c>
      <c r="AA64" s="66">
        <v>8.0823110139013898E-5</v>
      </c>
      <c r="AB64" s="66">
        <v>5.2641919231374754E-5</v>
      </c>
      <c r="AC64" s="66">
        <v>1.1058670382815361E-5</v>
      </c>
      <c r="AD64" s="66">
        <v>4.0453145830306734E-5</v>
      </c>
      <c r="AE64" s="66">
        <v>6.8574857619980374E-5</v>
      </c>
      <c r="AF64" s="66">
        <v>6.8886663189387241E-5</v>
      </c>
      <c r="AG64" s="66">
        <v>4.6920886240358245E-5</v>
      </c>
      <c r="AH64" s="66">
        <v>7.5877596121467312E-5</v>
      </c>
      <c r="AI64" s="66">
        <v>9.457073495004399E-5</v>
      </c>
      <c r="AJ64" s="66">
        <v>8.5512436400042612E-5</v>
      </c>
      <c r="AK64" s="66">
        <v>1.1907024427819634E-4</v>
      </c>
      <c r="AL64" s="66">
        <v>2.4383520278288581E-5</v>
      </c>
      <c r="AM64" s="66">
        <v>4.3904996434947173E-5</v>
      </c>
      <c r="AN64" s="66">
        <v>7.0346802706406058E-5</v>
      </c>
      <c r="AO64" s="66">
        <v>3.3089998057691093E-5</v>
      </c>
      <c r="AP64" s="66">
        <v>2.7418000186689417E-5</v>
      </c>
      <c r="AQ64" s="66">
        <v>4.16044948618891E-5</v>
      </c>
      <c r="AR64" s="66">
        <v>9.102462199338147E-5</v>
      </c>
      <c r="AS64" s="66">
        <v>5.5753178633458184E-5</v>
      </c>
      <c r="AT64" s="66">
        <v>5.2351721836785508E-5</v>
      </c>
      <c r="AU64" s="66">
        <v>5.4166040771681153E-5</v>
      </c>
      <c r="AV64" s="66">
        <v>6.9121541035059342E-5</v>
      </c>
      <c r="AW64" s="66">
        <v>6.7778724461418143E-5</v>
      </c>
      <c r="AX64" s="66">
        <v>8.3041638321093865E-5</v>
      </c>
      <c r="AY64" s="66">
        <v>5.1381761299081414E-5</v>
      </c>
      <c r="AZ64" s="66">
        <v>3.881630612605175E-5</v>
      </c>
      <c r="BA64" s="66">
        <v>7.068502884032808E-5</v>
      </c>
      <c r="BB64" s="66">
        <v>3.7780918125907225E-5</v>
      </c>
      <c r="BC64" s="66">
        <v>1.37184520680563E-4</v>
      </c>
      <c r="BD64" s="66">
        <v>6.4820312520631166E-5</v>
      </c>
      <c r="BE64" s="66">
        <v>2.578573635857868E-5</v>
      </c>
      <c r="BF64" s="66">
        <v>2.4794014695938612E-5</v>
      </c>
      <c r="BG64" s="66">
        <v>2.767736506967398E-5</v>
      </c>
      <c r="BH64" s="66">
        <v>5.1096083183104691E-5</v>
      </c>
      <c r="BI64" s="66">
        <v>1</v>
      </c>
      <c r="BJ64" s="66">
        <v>6.6298667570046329E-5</v>
      </c>
      <c r="BK64" s="66">
        <v>7.8286097479710246E-5</v>
      </c>
      <c r="BL64" s="66">
        <v>5.9849353020743398E-5</v>
      </c>
      <c r="BM64" s="66">
        <v>8.1558609508417039E-5</v>
      </c>
      <c r="BN64" s="66">
        <v>7.4779122175348787E-5</v>
      </c>
      <c r="BO64" s="66">
        <v>6.8401034267805862E-5</v>
      </c>
      <c r="BP64" s="66">
        <v>9.1887476183200208E-5</v>
      </c>
      <c r="BQ64" s="66">
        <v>2.9480693004179021E-5</v>
      </c>
      <c r="BR64" s="66">
        <v>1.2173299168874883E-4</v>
      </c>
      <c r="BS64" s="66">
        <v>2.3764764890410331E-4</v>
      </c>
      <c r="BT64" s="66">
        <v>8.7587110317060581E-5</v>
      </c>
      <c r="BU64" s="66">
        <v>1.4890460471003687E-4</v>
      </c>
      <c r="BV64" s="66">
        <v>3.8356548444649711E-5</v>
      </c>
      <c r="BW64" s="66">
        <v>2.2092988022087926E-5</v>
      </c>
      <c r="BX64" s="66">
        <v>9.4652011651702031E-6</v>
      </c>
      <c r="BY64" s="66">
        <v>2.2009398386223525E-2</v>
      </c>
      <c r="BZ64" s="66">
        <v>1.4346307756659676E-4</v>
      </c>
      <c r="CA64" s="66">
        <v>6.9744491721277369E-4</v>
      </c>
      <c r="CB64" s="66">
        <v>3.6349371422564594E-5</v>
      </c>
      <c r="CC64" s="66">
        <v>2.2348022385823677E-4</v>
      </c>
      <c r="CD64" s="66">
        <v>1.2348443529417962E-4</v>
      </c>
      <c r="CE64" s="66">
        <v>6.2605724423903461E-5</v>
      </c>
      <c r="CF64" s="66">
        <v>1.2421990983798136E-4</v>
      </c>
      <c r="CG64" s="66">
        <v>4.0506255749931752E-5</v>
      </c>
      <c r="CH64" s="66">
        <v>5.1218188635756731E-5</v>
      </c>
      <c r="CI64" s="66">
        <v>1.0595143097365347E-4</v>
      </c>
      <c r="CJ64" s="66">
        <v>7.9041372732055755E-5</v>
      </c>
      <c r="CK64" s="66">
        <v>9.4910698056460303E-5</v>
      </c>
      <c r="CL64" s="66">
        <v>5.9186817547907233E-5</v>
      </c>
      <c r="CM64" s="66">
        <v>1.628445425887785E-3</v>
      </c>
      <c r="CN64" s="66">
        <v>7.9102742517210521E-5</v>
      </c>
      <c r="CO64" s="66">
        <v>1.394537268250798E-4</v>
      </c>
      <c r="CP64" s="66">
        <v>3.8655050601434536E-5</v>
      </c>
      <c r="CQ64" s="66">
        <v>8.6142858806170075E-5</v>
      </c>
      <c r="CR64" s="66">
        <v>6.2447123906084523E-5</v>
      </c>
      <c r="CS64" s="66">
        <v>3.2085622046942983E-5</v>
      </c>
      <c r="CT64" s="66">
        <v>1.141006609384843E-4</v>
      </c>
      <c r="CU64" s="66">
        <v>3.7664628079958498E-4</v>
      </c>
      <c r="CV64" s="66">
        <v>5.9163783398466766E-5</v>
      </c>
      <c r="CW64" s="66">
        <v>4.1430986131245498E-3</v>
      </c>
      <c r="CX64" s="66">
        <v>4.4155930477943704E-5</v>
      </c>
      <c r="CY64" s="66">
        <v>7.4573435429581462E-5</v>
      </c>
      <c r="CZ64" s="66">
        <v>5.9633580657572571E-5</v>
      </c>
      <c r="DA64" s="66">
        <v>6.9310746282045044E-5</v>
      </c>
      <c r="DB64" s="66">
        <v>7.2588999458599761E-5</v>
      </c>
      <c r="DC64" s="66">
        <v>1.8049926380581176E-4</v>
      </c>
      <c r="DD64" s="66">
        <v>2.7691877980754173E-5</v>
      </c>
      <c r="DE64" s="67">
        <v>5.9431266320084401E-4</v>
      </c>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row>
    <row r="65" spans="1:168" s="34" customFormat="1" ht="19.95" customHeight="1" x14ac:dyDescent="0.2">
      <c r="A65" s="71" t="s">
        <v>461</v>
      </c>
      <c r="B65" s="69" t="s">
        <v>95</v>
      </c>
      <c r="C65" s="70">
        <v>3.1421867705183817E-5</v>
      </c>
      <c r="D65" s="66">
        <v>3.807841335188659E-5</v>
      </c>
      <c r="E65" s="66">
        <v>7.8569373471437423E-5</v>
      </c>
      <c r="F65" s="66">
        <v>6.5467023569647483E-5</v>
      </c>
      <c r="G65" s="66">
        <v>9.7921962904160844E-4</v>
      </c>
      <c r="H65" s="66">
        <v>0</v>
      </c>
      <c r="I65" s="66">
        <v>1.8431613418125548E-4</v>
      </c>
      <c r="J65" s="66">
        <v>6.1915538156738633E-5</v>
      </c>
      <c r="K65" s="66">
        <v>2.0425587087434654E-4</v>
      </c>
      <c r="L65" s="66">
        <v>2.2311926308867617E-5</v>
      </c>
      <c r="M65" s="66">
        <v>0</v>
      </c>
      <c r="N65" s="66">
        <v>9.1876095983744687E-5</v>
      </c>
      <c r="O65" s="66">
        <v>1.7432353649953424E-3</v>
      </c>
      <c r="P65" s="66">
        <v>2.5642250823210806E-4</v>
      </c>
      <c r="Q65" s="66">
        <v>1.0585818749506762E-3</v>
      </c>
      <c r="R65" s="66">
        <v>6.5583728751298834E-5</v>
      </c>
      <c r="S65" s="66">
        <v>4.290422348450264E-5</v>
      </c>
      <c r="T65" s="66">
        <v>4.4018021440645704E-5</v>
      </c>
      <c r="U65" s="66">
        <v>3.630786574554031E-5</v>
      </c>
      <c r="V65" s="66">
        <v>4.4395493222211775E-5</v>
      </c>
      <c r="W65" s="66">
        <v>9.5014822592627527E-6</v>
      </c>
      <c r="X65" s="66">
        <v>4.4352171599143876E-5</v>
      </c>
      <c r="Y65" s="66">
        <v>2.5899571753792864E-5</v>
      </c>
      <c r="Z65" s="66">
        <v>3.6643338437162336E-5</v>
      </c>
      <c r="AA65" s="66">
        <v>4.7915258231229163E-5</v>
      </c>
      <c r="AB65" s="66">
        <v>6.2365066856564261E-5</v>
      </c>
      <c r="AC65" s="66">
        <v>3.3514930972751212E-6</v>
      </c>
      <c r="AD65" s="66">
        <v>2.5745235047437739E-5</v>
      </c>
      <c r="AE65" s="66">
        <v>4.6385200010972496E-5</v>
      </c>
      <c r="AF65" s="66">
        <v>5.1699108959720255E-5</v>
      </c>
      <c r="AG65" s="66">
        <v>5.865124040348496E-4</v>
      </c>
      <c r="AH65" s="66">
        <v>3.0925937192773659E-4</v>
      </c>
      <c r="AI65" s="66">
        <v>5.9703910482910177E-5</v>
      </c>
      <c r="AJ65" s="66">
        <v>5.1509309896195766E-4</v>
      </c>
      <c r="AK65" s="66">
        <v>4.182947376208774E-4</v>
      </c>
      <c r="AL65" s="66">
        <v>1.2626468150172432E-5</v>
      </c>
      <c r="AM65" s="66">
        <v>1.6780152803708506E-4</v>
      </c>
      <c r="AN65" s="66">
        <v>4.107208032351475E-4</v>
      </c>
      <c r="AO65" s="66">
        <v>7.2579703106856426E-5</v>
      </c>
      <c r="AP65" s="66">
        <v>1.2690847923246904E-5</v>
      </c>
      <c r="AQ65" s="66">
        <v>7.1908266015173773E-5</v>
      </c>
      <c r="AR65" s="66">
        <v>4.8252704870108866E-5</v>
      </c>
      <c r="AS65" s="66">
        <v>4.6561690068033183E-5</v>
      </c>
      <c r="AT65" s="66">
        <v>4.3749440965244568E-5</v>
      </c>
      <c r="AU65" s="66">
        <v>1.2061661987380291E-4</v>
      </c>
      <c r="AV65" s="66">
        <v>2.5621344794835845E-4</v>
      </c>
      <c r="AW65" s="66">
        <v>6.4428455557806133E-5</v>
      </c>
      <c r="AX65" s="66">
        <v>2.7018732787920438E-4</v>
      </c>
      <c r="AY65" s="66">
        <v>1.4877951574569136E-4</v>
      </c>
      <c r="AZ65" s="66">
        <v>4.9847868774887533E-5</v>
      </c>
      <c r="BA65" s="66">
        <v>3.7067120573827585E-4</v>
      </c>
      <c r="BB65" s="66">
        <v>1.1290189523313935E-4</v>
      </c>
      <c r="BC65" s="66">
        <v>2.1226777403528834E-4</v>
      </c>
      <c r="BD65" s="66">
        <v>1.436821642953331E-4</v>
      </c>
      <c r="BE65" s="66">
        <v>8.6482288277742189E-5</v>
      </c>
      <c r="BF65" s="66">
        <v>9.26688183876623E-5</v>
      </c>
      <c r="BG65" s="66">
        <v>7.0004067584974553E-5</v>
      </c>
      <c r="BH65" s="66">
        <v>9.6601378455590169E-5</v>
      </c>
      <c r="BI65" s="66">
        <v>6.9110681348806267E-5</v>
      </c>
      <c r="BJ65" s="66">
        <v>1</v>
      </c>
      <c r="BK65" s="66">
        <v>5.482390854910793E-5</v>
      </c>
      <c r="BL65" s="66">
        <v>1.9851028295125574E-4</v>
      </c>
      <c r="BM65" s="66">
        <v>5.7469654275667205E-4</v>
      </c>
      <c r="BN65" s="66">
        <v>4.8013963097782948E-4</v>
      </c>
      <c r="BO65" s="66">
        <v>4.2176500351524376E-4</v>
      </c>
      <c r="BP65" s="66">
        <v>3.0942776902594655E-5</v>
      </c>
      <c r="BQ65" s="66">
        <v>3.7996535935203524E-5</v>
      </c>
      <c r="BR65" s="66">
        <v>1.460499160717418E-4</v>
      </c>
      <c r="BS65" s="66">
        <v>1.7304299361385476E-4</v>
      </c>
      <c r="BT65" s="66">
        <v>1.0940995522926724E-4</v>
      </c>
      <c r="BU65" s="66">
        <v>1.2672809836196958E-4</v>
      </c>
      <c r="BV65" s="66">
        <v>5.8792764290705826E-5</v>
      </c>
      <c r="BW65" s="66">
        <v>4.1531311437535516E-5</v>
      </c>
      <c r="BX65" s="66">
        <v>1.347474458256526E-5</v>
      </c>
      <c r="BY65" s="66">
        <v>6.4770704318993974E-5</v>
      </c>
      <c r="BZ65" s="66">
        <v>7.9995991319464771E-5</v>
      </c>
      <c r="CA65" s="66">
        <v>1.1373222614178671E-4</v>
      </c>
      <c r="CB65" s="66">
        <v>4.9223607823386139E-5</v>
      </c>
      <c r="CC65" s="66">
        <v>6.8372952537620939E-5</v>
      </c>
      <c r="CD65" s="66">
        <v>1.2005137957021031E-4</v>
      </c>
      <c r="CE65" s="66">
        <v>8.891276380813743E-5</v>
      </c>
      <c r="CF65" s="66">
        <v>9.3358376090823777E-5</v>
      </c>
      <c r="CG65" s="66">
        <v>7.7757540439881995E-5</v>
      </c>
      <c r="CH65" s="66">
        <v>2.0989761847311418E-4</v>
      </c>
      <c r="CI65" s="66">
        <v>3.4298056589352578E-4</v>
      </c>
      <c r="CJ65" s="66">
        <v>7.8538403440200108E-4</v>
      </c>
      <c r="CK65" s="66">
        <v>2.7380333610457189E-4</v>
      </c>
      <c r="CL65" s="66">
        <v>1.3197930985212349E-3</v>
      </c>
      <c r="CM65" s="66">
        <v>1.6296426963286465E-4</v>
      </c>
      <c r="CN65" s="66">
        <v>3.6515706384171752E-4</v>
      </c>
      <c r="CO65" s="66">
        <v>1.2412229829879108E-3</v>
      </c>
      <c r="CP65" s="66">
        <v>7.0229830135449742E-5</v>
      </c>
      <c r="CQ65" s="66">
        <v>1.3291626754792672E-4</v>
      </c>
      <c r="CR65" s="66">
        <v>5.5890238542762353E-4</v>
      </c>
      <c r="CS65" s="66">
        <v>3.2502181530510754E-4</v>
      </c>
      <c r="CT65" s="66">
        <v>7.8364019352402043E-4</v>
      </c>
      <c r="CU65" s="66">
        <v>7.8939635319477208E-4</v>
      </c>
      <c r="CV65" s="66">
        <v>4.5391875512582313E-4</v>
      </c>
      <c r="CW65" s="66">
        <v>1.5553025763911617E-4</v>
      </c>
      <c r="CX65" s="66">
        <v>3.2099313317209059E-4</v>
      </c>
      <c r="CY65" s="66">
        <v>3.1144573984703101E-4</v>
      </c>
      <c r="CZ65" s="66">
        <v>2.614558977160564E-4</v>
      </c>
      <c r="DA65" s="66">
        <v>5.356363123457849E-4</v>
      </c>
      <c r="DB65" s="66">
        <v>7.4399644773547274E-4</v>
      </c>
      <c r="DC65" s="66">
        <v>9.0801092940091398E-4</v>
      </c>
      <c r="DD65" s="66">
        <v>1.4839367310690596E-2</v>
      </c>
      <c r="DE65" s="67">
        <v>1.3510763741482321E-4</v>
      </c>
      <c r="DO65" s="33"/>
      <c r="DP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row>
    <row r="66" spans="1:168" s="34" customFormat="1" ht="19.95" customHeight="1" x14ac:dyDescent="0.2">
      <c r="A66" s="71" t="s">
        <v>465</v>
      </c>
      <c r="B66" s="69" t="s">
        <v>464</v>
      </c>
      <c r="C66" s="70">
        <v>9.9544711245029994E-4</v>
      </c>
      <c r="D66" s="66">
        <v>2.7850460531057032E-3</v>
      </c>
      <c r="E66" s="66">
        <v>8.6404530888875688E-5</v>
      </c>
      <c r="F66" s="66">
        <v>6.2537899518672647E-3</v>
      </c>
      <c r="G66" s="66">
        <v>6.6078768227634569E-5</v>
      </c>
      <c r="H66" s="66">
        <v>0</v>
      </c>
      <c r="I66" s="66">
        <v>1.6752473481626348E-4</v>
      </c>
      <c r="J66" s="66">
        <v>1.3679055480220995E-4</v>
      </c>
      <c r="K66" s="66">
        <v>4.8284500942721367E-3</v>
      </c>
      <c r="L66" s="66">
        <v>4.8516985210549167E-4</v>
      </c>
      <c r="M66" s="66">
        <v>0</v>
      </c>
      <c r="N66" s="66">
        <v>6.9342861487921704E-4</v>
      </c>
      <c r="O66" s="66">
        <v>1.6917101011278921E-4</v>
      </c>
      <c r="P66" s="66">
        <v>6.4121147051085349E-3</v>
      </c>
      <c r="Q66" s="66">
        <v>5.3891684957433044E-4</v>
      </c>
      <c r="R66" s="66">
        <v>5.0967445698819275E-3</v>
      </c>
      <c r="S66" s="66">
        <v>1.1546507813737626E-4</v>
      </c>
      <c r="T66" s="66">
        <v>1.6660801731607772E-4</v>
      </c>
      <c r="U66" s="66">
        <v>2.7634072308518456E-2</v>
      </c>
      <c r="V66" s="66">
        <v>1.9526139609928818E-3</v>
      </c>
      <c r="W66" s="66">
        <v>3.1955395816697422E-3</v>
      </c>
      <c r="X66" s="66">
        <v>1.3430342805580983E-3</v>
      </c>
      <c r="Y66" s="66">
        <v>1.0181987055490668E-3</v>
      </c>
      <c r="Z66" s="66">
        <v>1.0001487179794565E-3</v>
      </c>
      <c r="AA66" s="66">
        <v>1.7020570515257136E-4</v>
      </c>
      <c r="AB66" s="66">
        <v>2.9502841677007372E-4</v>
      </c>
      <c r="AC66" s="66">
        <v>8.4071225818849353E-5</v>
      </c>
      <c r="AD66" s="66">
        <v>1.3364803396379559E-2</v>
      </c>
      <c r="AE66" s="66">
        <v>1.7971624974681961E-3</v>
      </c>
      <c r="AF66" s="66">
        <v>2.7118281972421214E-4</v>
      </c>
      <c r="AG66" s="66">
        <v>1.0543953843674096E-4</v>
      </c>
      <c r="AH66" s="66">
        <v>1.4548916320846705E-2</v>
      </c>
      <c r="AI66" s="66">
        <v>2.9298797505459915E-3</v>
      </c>
      <c r="AJ66" s="66">
        <v>1.4063607688634279E-2</v>
      </c>
      <c r="AK66" s="66">
        <v>2.8083421032574856E-3</v>
      </c>
      <c r="AL66" s="66">
        <v>1.2676280765228243E-2</v>
      </c>
      <c r="AM66" s="66">
        <v>1.2510247031345756E-2</v>
      </c>
      <c r="AN66" s="66">
        <v>1.0270450979463398E-2</v>
      </c>
      <c r="AO66" s="66">
        <v>3.5853495629117617E-3</v>
      </c>
      <c r="AP66" s="66">
        <v>5.0053425025744405E-2</v>
      </c>
      <c r="AQ66" s="66">
        <v>2.7529241513376775E-2</v>
      </c>
      <c r="AR66" s="66">
        <v>1.5301659047732355E-3</v>
      </c>
      <c r="AS66" s="66">
        <v>1.6196732618144992E-3</v>
      </c>
      <c r="AT66" s="66">
        <v>6.8532111663175278E-4</v>
      </c>
      <c r="AU66" s="66">
        <v>4.9238154944586203E-4</v>
      </c>
      <c r="AV66" s="66">
        <v>3.1826320207171228E-4</v>
      </c>
      <c r="AW66" s="66">
        <v>4.1732147556383154E-4</v>
      </c>
      <c r="AX66" s="66">
        <v>3.8866198019691116E-4</v>
      </c>
      <c r="AY66" s="66">
        <v>5.6371296321494819E-4</v>
      </c>
      <c r="AZ66" s="66">
        <v>4.3275434673462754E-4</v>
      </c>
      <c r="BA66" s="66">
        <v>1.6714007804639281E-4</v>
      </c>
      <c r="BB66" s="66">
        <v>4.6464067766908561E-4</v>
      </c>
      <c r="BC66" s="66">
        <v>2.9467870820621946E-4</v>
      </c>
      <c r="BD66" s="66">
        <v>1.6010997853054345E-4</v>
      </c>
      <c r="BE66" s="66">
        <v>4.4520527959532427E-4</v>
      </c>
      <c r="BF66" s="66">
        <v>5.7867675761412939E-4</v>
      </c>
      <c r="BG66" s="66">
        <v>6.6307036960148243E-4</v>
      </c>
      <c r="BH66" s="66">
        <v>9.6833461623901311E-4</v>
      </c>
      <c r="BI66" s="66">
        <v>3.8694890862098452E-4</v>
      </c>
      <c r="BJ66" s="66">
        <v>2.1837372571627866E-4</v>
      </c>
      <c r="BK66" s="66">
        <v>1</v>
      </c>
      <c r="BL66" s="66">
        <v>3.2285055501278287E-4</v>
      </c>
      <c r="BM66" s="66">
        <v>2.7470792898352261E-4</v>
      </c>
      <c r="BN66" s="66">
        <v>9.5703907137590738E-4</v>
      </c>
      <c r="BO66" s="66">
        <v>5.7161625884997091E-4</v>
      </c>
      <c r="BP66" s="66">
        <v>7.3810910795662705E-3</v>
      </c>
      <c r="BQ66" s="66">
        <v>5.4527061947404597E-3</v>
      </c>
      <c r="BR66" s="66">
        <v>2.6589901428440607E-4</v>
      </c>
      <c r="BS66" s="66">
        <v>4.6581516514108495E-4</v>
      </c>
      <c r="BT66" s="66">
        <v>1.7035181180250189E-4</v>
      </c>
      <c r="BU66" s="66">
        <v>4.6316577614189248E-5</v>
      </c>
      <c r="BV66" s="66">
        <v>9.6478248689912596E-5</v>
      </c>
      <c r="BW66" s="66">
        <v>4.8122551452023081E-5</v>
      </c>
      <c r="BX66" s="66">
        <v>6.581742671162767E-6</v>
      </c>
      <c r="BY66" s="66">
        <v>3.3750142276017418E-4</v>
      </c>
      <c r="BZ66" s="66">
        <v>7.5186540819573893E-4</v>
      </c>
      <c r="CA66" s="66">
        <v>7.1333981395138552E-5</v>
      </c>
      <c r="CB66" s="66">
        <v>2.3327887430143671E-5</v>
      </c>
      <c r="CC66" s="66">
        <v>4.5366129071568841E-5</v>
      </c>
      <c r="CD66" s="66">
        <v>4.5290133957272326E-5</v>
      </c>
      <c r="CE66" s="66">
        <v>2.8767325241796008E-4</v>
      </c>
      <c r="CF66" s="66">
        <v>1.0171068292736987E-4</v>
      </c>
      <c r="CG66" s="66">
        <v>7.3447832826176949E-5</v>
      </c>
      <c r="CH66" s="66">
        <v>7.4581346927009347E-5</v>
      </c>
      <c r="CI66" s="66">
        <v>7.241011109702823E-5</v>
      </c>
      <c r="CJ66" s="66">
        <v>3.2433021081639675E-5</v>
      </c>
      <c r="CK66" s="66">
        <v>6.4818319038791237E-5</v>
      </c>
      <c r="CL66" s="66">
        <v>5.9596065068847313E-5</v>
      </c>
      <c r="CM66" s="66">
        <v>7.0123307361321364E-5</v>
      </c>
      <c r="CN66" s="66">
        <v>1.5714345178155265E-4</v>
      </c>
      <c r="CO66" s="66">
        <v>1.0347868726147963E-4</v>
      </c>
      <c r="CP66" s="66">
        <v>7.8990846676754736E-5</v>
      </c>
      <c r="CQ66" s="66">
        <v>1.0758989234416052E-4</v>
      </c>
      <c r="CR66" s="66">
        <v>2.0374650470648094E-4</v>
      </c>
      <c r="CS66" s="66">
        <v>1.2029223889231213E-4</v>
      </c>
      <c r="CT66" s="66">
        <v>6.6760612472029397E-5</v>
      </c>
      <c r="CU66" s="66">
        <v>3.8726581913053261E-5</v>
      </c>
      <c r="CV66" s="66">
        <v>6.3621553301156526E-5</v>
      </c>
      <c r="CW66" s="66">
        <v>1.1487275787129333E-4</v>
      </c>
      <c r="CX66" s="66">
        <v>4.024587474379423E-5</v>
      </c>
      <c r="CY66" s="66">
        <v>4.0521413034057155E-4</v>
      </c>
      <c r="CZ66" s="66">
        <v>4.1081026663076207E-4</v>
      </c>
      <c r="DA66" s="66">
        <v>2.3643907559639483E-4</v>
      </c>
      <c r="DB66" s="66">
        <v>2.198822451612955E-4</v>
      </c>
      <c r="DC66" s="66">
        <v>1.6703336954633724E-4</v>
      </c>
      <c r="DD66" s="66">
        <v>6.6948041017971365E-5</v>
      </c>
      <c r="DE66" s="67">
        <v>1.4302907785217924E-4</v>
      </c>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row>
    <row r="67" spans="1:168" s="34" customFormat="1" ht="19.95" customHeight="1" x14ac:dyDescent="0.2">
      <c r="A67" s="71" t="s">
        <v>468</v>
      </c>
      <c r="B67" s="69" t="s">
        <v>469</v>
      </c>
      <c r="C67" s="70">
        <v>0</v>
      </c>
      <c r="D67" s="66">
        <v>0</v>
      </c>
      <c r="E67" s="66">
        <v>0</v>
      </c>
      <c r="F67" s="66">
        <v>0</v>
      </c>
      <c r="G67" s="66">
        <v>0</v>
      </c>
      <c r="H67" s="66">
        <v>0</v>
      </c>
      <c r="I67" s="66">
        <v>0</v>
      </c>
      <c r="J67" s="66">
        <v>0</v>
      </c>
      <c r="K67" s="66">
        <v>0</v>
      </c>
      <c r="L67" s="66">
        <v>0</v>
      </c>
      <c r="M67" s="66">
        <v>0</v>
      </c>
      <c r="N67" s="66">
        <v>0</v>
      </c>
      <c r="O67" s="66">
        <v>0</v>
      </c>
      <c r="P67" s="66">
        <v>0</v>
      </c>
      <c r="Q67" s="66">
        <v>0</v>
      </c>
      <c r="R67" s="66">
        <v>0</v>
      </c>
      <c r="S67" s="66">
        <v>0</v>
      </c>
      <c r="T67" s="66">
        <v>0</v>
      </c>
      <c r="U67" s="66">
        <v>0</v>
      </c>
      <c r="V67" s="66">
        <v>0</v>
      </c>
      <c r="W67" s="66">
        <v>0</v>
      </c>
      <c r="X67" s="66">
        <v>0</v>
      </c>
      <c r="Y67" s="66">
        <v>0</v>
      </c>
      <c r="Z67" s="66">
        <v>0</v>
      </c>
      <c r="AA67" s="66">
        <v>0</v>
      </c>
      <c r="AB67" s="66">
        <v>0</v>
      </c>
      <c r="AC67" s="66">
        <v>0</v>
      </c>
      <c r="AD67" s="66">
        <v>0</v>
      </c>
      <c r="AE67" s="66">
        <v>0</v>
      </c>
      <c r="AF67" s="66">
        <v>0</v>
      </c>
      <c r="AG67" s="66">
        <v>0</v>
      </c>
      <c r="AH67" s="66">
        <v>0</v>
      </c>
      <c r="AI67" s="66">
        <v>0</v>
      </c>
      <c r="AJ67" s="66">
        <v>0</v>
      </c>
      <c r="AK67" s="66">
        <v>0</v>
      </c>
      <c r="AL67" s="66">
        <v>0</v>
      </c>
      <c r="AM67" s="66">
        <v>0</v>
      </c>
      <c r="AN67" s="66">
        <v>0</v>
      </c>
      <c r="AO67" s="66">
        <v>0</v>
      </c>
      <c r="AP67" s="66">
        <v>0</v>
      </c>
      <c r="AQ67" s="66">
        <v>0</v>
      </c>
      <c r="AR67" s="66">
        <v>0</v>
      </c>
      <c r="AS67" s="66">
        <v>0</v>
      </c>
      <c r="AT67" s="66">
        <v>0</v>
      </c>
      <c r="AU67" s="66">
        <v>0</v>
      </c>
      <c r="AV67" s="66">
        <v>0</v>
      </c>
      <c r="AW67" s="66">
        <v>0</v>
      </c>
      <c r="AX67" s="66">
        <v>0</v>
      </c>
      <c r="AY67" s="66">
        <v>0</v>
      </c>
      <c r="AZ67" s="66">
        <v>0</v>
      </c>
      <c r="BA67" s="66">
        <v>0</v>
      </c>
      <c r="BB67" s="66">
        <v>0</v>
      </c>
      <c r="BC67" s="66">
        <v>0</v>
      </c>
      <c r="BD67" s="66">
        <v>0</v>
      </c>
      <c r="BE67" s="66">
        <v>0</v>
      </c>
      <c r="BF67" s="66">
        <v>0</v>
      </c>
      <c r="BG67" s="66">
        <v>0</v>
      </c>
      <c r="BH67" s="66">
        <v>0</v>
      </c>
      <c r="BI67" s="66">
        <v>0</v>
      </c>
      <c r="BJ67" s="66">
        <v>0</v>
      </c>
      <c r="BK67" s="66">
        <v>0</v>
      </c>
      <c r="BL67" s="66">
        <v>1</v>
      </c>
      <c r="BM67" s="66">
        <v>0</v>
      </c>
      <c r="BN67" s="66">
        <v>0</v>
      </c>
      <c r="BO67" s="66">
        <v>0</v>
      </c>
      <c r="BP67" s="66">
        <v>0</v>
      </c>
      <c r="BQ67" s="66">
        <v>0</v>
      </c>
      <c r="BR67" s="66">
        <v>0</v>
      </c>
      <c r="BS67" s="66">
        <v>0</v>
      </c>
      <c r="BT67" s="66">
        <v>0</v>
      </c>
      <c r="BU67" s="66">
        <v>0</v>
      </c>
      <c r="BV67" s="66">
        <v>0</v>
      </c>
      <c r="BW67" s="66">
        <v>0</v>
      </c>
      <c r="BX67" s="66">
        <v>0</v>
      </c>
      <c r="BY67" s="66">
        <v>0</v>
      </c>
      <c r="BZ67" s="66">
        <v>0</v>
      </c>
      <c r="CA67" s="66">
        <v>0</v>
      </c>
      <c r="CB67" s="66">
        <v>0</v>
      </c>
      <c r="CC67" s="66">
        <v>0</v>
      </c>
      <c r="CD67" s="66">
        <v>0</v>
      </c>
      <c r="CE67" s="66">
        <v>0</v>
      </c>
      <c r="CF67" s="66">
        <v>0</v>
      </c>
      <c r="CG67" s="66">
        <v>0</v>
      </c>
      <c r="CH67" s="66">
        <v>0</v>
      </c>
      <c r="CI67" s="66">
        <v>0</v>
      </c>
      <c r="CJ67" s="66">
        <v>0</v>
      </c>
      <c r="CK67" s="66">
        <v>0</v>
      </c>
      <c r="CL67" s="66">
        <v>0</v>
      </c>
      <c r="CM67" s="66">
        <v>0</v>
      </c>
      <c r="CN67" s="66">
        <v>0</v>
      </c>
      <c r="CO67" s="66">
        <v>0</v>
      </c>
      <c r="CP67" s="66">
        <v>0</v>
      </c>
      <c r="CQ67" s="66">
        <v>0</v>
      </c>
      <c r="CR67" s="66">
        <v>0</v>
      </c>
      <c r="CS67" s="66">
        <v>0</v>
      </c>
      <c r="CT67" s="66">
        <v>0</v>
      </c>
      <c r="CU67" s="66">
        <v>0</v>
      </c>
      <c r="CV67" s="66">
        <v>0</v>
      </c>
      <c r="CW67" s="66">
        <v>0</v>
      </c>
      <c r="CX67" s="66">
        <v>0</v>
      </c>
      <c r="CY67" s="66">
        <v>0</v>
      </c>
      <c r="CZ67" s="66">
        <v>0</v>
      </c>
      <c r="DA67" s="66">
        <v>0</v>
      </c>
      <c r="DB67" s="66">
        <v>0</v>
      </c>
      <c r="DC67" s="66">
        <v>0</v>
      </c>
      <c r="DD67" s="66">
        <v>0</v>
      </c>
      <c r="DE67" s="67">
        <v>0</v>
      </c>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row>
    <row r="68" spans="1:168" s="34" customFormat="1" ht="19.95" customHeight="1" x14ac:dyDescent="0.2">
      <c r="A68" s="71" t="s">
        <v>474</v>
      </c>
      <c r="B68" s="69" t="s">
        <v>473</v>
      </c>
      <c r="C68" s="70">
        <v>4.6318360155893946E-3</v>
      </c>
      <c r="D68" s="66">
        <v>2.5879736261285148E-3</v>
      </c>
      <c r="E68" s="66">
        <v>1.2516897726551949E-3</v>
      </c>
      <c r="F68" s="66">
        <v>1.9180685424800481E-3</v>
      </c>
      <c r="G68" s="66">
        <v>8.5412023296221678E-4</v>
      </c>
      <c r="H68" s="66">
        <v>0</v>
      </c>
      <c r="I68" s="66">
        <v>7.4699645076482715E-3</v>
      </c>
      <c r="J68" s="66">
        <v>1.3621658805077288E-3</v>
      </c>
      <c r="K68" s="66">
        <v>1.1465459012161368E-3</v>
      </c>
      <c r="L68" s="66">
        <v>1.0195650894535137E-3</v>
      </c>
      <c r="M68" s="66">
        <v>0</v>
      </c>
      <c r="N68" s="66">
        <v>5.1682406274323293E-3</v>
      </c>
      <c r="O68" s="66">
        <v>2.9349195070298251E-3</v>
      </c>
      <c r="P68" s="66">
        <v>1.9593423906345453E-3</v>
      </c>
      <c r="Q68" s="66">
        <v>2.7454931224789808E-3</v>
      </c>
      <c r="R68" s="66">
        <v>6.4581053876129092E-3</v>
      </c>
      <c r="S68" s="66">
        <v>3.8362755900696491E-3</v>
      </c>
      <c r="T68" s="66">
        <v>2.3729082325692047E-3</v>
      </c>
      <c r="U68" s="66">
        <v>4.0740835940243653E-3</v>
      </c>
      <c r="V68" s="66">
        <v>6.4856552332694566E-3</v>
      </c>
      <c r="W68" s="66">
        <v>2.6040392427367112E-3</v>
      </c>
      <c r="X68" s="66">
        <v>6.145127020301084E-3</v>
      </c>
      <c r="Y68" s="66">
        <v>6.7173443614257844E-3</v>
      </c>
      <c r="Z68" s="66">
        <v>1.0741025979489057E-2</v>
      </c>
      <c r="AA68" s="66">
        <v>2.300863055286402E-3</v>
      </c>
      <c r="AB68" s="66">
        <v>4.2811518702624727E-3</v>
      </c>
      <c r="AC68" s="66">
        <v>4.1579066741864241E-4</v>
      </c>
      <c r="AD68" s="66">
        <v>2.6632678431281831E-3</v>
      </c>
      <c r="AE68" s="66">
        <v>4.4819396474891559E-3</v>
      </c>
      <c r="AF68" s="66">
        <v>2.8677699805608201E-3</v>
      </c>
      <c r="AG68" s="66">
        <v>1.6132786756976609E-3</v>
      </c>
      <c r="AH68" s="66">
        <v>4.9251343264188679E-3</v>
      </c>
      <c r="AI68" s="66">
        <v>5.6271486123744292E-3</v>
      </c>
      <c r="AJ68" s="66">
        <v>5.3629938478787238E-3</v>
      </c>
      <c r="AK68" s="66">
        <v>7.3016199153304187E-3</v>
      </c>
      <c r="AL68" s="66">
        <v>4.5953886760416156E-3</v>
      </c>
      <c r="AM68" s="66">
        <v>6.5816858616726068E-3</v>
      </c>
      <c r="AN68" s="66">
        <v>8.7749164024514322E-3</v>
      </c>
      <c r="AO68" s="66">
        <v>4.2274428390848377E-3</v>
      </c>
      <c r="AP68" s="66">
        <v>4.0965369334159656E-3</v>
      </c>
      <c r="AQ68" s="66">
        <v>3.0411027193623704E-3</v>
      </c>
      <c r="AR68" s="66">
        <v>6.0993338167218917E-3</v>
      </c>
      <c r="AS68" s="66">
        <v>4.1794619178562795E-3</v>
      </c>
      <c r="AT68" s="66">
        <v>2.5475476405450986E-3</v>
      </c>
      <c r="AU68" s="66">
        <v>2.3441419167257622E-3</v>
      </c>
      <c r="AV68" s="66">
        <v>2.2831790184810437E-3</v>
      </c>
      <c r="AW68" s="66">
        <v>2.1202742003889065E-3</v>
      </c>
      <c r="AX68" s="66">
        <v>5.0135076609404668E-3</v>
      </c>
      <c r="AY68" s="66">
        <v>2.6678569390775745E-3</v>
      </c>
      <c r="AZ68" s="66">
        <v>1.7795059153494284E-3</v>
      </c>
      <c r="BA68" s="66">
        <v>1.6870072694097982E-3</v>
      </c>
      <c r="BB68" s="66">
        <v>2.3629730424975914E-3</v>
      </c>
      <c r="BC68" s="66">
        <v>2.8080929162628871E-3</v>
      </c>
      <c r="BD68" s="66">
        <v>1.8025909197913728E-3</v>
      </c>
      <c r="BE68" s="66">
        <v>8.8629254949697451E-4</v>
      </c>
      <c r="BF68" s="66">
        <v>1.6020796054290042E-3</v>
      </c>
      <c r="BG68" s="66">
        <v>1.1777214099981052E-3</v>
      </c>
      <c r="BH68" s="66">
        <v>2.0879382990645042E-3</v>
      </c>
      <c r="BI68" s="66">
        <v>3.7985240611784874E-3</v>
      </c>
      <c r="BJ68" s="66">
        <v>3.0157812556281956E-3</v>
      </c>
      <c r="BK68" s="66">
        <v>1.7394093337560941E-3</v>
      </c>
      <c r="BL68" s="66">
        <v>1.6189820857950158E-3</v>
      </c>
      <c r="BM68" s="66">
        <v>1</v>
      </c>
      <c r="BN68" s="66">
        <v>1.5954923065656505E-3</v>
      </c>
      <c r="BO68" s="66">
        <v>1.2325899588790969E-3</v>
      </c>
      <c r="BP68" s="66">
        <v>1.2974367321217099E-2</v>
      </c>
      <c r="BQ68" s="66">
        <v>2.5342456515622343E-2</v>
      </c>
      <c r="BR68" s="66">
        <v>3.0381708622226385E-2</v>
      </c>
      <c r="BS68" s="66">
        <v>4.876060568688158E-3</v>
      </c>
      <c r="BT68" s="66">
        <v>4.3869073738186598E-3</v>
      </c>
      <c r="BU68" s="66">
        <v>3.1458676531907182E-3</v>
      </c>
      <c r="BV68" s="66">
        <v>4.9383424661040686E-3</v>
      </c>
      <c r="BW68" s="66">
        <v>1.1475828652962568E-2</v>
      </c>
      <c r="BX68" s="66">
        <v>1.0225888471283249E-2</v>
      </c>
      <c r="BY68" s="66">
        <v>1.6113454819127661E-2</v>
      </c>
      <c r="BZ68" s="66">
        <v>1.6312119160141439E-3</v>
      </c>
      <c r="CA68" s="66">
        <v>1.3452760120957951E-2</v>
      </c>
      <c r="CB68" s="66">
        <v>1.9752847577360092E-3</v>
      </c>
      <c r="CC68" s="66">
        <v>5.4700971697803497E-2</v>
      </c>
      <c r="CD68" s="66">
        <v>5.3378889739829505E-3</v>
      </c>
      <c r="CE68" s="66">
        <v>1.3257907609588674E-2</v>
      </c>
      <c r="CF68" s="66">
        <v>1.2471503431230498E-2</v>
      </c>
      <c r="CG68" s="66">
        <v>1.9978268707541665E-3</v>
      </c>
      <c r="CH68" s="66">
        <v>4.8156396841243718E-3</v>
      </c>
      <c r="CI68" s="66">
        <v>2.0274116272127982E-2</v>
      </c>
      <c r="CJ68" s="66">
        <v>1.3074822171131734E-3</v>
      </c>
      <c r="CK68" s="66">
        <v>1.1238979274898248E-2</v>
      </c>
      <c r="CL68" s="66">
        <v>4.4690691838856125E-3</v>
      </c>
      <c r="CM68" s="66">
        <v>5.5569933668037624E-3</v>
      </c>
      <c r="CN68" s="66">
        <v>7.7070791315546547E-3</v>
      </c>
      <c r="CO68" s="66">
        <v>4.7720013518300778E-3</v>
      </c>
      <c r="CP68" s="66">
        <v>2.6610459452645016E-3</v>
      </c>
      <c r="CQ68" s="66">
        <v>2.324102348887695E-3</v>
      </c>
      <c r="CR68" s="66">
        <v>5.6340188150905222E-3</v>
      </c>
      <c r="CS68" s="66">
        <v>3.2868757504186442E-3</v>
      </c>
      <c r="CT68" s="66">
        <v>2.6172088199322621E-3</v>
      </c>
      <c r="CU68" s="66">
        <v>2.2934079983893958E-3</v>
      </c>
      <c r="CV68" s="66">
        <v>7.2547931515183793E-3</v>
      </c>
      <c r="CW68" s="66">
        <v>1.3415117677758549E-3</v>
      </c>
      <c r="CX68" s="66">
        <v>1.5461028153259109E-3</v>
      </c>
      <c r="CY68" s="66">
        <v>4.724728303125589E-3</v>
      </c>
      <c r="CZ68" s="66">
        <v>3.0731419321565531E-3</v>
      </c>
      <c r="DA68" s="66">
        <v>4.1804939378156129E-3</v>
      </c>
      <c r="DB68" s="66">
        <v>5.362246700849684E-3</v>
      </c>
      <c r="DC68" s="66">
        <v>3.9884384296545563E-3</v>
      </c>
      <c r="DD68" s="66">
        <v>1.0947556482262489E-3</v>
      </c>
      <c r="DE68" s="67">
        <v>2.6243377803135889E-3</v>
      </c>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row>
    <row r="69" spans="1:168" s="34" customFormat="1" ht="19.95" customHeight="1" x14ac:dyDescent="0.2">
      <c r="A69" s="71" t="s">
        <v>477</v>
      </c>
      <c r="B69" s="69" t="s">
        <v>476</v>
      </c>
      <c r="C69" s="70">
        <v>0</v>
      </c>
      <c r="D69" s="66">
        <v>0</v>
      </c>
      <c r="E69" s="66">
        <v>0</v>
      </c>
      <c r="F69" s="66">
        <v>0</v>
      </c>
      <c r="G69" s="66">
        <v>0</v>
      </c>
      <c r="H69" s="66">
        <v>0</v>
      </c>
      <c r="I69" s="66">
        <v>0</v>
      </c>
      <c r="J69" s="66">
        <v>0</v>
      </c>
      <c r="K69" s="66">
        <v>0</v>
      </c>
      <c r="L69" s="66">
        <v>0</v>
      </c>
      <c r="M69" s="66">
        <v>0</v>
      </c>
      <c r="N69" s="66">
        <v>0</v>
      </c>
      <c r="O69" s="66">
        <v>0</v>
      </c>
      <c r="P69" s="66">
        <v>0</v>
      </c>
      <c r="Q69" s="66">
        <v>0</v>
      </c>
      <c r="R69" s="66">
        <v>0</v>
      </c>
      <c r="S69" s="66">
        <v>0</v>
      </c>
      <c r="T69" s="66">
        <v>0</v>
      </c>
      <c r="U69" s="66">
        <v>0</v>
      </c>
      <c r="V69" s="66">
        <v>0</v>
      </c>
      <c r="W69" s="66">
        <v>0</v>
      </c>
      <c r="X69" s="66">
        <v>0</v>
      </c>
      <c r="Y69" s="66">
        <v>0</v>
      </c>
      <c r="Z69" s="66">
        <v>0</v>
      </c>
      <c r="AA69" s="66">
        <v>0</v>
      </c>
      <c r="AB69" s="66">
        <v>0</v>
      </c>
      <c r="AC69" s="66">
        <v>0</v>
      </c>
      <c r="AD69" s="66">
        <v>0</v>
      </c>
      <c r="AE69" s="66">
        <v>0</v>
      </c>
      <c r="AF69" s="66">
        <v>0</v>
      </c>
      <c r="AG69" s="66">
        <v>0</v>
      </c>
      <c r="AH69" s="66">
        <v>0</v>
      </c>
      <c r="AI69" s="66">
        <v>0</v>
      </c>
      <c r="AJ69" s="66">
        <v>0</v>
      </c>
      <c r="AK69" s="66">
        <v>0</v>
      </c>
      <c r="AL69" s="66">
        <v>0</v>
      </c>
      <c r="AM69" s="66">
        <v>0</v>
      </c>
      <c r="AN69" s="66">
        <v>0</v>
      </c>
      <c r="AO69" s="66">
        <v>0</v>
      </c>
      <c r="AP69" s="66">
        <v>0</v>
      </c>
      <c r="AQ69" s="66">
        <v>0</v>
      </c>
      <c r="AR69" s="66">
        <v>0</v>
      </c>
      <c r="AS69" s="66">
        <v>0</v>
      </c>
      <c r="AT69" s="66">
        <v>0</v>
      </c>
      <c r="AU69" s="66">
        <v>0</v>
      </c>
      <c r="AV69" s="66">
        <v>0</v>
      </c>
      <c r="AW69" s="66">
        <v>0</v>
      </c>
      <c r="AX69" s="66">
        <v>0</v>
      </c>
      <c r="AY69" s="66">
        <v>0</v>
      </c>
      <c r="AZ69" s="66">
        <v>0</v>
      </c>
      <c r="BA69" s="66">
        <v>0</v>
      </c>
      <c r="BB69" s="66">
        <v>0</v>
      </c>
      <c r="BC69" s="66">
        <v>0</v>
      </c>
      <c r="BD69" s="66">
        <v>0</v>
      </c>
      <c r="BE69" s="66">
        <v>0</v>
      </c>
      <c r="BF69" s="66">
        <v>0</v>
      </c>
      <c r="BG69" s="66">
        <v>0</v>
      </c>
      <c r="BH69" s="66">
        <v>0</v>
      </c>
      <c r="BI69" s="66">
        <v>0</v>
      </c>
      <c r="BJ69" s="66">
        <v>0</v>
      </c>
      <c r="BK69" s="66">
        <v>0</v>
      </c>
      <c r="BL69" s="66">
        <v>0</v>
      </c>
      <c r="BM69" s="66">
        <v>0</v>
      </c>
      <c r="BN69" s="66">
        <v>1</v>
      </c>
      <c r="BO69" s="66">
        <v>0</v>
      </c>
      <c r="BP69" s="66">
        <v>0</v>
      </c>
      <c r="BQ69" s="66">
        <v>0</v>
      </c>
      <c r="BR69" s="66">
        <v>0</v>
      </c>
      <c r="BS69" s="66">
        <v>0</v>
      </c>
      <c r="BT69" s="66">
        <v>0</v>
      </c>
      <c r="BU69" s="66">
        <v>0</v>
      </c>
      <c r="BV69" s="66">
        <v>0</v>
      </c>
      <c r="BW69" s="66">
        <v>0</v>
      </c>
      <c r="BX69" s="66">
        <v>0</v>
      </c>
      <c r="BY69" s="66">
        <v>0</v>
      </c>
      <c r="BZ69" s="66">
        <v>0</v>
      </c>
      <c r="CA69" s="66">
        <v>0</v>
      </c>
      <c r="CB69" s="66">
        <v>0</v>
      </c>
      <c r="CC69" s="66">
        <v>0</v>
      </c>
      <c r="CD69" s="66">
        <v>0</v>
      </c>
      <c r="CE69" s="66">
        <v>0</v>
      </c>
      <c r="CF69" s="66">
        <v>0</v>
      </c>
      <c r="CG69" s="66">
        <v>0</v>
      </c>
      <c r="CH69" s="66">
        <v>0</v>
      </c>
      <c r="CI69" s="66">
        <v>0</v>
      </c>
      <c r="CJ69" s="66">
        <v>0</v>
      </c>
      <c r="CK69" s="66">
        <v>0</v>
      </c>
      <c r="CL69" s="66">
        <v>0</v>
      </c>
      <c r="CM69" s="66">
        <v>0</v>
      </c>
      <c r="CN69" s="66">
        <v>0</v>
      </c>
      <c r="CO69" s="66">
        <v>0</v>
      </c>
      <c r="CP69" s="66">
        <v>0</v>
      </c>
      <c r="CQ69" s="66">
        <v>0</v>
      </c>
      <c r="CR69" s="66">
        <v>0</v>
      </c>
      <c r="CS69" s="66">
        <v>0</v>
      </c>
      <c r="CT69" s="66">
        <v>0</v>
      </c>
      <c r="CU69" s="66">
        <v>0</v>
      </c>
      <c r="CV69" s="66">
        <v>0</v>
      </c>
      <c r="CW69" s="66">
        <v>0</v>
      </c>
      <c r="CX69" s="66">
        <v>0</v>
      </c>
      <c r="CY69" s="66">
        <v>0</v>
      </c>
      <c r="CZ69" s="66">
        <v>0</v>
      </c>
      <c r="DA69" s="66">
        <v>0</v>
      </c>
      <c r="DB69" s="66">
        <v>0</v>
      </c>
      <c r="DC69" s="66">
        <v>0</v>
      </c>
      <c r="DD69" s="66">
        <v>0</v>
      </c>
      <c r="DE69" s="67">
        <v>0</v>
      </c>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row>
    <row r="70" spans="1:168" s="34" customFormat="1" ht="19.95" customHeight="1" x14ac:dyDescent="0.2">
      <c r="A70" s="71" t="s">
        <v>480</v>
      </c>
      <c r="B70" s="69" t="s">
        <v>479</v>
      </c>
      <c r="C70" s="70">
        <v>0</v>
      </c>
      <c r="D70" s="66">
        <v>0</v>
      </c>
      <c r="E70" s="66">
        <v>0</v>
      </c>
      <c r="F70" s="66">
        <v>0</v>
      </c>
      <c r="G70" s="66">
        <v>0</v>
      </c>
      <c r="H70" s="66">
        <v>0</v>
      </c>
      <c r="I70" s="66">
        <v>0</v>
      </c>
      <c r="J70" s="66">
        <v>0</v>
      </c>
      <c r="K70" s="66">
        <v>0</v>
      </c>
      <c r="L70" s="66">
        <v>0</v>
      </c>
      <c r="M70" s="66">
        <v>0</v>
      </c>
      <c r="N70" s="66">
        <v>0</v>
      </c>
      <c r="O70" s="66">
        <v>0</v>
      </c>
      <c r="P70" s="66">
        <v>0</v>
      </c>
      <c r="Q70" s="66">
        <v>0</v>
      </c>
      <c r="R70" s="66">
        <v>0</v>
      </c>
      <c r="S70" s="66">
        <v>0</v>
      </c>
      <c r="T70" s="66">
        <v>0</v>
      </c>
      <c r="U70" s="66">
        <v>0</v>
      </c>
      <c r="V70" s="66">
        <v>0</v>
      </c>
      <c r="W70" s="66">
        <v>0</v>
      </c>
      <c r="X70" s="66">
        <v>0</v>
      </c>
      <c r="Y70" s="66">
        <v>0</v>
      </c>
      <c r="Z70" s="66">
        <v>0</v>
      </c>
      <c r="AA70" s="66">
        <v>0</v>
      </c>
      <c r="AB70" s="66">
        <v>0</v>
      </c>
      <c r="AC70" s="66">
        <v>0</v>
      </c>
      <c r="AD70" s="66">
        <v>0</v>
      </c>
      <c r="AE70" s="66">
        <v>0</v>
      </c>
      <c r="AF70" s="66">
        <v>0</v>
      </c>
      <c r="AG70" s="66">
        <v>0</v>
      </c>
      <c r="AH70" s="66">
        <v>0</v>
      </c>
      <c r="AI70" s="66">
        <v>0</v>
      </c>
      <c r="AJ70" s="66">
        <v>0</v>
      </c>
      <c r="AK70" s="66">
        <v>0</v>
      </c>
      <c r="AL70" s="66">
        <v>0</v>
      </c>
      <c r="AM70" s="66">
        <v>0</v>
      </c>
      <c r="AN70" s="66">
        <v>0</v>
      </c>
      <c r="AO70" s="66">
        <v>0</v>
      </c>
      <c r="AP70" s="66">
        <v>0</v>
      </c>
      <c r="AQ70" s="66">
        <v>0</v>
      </c>
      <c r="AR70" s="66">
        <v>0</v>
      </c>
      <c r="AS70" s="66">
        <v>0</v>
      </c>
      <c r="AT70" s="66">
        <v>0</v>
      </c>
      <c r="AU70" s="66">
        <v>0</v>
      </c>
      <c r="AV70" s="66">
        <v>0</v>
      </c>
      <c r="AW70" s="66">
        <v>0</v>
      </c>
      <c r="AX70" s="66">
        <v>0</v>
      </c>
      <c r="AY70" s="66">
        <v>0</v>
      </c>
      <c r="AZ70" s="66">
        <v>0</v>
      </c>
      <c r="BA70" s="66">
        <v>0</v>
      </c>
      <c r="BB70" s="66">
        <v>0</v>
      </c>
      <c r="BC70" s="66">
        <v>0</v>
      </c>
      <c r="BD70" s="66">
        <v>0</v>
      </c>
      <c r="BE70" s="66">
        <v>0</v>
      </c>
      <c r="BF70" s="66">
        <v>0</v>
      </c>
      <c r="BG70" s="66">
        <v>0</v>
      </c>
      <c r="BH70" s="66">
        <v>0</v>
      </c>
      <c r="BI70" s="66">
        <v>0</v>
      </c>
      <c r="BJ70" s="66">
        <v>0</v>
      </c>
      <c r="BK70" s="66">
        <v>0</v>
      </c>
      <c r="BL70" s="66">
        <v>0</v>
      </c>
      <c r="BM70" s="66">
        <v>0</v>
      </c>
      <c r="BN70" s="66">
        <v>0</v>
      </c>
      <c r="BO70" s="66">
        <v>1</v>
      </c>
      <c r="BP70" s="66">
        <v>0</v>
      </c>
      <c r="BQ70" s="66">
        <v>0</v>
      </c>
      <c r="BR70" s="66">
        <v>0</v>
      </c>
      <c r="BS70" s="66">
        <v>0</v>
      </c>
      <c r="BT70" s="66">
        <v>0</v>
      </c>
      <c r="BU70" s="66">
        <v>0</v>
      </c>
      <c r="BV70" s="66">
        <v>0</v>
      </c>
      <c r="BW70" s="66">
        <v>0</v>
      </c>
      <c r="BX70" s="66">
        <v>0</v>
      </c>
      <c r="BY70" s="66">
        <v>0</v>
      </c>
      <c r="BZ70" s="66">
        <v>0</v>
      </c>
      <c r="CA70" s="66">
        <v>0</v>
      </c>
      <c r="CB70" s="66">
        <v>0</v>
      </c>
      <c r="CC70" s="66">
        <v>0</v>
      </c>
      <c r="CD70" s="66">
        <v>0</v>
      </c>
      <c r="CE70" s="66">
        <v>0</v>
      </c>
      <c r="CF70" s="66">
        <v>0</v>
      </c>
      <c r="CG70" s="66">
        <v>0</v>
      </c>
      <c r="CH70" s="66">
        <v>0</v>
      </c>
      <c r="CI70" s="66">
        <v>0</v>
      </c>
      <c r="CJ70" s="66">
        <v>0</v>
      </c>
      <c r="CK70" s="66">
        <v>0</v>
      </c>
      <c r="CL70" s="66">
        <v>0</v>
      </c>
      <c r="CM70" s="66">
        <v>0</v>
      </c>
      <c r="CN70" s="66">
        <v>0</v>
      </c>
      <c r="CO70" s="66">
        <v>0</v>
      </c>
      <c r="CP70" s="66">
        <v>0</v>
      </c>
      <c r="CQ70" s="66">
        <v>0</v>
      </c>
      <c r="CR70" s="66">
        <v>0</v>
      </c>
      <c r="CS70" s="66">
        <v>0</v>
      </c>
      <c r="CT70" s="66">
        <v>0</v>
      </c>
      <c r="CU70" s="66">
        <v>0</v>
      </c>
      <c r="CV70" s="66">
        <v>0</v>
      </c>
      <c r="CW70" s="66">
        <v>0</v>
      </c>
      <c r="CX70" s="66">
        <v>0</v>
      </c>
      <c r="CY70" s="66">
        <v>0</v>
      </c>
      <c r="CZ70" s="66">
        <v>0</v>
      </c>
      <c r="DA70" s="66">
        <v>0</v>
      </c>
      <c r="DB70" s="66">
        <v>0</v>
      </c>
      <c r="DC70" s="66">
        <v>0</v>
      </c>
      <c r="DD70" s="66">
        <v>0</v>
      </c>
      <c r="DE70" s="67">
        <v>0</v>
      </c>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row>
    <row r="71" spans="1:168" s="34" customFormat="1" ht="19.95" customHeight="1" x14ac:dyDescent="0.2">
      <c r="A71" s="71" t="s">
        <v>483</v>
      </c>
      <c r="B71" s="69" t="s">
        <v>482</v>
      </c>
      <c r="C71" s="70">
        <v>7.4074812735441939E-3</v>
      </c>
      <c r="D71" s="66">
        <v>9.8200093043928453E-3</v>
      </c>
      <c r="E71" s="66">
        <v>8.4524765017806782E-3</v>
      </c>
      <c r="F71" s="66">
        <v>6.4641185139554802E-3</v>
      </c>
      <c r="G71" s="66">
        <v>2.211796342392412E-3</v>
      </c>
      <c r="H71" s="66">
        <v>0</v>
      </c>
      <c r="I71" s="66">
        <v>1.7551603968597076E-2</v>
      </c>
      <c r="J71" s="66">
        <v>9.8229169707046409E-3</v>
      </c>
      <c r="K71" s="66">
        <v>8.6665185960981741E-3</v>
      </c>
      <c r="L71" s="66">
        <v>8.2330173649434943E-3</v>
      </c>
      <c r="M71" s="66">
        <v>0</v>
      </c>
      <c r="N71" s="66">
        <v>2.822585201209336E-2</v>
      </c>
      <c r="O71" s="66">
        <v>1.6970314831404966E-2</v>
      </c>
      <c r="P71" s="66">
        <v>1.7250295917441573E-2</v>
      </c>
      <c r="Q71" s="66">
        <v>1.1798782246785643E-2</v>
      </c>
      <c r="R71" s="66">
        <v>2.9604903242578317E-2</v>
      </c>
      <c r="S71" s="66">
        <v>1.1210513131160674E-2</v>
      </c>
      <c r="T71" s="66">
        <v>1.8535186493309312E-2</v>
      </c>
      <c r="U71" s="66">
        <v>3.7448401298630203E-2</v>
      </c>
      <c r="V71" s="66">
        <v>0.13665851687949951</v>
      </c>
      <c r="W71" s="66">
        <v>1.0146995366507091E-2</v>
      </c>
      <c r="X71" s="66">
        <v>3.4325574652780237E-2</v>
      </c>
      <c r="Y71" s="66">
        <v>2.1551358811618557E-2</v>
      </c>
      <c r="Z71" s="66">
        <v>5.9786790305559744E-2</v>
      </c>
      <c r="AA71" s="66">
        <v>9.491975109434319E-3</v>
      </c>
      <c r="AB71" s="66">
        <v>1.4322119164928187E-2</v>
      </c>
      <c r="AC71" s="66">
        <v>5.7672174715539129E-3</v>
      </c>
      <c r="AD71" s="66">
        <v>1.1080841413558765E-2</v>
      </c>
      <c r="AE71" s="66">
        <v>2.3137529603480787E-2</v>
      </c>
      <c r="AF71" s="66">
        <v>1.9373904713961037E-2</v>
      </c>
      <c r="AG71" s="66">
        <v>8.462956427319689E-3</v>
      </c>
      <c r="AH71" s="66">
        <v>4.4137123280227779E-2</v>
      </c>
      <c r="AI71" s="66">
        <v>3.8505565668212297E-2</v>
      </c>
      <c r="AJ71" s="66">
        <v>2.7529020571110535E-2</v>
      </c>
      <c r="AK71" s="66">
        <v>3.488411272897772E-2</v>
      </c>
      <c r="AL71" s="66">
        <v>2.1391750640850426E-2</v>
      </c>
      <c r="AM71" s="66">
        <v>3.6390800657452635E-2</v>
      </c>
      <c r="AN71" s="66">
        <v>9.5419534157746663E-2</v>
      </c>
      <c r="AO71" s="66">
        <v>2.0689880629177711E-2</v>
      </c>
      <c r="AP71" s="66">
        <v>3.3685640442151096E-2</v>
      </c>
      <c r="AQ71" s="66">
        <v>2.7848357291544775E-2</v>
      </c>
      <c r="AR71" s="66">
        <v>1.5201394020312233E-2</v>
      </c>
      <c r="AS71" s="66">
        <v>2.0248200315244731E-2</v>
      </c>
      <c r="AT71" s="66">
        <v>1.1656345671981696E-2</v>
      </c>
      <c r="AU71" s="66">
        <v>9.7957833617095622E-3</v>
      </c>
      <c r="AV71" s="66">
        <v>7.7954400044060301E-3</v>
      </c>
      <c r="AW71" s="66">
        <v>2.4363643441645627E-2</v>
      </c>
      <c r="AX71" s="66">
        <v>2.0280848432846731E-2</v>
      </c>
      <c r="AY71" s="66">
        <v>9.8823248447354149E-3</v>
      </c>
      <c r="AZ71" s="66">
        <v>7.9470907443362007E-3</v>
      </c>
      <c r="BA71" s="66">
        <v>6.1214005496362991E-3</v>
      </c>
      <c r="BB71" s="66">
        <v>1.2084377825811777E-2</v>
      </c>
      <c r="BC71" s="66">
        <v>6.1022501575428078E-3</v>
      </c>
      <c r="BD71" s="66">
        <v>6.6429124004916103E-3</v>
      </c>
      <c r="BE71" s="66">
        <v>7.5923347974122153E-3</v>
      </c>
      <c r="BF71" s="66">
        <v>7.0551099589591442E-3</v>
      </c>
      <c r="BG71" s="66">
        <v>1.0178410806907312E-2</v>
      </c>
      <c r="BH71" s="66">
        <v>1.5283592904273098E-2</v>
      </c>
      <c r="BI71" s="66">
        <v>1.2100628954467636E-2</v>
      </c>
      <c r="BJ71" s="66">
        <v>8.1843681152081269E-3</v>
      </c>
      <c r="BK71" s="66">
        <v>2.2776467936612265E-2</v>
      </c>
      <c r="BL71" s="66">
        <v>5.2577428944129518E-3</v>
      </c>
      <c r="BM71" s="66">
        <v>4.5304537415890448E-3</v>
      </c>
      <c r="BN71" s="66">
        <v>4.8787570366343224E-3</v>
      </c>
      <c r="BO71" s="66">
        <v>6.163793682480225E-3</v>
      </c>
      <c r="BP71" s="66">
        <v>1</v>
      </c>
      <c r="BQ71" s="66">
        <v>1.3022776838161524E-2</v>
      </c>
      <c r="BR71" s="66">
        <v>3.1407780424764317E-2</v>
      </c>
      <c r="BS71" s="66">
        <v>5.755712887561009E-2</v>
      </c>
      <c r="BT71" s="66">
        <v>1.7977681403647368E-2</v>
      </c>
      <c r="BU71" s="66">
        <v>4.4777619896680413E-3</v>
      </c>
      <c r="BV71" s="66">
        <v>1.090067240193485E-2</v>
      </c>
      <c r="BW71" s="66">
        <v>5.4785619171248212E-3</v>
      </c>
      <c r="BX71" s="66">
        <v>3.8880150243392094E-4</v>
      </c>
      <c r="BY71" s="66">
        <v>4.3036142137809687E-2</v>
      </c>
      <c r="BZ71" s="66">
        <v>4.1703725840309385E-3</v>
      </c>
      <c r="CA71" s="66">
        <v>5.3822604720260639E-3</v>
      </c>
      <c r="CB71" s="66">
        <v>1.7371247108099353E-3</v>
      </c>
      <c r="CC71" s="66">
        <v>3.4364840888408553E-3</v>
      </c>
      <c r="CD71" s="66">
        <v>4.4331698896910663E-3</v>
      </c>
      <c r="CE71" s="66">
        <v>3.7334123965496721E-2</v>
      </c>
      <c r="CF71" s="66">
        <v>7.0775095342051342E-3</v>
      </c>
      <c r="CG71" s="66">
        <v>5.0250999416921053E-3</v>
      </c>
      <c r="CH71" s="66">
        <v>8.4931812859109085E-3</v>
      </c>
      <c r="CI71" s="66">
        <v>7.186579871488648E-3</v>
      </c>
      <c r="CJ71" s="66">
        <v>3.0127738628626553E-3</v>
      </c>
      <c r="CK71" s="66">
        <v>6.2356364813465105E-3</v>
      </c>
      <c r="CL71" s="66">
        <v>5.8056206800053247E-3</v>
      </c>
      <c r="CM71" s="66">
        <v>6.903285556571874E-3</v>
      </c>
      <c r="CN71" s="66">
        <v>1.6477815470475634E-2</v>
      </c>
      <c r="CO71" s="66">
        <v>1.0285206747935706E-2</v>
      </c>
      <c r="CP71" s="66">
        <v>7.2210189617282821E-3</v>
      </c>
      <c r="CQ71" s="66">
        <v>1.0172763075018049E-2</v>
      </c>
      <c r="CR71" s="66">
        <v>1.9112160856979091E-2</v>
      </c>
      <c r="CS71" s="66">
        <v>1.0456380081135735E-2</v>
      </c>
      <c r="CT71" s="66">
        <v>4.9843820890693455E-3</v>
      </c>
      <c r="CU71" s="66">
        <v>3.5508974239079204E-3</v>
      </c>
      <c r="CV71" s="66">
        <v>6.8811824554798201E-3</v>
      </c>
      <c r="CW71" s="66">
        <v>4.7456620244626943E-3</v>
      </c>
      <c r="CX71" s="66">
        <v>3.2432556740547747E-3</v>
      </c>
      <c r="CY71" s="66">
        <v>3.436782664352931E-2</v>
      </c>
      <c r="CZ71" s="66">
        <v>1.8284519363996419E-2</v>
      </c>
      <c r="DA71" s="66">
        <v>2.3554386167242102E-2</v>
      </c>
      <c r="DB71" s="66">
        <v>2.6591545815273572E-2</v>
      </c>
      <c r="DC71" s="66">
        <v>1.5614675729615331E-2</v>
      </c>
      <c r="DD71" s="66">
        <v>3.9054443004249086E-3</v>
      </c>
      <c r="DE71" s="67">
        <v>7.9501618461349788E-3</v>
      </c>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row>
    <row r="72" spans="1:168" s="34" customFormat="1" ht="19.95" customHeight="1" x14ac:dyDescent="0.2">
      <c r="A72" s="71" t="s">
        <v>486</v>
      </c>
      <c r="B72" s="69" t="s">
        <v>487</v>
      </c>
      <c r="C72" s="70">
        <v>8.8735441438474541E-4</v>
      </c>
      <c r="D72" s="66">
        <v>4.4445930922499773E-4</v>
      </c>
      <c r="E72" s="66">
        <v>3.0239355359690349E-3</v>
      </c>
      <c r="F72" s="66">
        <v>6.8808077514655955E-4</v>
      </c>
      <c r="G72" s="66">
        <v>3.59345012837086E-4</v>
      </c>
      <c r="H72" s="66">
        <v>0</v>
      </c>
      <c r="I72" s="66">
        <v>6.8105017833888814E-4</v>
      </c>
      <c r="J72" s="66">
        <v>4.4238210310984082E-3</v>
      </c>
      <c r="K72" s="66">
        <v>4.6838455944475258E-3</v>
      </c>
      <c r="L72" s="66">
        <v>1.6374900254246736E-3</v>
      </c>
      <c r="M72" s="66">
        <v>0</v>
      </c>
      <c r="N72" s="66">
        <v>1.0379150065772978E-2</v>
      </c>
      <c r="O72" s="66">
        <v>2.0129504645268015E-3</v>
      </c>
      <c r="P72" s="66">
        <v>5.7802764901870136E-4</v>
      </c>
      <c r="Q72" s="66">
        <v>1.4271609428160414E-3</v>
      </c>
      <c r="R72" s="66">
        <v>2.4058329491699324E-3</v>
      </c>
      <c r="S72" s="66">
        <v>1.8615470851969173E-3</v>
      </c>
      <c r="T72" s="66">
        <v>1.2729746267179892E-3</v>
      </c>
      <c r="U72" s="66">
        <v>1.5016358923782612E-2</v>
      </c>
      <c r="V72" s="66">
        <v>3.8553349236380855E-3</v>
      </c>
      <c r="W72" s="66">
        <v>2.8306415024663298E-4</v>
      </c>
      <c r="X72" s="66">
        <v>1.8150089007755361E-3</v>
      </c>
      <c r="Y72" s="66">
        <v>1.8243554473714274E-3</v>
      </c>
      <c r="Z72" s="66">
        <v>2.4380227448945963E-3</v>
      </c>
      <c r="AA72" s="66">
        <v>4.1270816307289486E-3</v>
      </c>
      <c r="AB72" s="66">
        <v>3.9472060452854603E-3</v>
      </c>
      <c r="AC72" s="66">
        <v>7.1078500194026931E-5</v>
      </c>
      <c r="AD72" s="66">
        <v>8.9055414255133141E-4</v>
      </c>
      <c r="AE72" s="66">
        <v>6.3955384457277803E-3</v>
      </c>
      <c r="AF72" s="66">
        <v>4.1075746489064287E-3</v>
      </c>
      <c r="AG72" s="66">
        <v>9.4018549486346397E-4</v>
      </c>
      <c r="AH72" s="66">
        <v>1.8532003270879487E-2</v>
      </c>
      <c r="AI72" s="66">
        <v>1.1071529441758511E-3</v>
      </c>
      <c r="AJ72" s="66">
        <v>1.9543982557650441E-2</v>
      </c>
      <c r="AK72" s="66">
        <v>4.0200113394041476E-3</v>
      </c>
      <c r="AL72" s="66">
        <v>1.4607815704009678E-3</v>
      </c>
      <c r="AM72" s="66">
        <v>6.4371500650529543E-3</v>
      </c>
      <c r="AN72" s="66">
        <v>1.9418340039395469E-2</v>
      </c>
      <c r="AO72" s="66">
        <v>2.3838450854289906E-3</v>
      </c>
      <c r="AP72" s="66">
        <v>1.2576699566359888E-3</v>
      </c>
      <c r="AQ72" s="66">
        <v>5.0118339006115127E-3</v>
      </c>
      <c r="AR72" s="66">
        <v>3.4252625789272001E-3</v>
      </c>
      <c r="AS72" s="66">
        <v>5.6581455726828593E-3</v>
      </c>
      <c r="AT72" s="66">
        <v>2.1585887793495874E-3</v>
      </c>
      <c r="AU72" s="66">
        <v>1.5069635188105928E-3</v>
      </c>
      <c r="AV72" s="66">
        <v>2.1181085334500299E-3</v>
      </c>
      <c r="AW72" s="66">
        <v>3.4564300839639386E-3</v>
      </c>
      <c r="AX72" s="66">
        <v>2.5850937445583682E-3</v>
      </c>
      <c r="AY72" s="66">
        <v>1.5447518575508845E-3</v>
      </c>
      <c r="AZ72" s="66">
        <v>7.3544615305711793E-4</v>
      </c>
      <c r="BA72" s="66">
        <v>7.5306671096563309E-4</v>
      </c>
      <c r="BB72" s="66">
        <v>2.5566470460059352E-3</v>
      </c>
      <c r="BC72" s="66">
        <v>1.5582053750869238E-3</v>
      </c>
      <c r="BD72" s="66">
        <v>1.1659789979677705E-3</v>
      </c>
      <c r="BE72" s="66">
        <v>2.7863934459564374E-3</v>
      </c>
      <c r="BF72" s="66">
        <v>6.6055773001895881E-3</v>
      </c>
      <c r="BG72" s="66">
        <v>4.3073807969097157E-3</v>
      </c>
      <c r="BH72" s="66">
        <v>2.3234763165388469E-3</v>
      </c>
      <c r="BI72" s="66">
        <v>2.6573531893905131E-3</v>
      </c>
      <c r="BJ72" s="66">
        <v>1.4596427258467158E-3</v>
      </c>
      <c r="BK72" s="66">
        <v>3.5772456217956429E-3</v>
      </c>
      <c r="BL72" s="66">
        <v>1.5667498326057462E-3</v>
      </c>
      <c r="BM72" s="66">
        <v>1.7002138880693558E-3</v>
      </c>
      <c r="BN72" s="66">
        <v>1.2337561087097698E-3</v>
      </c>
      <c r="BO72" s="66">
        <v>1.1191278901116499E-3</v>
      </c>
      <c r="BP72" s="66">
        <v>1.5274812264336572E-3</v>
      </c>
      <c r="BQ72" s="66">
        <v>1</v>
      </c>
      <c r="BR72" s="66">
        <v>2.3063716294258302E-3</v>
      </c>
      <c r="BS72" s="66">
        <v>4.3414538721054177E-3</v>
      </c>
      <c r="BT72" s="66">
        <v>5.7139315222440338E-3</v>
      </c>
      <c r="BU72" s="66">
        <v>1.4050804658465969E-3</v>
      </c>
      <c r="BV72" s="66">
        <v>2.4291675570390137E-3</v>
      </c>
      <c r="BW72" s="66">
        <v>6.7958261699520707E-4</v>
      </c>
      <c r="BX72" s="66">
        <v>1.1745866223478674E-4</v>
      </c>
      <c r="BY72" s="66">
        <v>1.2835608831451464E-3</v>
      </c>
      <c r="BZ72" s="66">
        <v>9.7481911741941851E-4</v>
      </c>
      <c r="CA72" s="66">
        <v>1.4590437923401279E-3</v>
      </c>
      <c r="CB72" s="66">
        <v>4.8352947290060335E-4</v>
      </c>
      <c r="CC72" s="66">
        <v>6.1819174760568583E-4</v>
      </c>
      <c r="CD72" s="66">
        <v>1.2344787857324364E-3</v>
      </c>
      <c r="CE72" s="66">
        <v>8.1362754633865057E-4</v>
      </c>
      <c r="CF72" s="66">
        <v>1.2067109532972768E-3</v>
      </c>
      <c r="CG72" s="66">
        <v>1.2330447204753506E-3</v>
      </c>
      <c r="CH72" s="66">
        <v>1.3258643037832917E-3</v>
      </c>
      <c r="CI72" s="66">
        <v>1.9285352983660683E-3</v>
      </c>
      <c r="CJ72" s="66">
        <v>8.0029576115694294E-4</v>
      </c>
      <c r="CK72" s="66">
        <v>2.0134845469445906E-3</v>
      </c>
      <c r="CL72" s="66">
        <v>1.1327234096248759E-3</v>
      </c>
      <c r="CM72" s="66">
        <v>2.0688774162675636E-3</v>
      </c>
      <c r="CN72" s="66">
        <v>5.4879731605448406E-3</v>
      </c>
      <c r="CO72" s="66">
        <v>1.6406182923393894E-3</v>
      </c>
      <c r="CP72" s="66">
        <v>2.4236488883583509E-3</v>
      </c>
      <c r="CQ72" s="66">
        <v>3.5415160418045002E-3</v>
      </c>
      <c r="CR72" s="66">
        <v>9.5891505462596272E-3</v>
      </c>
      <c r="CS72" s="66">
        <v>6.1610979234094157E-3</v>
      </c>
      <c r="CT72" s="66">
        <v>2.8012648593887285E-3</v>
      </c>
      <c r="CU72" s="66">
        <v>6.8511951631137743E-4</v>
      </c>
      <c r="CV72" s="66">
        <v>1.2347615992925741E-3</v>
      </c>
      <c r="CW72" s="66">
        <v>3.4846764737785606E-3</v>
      </c>
      <c r="CX72" s="66">
        <v>2.4783797053490211E-3</v>
      </c>
      <c r="CY72" s="66">
        <v>2.0219147892274775E-2</v>
      </c>
      <c r="CZ72" s="66">
        <v>1.8231545922846568E-2</v>
      </c>
      <c r="DA72" s="66">
        <v>9.8363609884755919E-3</v>
      </c>
      <c r="DB72" s="66">
        <v>2.7102998800831056E-3</v>
      </c>
      <c r="DC72" s="66">
        <v>5.3593112164998392E-3</v>
      </c>
      <c r="DD72" s="66">
        <v>1.0112551400775888E-3</v>
      </c>
      <c r="DE72" s="67">
        <v>1.249178075357764E-3</v>
      </c>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row>
    <row r="73" spans="1:168" s="34" customFormat="1" ht="19.95" customHeight="1" x14ac:dyDescent="0.2">
      <c r="A73" s="71" t="s">
        <v>491</v>
      </c>
      <c r="B73" s="69" t="s">
        <v>98</v>
      </c>
      <c r="C73" s="70">
        <v>1.219159723544026E-3</v>
      </c>
      <c r="D73" s="66">
        <v>1.7975391036193498E-3</v>
      </c>
      <c r="E73" s="66">
        <v>2.3713572589972283E-3</v>
      </c>
      <c r="F73" s="66">
        <v>7.2380486668378538E-4</v>
      </c>
      <c r="G73" s="66">
        <v>6.6979398394526393E-4</v>
      </c>
      <c r="H73" s="66">
        <v>0</v>
      </c>
      <c r="I73" s="66">
        <v>4.4853110508624042E-3</v>
      </c>
      <c r="J73" s="66">
        <v>2.6385501608220696E-3</v>
      </c>
      <c r="K73" s="66">
        <v>2.4060128655873179E-3</v>
      </c>
      <c r="L73" s="66">
        <v>7.0944703985886522E-4</v>
      </c>
      <c r="M73" s="66">
        <v>0</v>
      </c>
      <c r="N73" s="66">
        <v>3.6526326169772859E-3</v>
      </c>
      <c r="O73" s="66">
        <v>1.9407942500604288E-3</v>
      </c>
      <c r="P73" s="66">
        <v>1.1290324312838887E-3</v>
      </c>
      <c r="Q73" s="66">
        <v>1.3365794838587101E-3</v>
      </c>
      <c r="R73" s="66">
        <v>3.2236971489242828E-3</v>
      </c>
      <c r="S73" s="66">
        <v>2.0826884679598389E-3</v>
      </c>
      <c r="T73" s="66">
        <v>1.1208988109412483E-3</v>
      </c>
      <c r="U73" s="66">
        <v>7.0210863535259916E-3</v>
      </c>
      <c r="V73" s="66">
        <v>5.289722998737382E-3</v>
      </c>
      <c r="W73" s="66">
        <v>1.6081688721714415E-3</v>
      </c>
      <c r="X73" s="66">
        <v>5.7445820857280547E-3</v>
      </c>
      <c r="Y73" s="66">
        <v>5.0172110181235016E-3</v>
      </c>
      <c r="Z73" s="66">
        <v>6.8101333047358237E-3</v>
      </c>
      <c r="AA73" s="66">
        <v>4.4952784354229253E-3</v>
      </c>
      <c r="AB73" s="66">
        <v>2.1505501372734532E-3</v>
      </c>
      <c r="AC73" s="66">
        <v>6.1829266926185903E-4</v>
      </c>
      <c r="AD73" s="66">
        <v>3.5752464502400417E-3</v>
      </c>
      <c r="AE73" s="66">
        <v>2.0249085837875762E-3</v>
      </c>
      <c r="AF73" s="66">
        <v>1.345854683591566E-3</v>
      </c>
      <c r="AG73" s="66">
        <v>1.0901712136152141E-3</v>
      </c>
      <c r="AH73" s="66">
        <v>3.2444891478001009E-3</v>
      </c>
      <c r="AI73" s="66">
        <v>2.4416567260314623E-3</v>
      </c>
      <c r="AJ73" s="66">
        <v>1.4986516916633207E-3</v>
      </c>
      <c r="AK73" s="66">
        <v>1.988571596980872E-3</v>
      </c>
      <c r="AL73" s="66">
        <v>6.7821073675108868E-4</v>
      </c>
      <c r="AM73" s="66">
        <v>3.0064663758472355E-3</v>
      </c>
      <c r="AN73" s="66">
        <v>1.7080492933573678E-3</v>
      </c>
      <c r="AO73" s="66">
        <v>1.3168778288014174E-3</v>
      </c>
      <c r="AP73" s="66">
        <v>2.1829452793540216E-3</v>
      </c>
      <c r="AQ73" s="66">
        <v>1.3255986794738408E-3</v>
      </c>
      <c r="AR73" s="66">
        <v>1.4017644351922887E-3</v>
      </c>
      <c r="AS73" s="66">
        <v>1.4296331816149247E-3</v>
      </c>
      <c r="AT73" s="66">
        <v>1.1302967592096433E-3</v>
      </c>
      <c r="AU73" s="66">
        <v>1.0167226006105271E-3</v>
      </c>
      <c r="AV73" s="66">
        <v>1.8532113434388314E-3</v>
      </c>
      <c r="AW73" s="66">
        <v>1.7891691924163719E-3</v>
      </c>
      <c r="AX73" s="66">
        <v>2.1259302131697573E-3</v>
      </c>
      <c r="AY73" s="66">
        <v>1.1188799258305155E-3</v>
      </c>
      <c r="AZ73" s="66">
        <v>1.1400215851401425E-3</v>
      </c>
      <c r="BA73" s="66">
        <v>7.4415042500528472E-4</v>
      </c>
      <c r="BB73" s="66">
        <v>2.0068590644522952E-3</v>
      </c>
      <c r="BC73" s="66">
        <v>7.2829147070094138E-4</v>
      </c>
      <c r="BD73" s="66">
        <v>8.3360867845290161E-4</v>
      </c>
      <c r="BE73" s="66">
        <v>7.1715431473652451E-4</v>
      </c>
      <c r="BF73" s="66">
        <v>7.5792520236557482E-4</v>
      </c>
      <c r="BG73" s="66">
        <v>6.4495292839370606E-4</v>
      </c>
      <c r="BH73" s="66">
        <v>1.4425977086415347E-3</v>
      </c>
      <c r="BI73" s="66">
        <v>2.2181880533171292E-3</v>
      </c>
      <c r="BJ73" s="66">
        <v>1.5805042064878129E-3</v>
      </c>
      <c r="BK73" s="66">
        <v>5.4234745633545385E-3</v>
      </c>
      <c r="BL73" s="66">
        <v>1.3475221701598583E-3</v>
      </c>
      <c r="BM73" s="66">
        <v>2.15888036069999E-3</v>
      </c>
      <c r="BN73" s="66">
        <v>1.450576018480116E-3</v>
      </c>
      <c r="BO73" s="66">
        <v>1.4003142699077825E-3</v>
      </c>
      <c r="BP73" s="66">
        <v>8.092325818673218E-4</v>
      </c>
      <c r="BQ73" s="66">
        <v>2.6047452551122671E-3</v>
      </c>
      <c r="BR73" s="66">
        <v>1</v>
      </c>
      <c r="BS73" s="66">
        <v>1.1976919792746619E-2</v>
      </c>
      <c r="BT73" s="66">
        <v>3.709958389401542E-3</v>
      </c>
      <c r="BU73" s="66">
        <v>1.8146714717705108E-3</v>
      </c>
      <c r="BV73" s="66">
        <v>2.2293775117678085E-3</v>
      </c>
      <c r="BW73" s="66">
        <v>7.2211951818418069E-4</v>
      </c>
      <c r="BX73" s="66">
        <v>1.4597763740938771E-4</v>
      </c>
      <c r="BY73" s="66">
        <v>8.1161436254676977E-3</v>
      </c>
      <c r="BZ73" s="66">
        <v>1.7063767221466375E-3</v>
      </c>
      <c r="CA73" s="66">
        <v>1.2060469342083923E-2</v>
      </c>
      <c r="CB73" s="66">
        <v>6.8138781803832055E-4</v>
      </c>
      <c r="CC73" s="66">
        <v>8.9561068044787808E-4</v>
      </c>
      <c r="CD73" s="66">
        <v>1.6638823360269432E-3</v>
      </c>
      <c r="CE73" s="66">
        <v>2.455961187759701E-3</v>
      </c>
      <c r="CF73" s="66">
        <v>4.2954331927548273E-3</v>
      </c>
      <c r="CG73" s="66">
        <v>1.0683150491553335E-3</v>
      </c>
      <c r="CH73" s="66">
        <v>5.4401723074149737E-3</v>
      </c>
      <c r="CI73" s="66">
        <v>1.781032698750896E-3</v>
      </c>
      <c r="CJ73" s="66">
        <v>7.0161452348756561E-4</v>
      </c>
      <c r="CK73" s="66">
        <v>2.5625993455746514E-3</v>
      </c>
      <c r="CL73" s="66">
        <v>1.8067150740981187E-3</v>
      </c>
      <c r="CM73" s="66">
        <v>3.4364708008262968E-3</v>
      </c>
      <c r="CN73" s="66">
        <v>1.0678993440155644E-2</v>
      </c>
      <c r="CO73" s="66">
        <v>9.0346098263118114E-3</v>
      </c>
      <c r="CP73" s="66">
        <v>4.7804925951686747E-3</v>
      </c>
      <c r="CQ73" s="66">
        <v>4.3708565402380429E-3</v>
      </c>
      <c r="CR73" s="66">
        <v>8.7604962479809461E-3</v>
      </c>
      <c r="CS73" s="66">
        <v>8.5095801969578971E-3</v>
      </c>
      <c r="CT73" s="66">
        <v>3.9865898873320798E-3</v>
      </c>
      <c r="CU73" s="66">
        <v>8.0955299325225437E-4</v>
      </c>
      <c r="CV73" s="66">
        <v>1.1298135329919664E-3</v>
      </c>
      <c r="CW73" s="66">
        <v>1.3053318852629761E-3</v>
      </c>
      <c r="CX73" s="66">
        <v>1.0257310306367965E-3</v>
      </c>
      <c r="CY73" s="66">
        <v>1.4518513615893392E-2</v>
      </c>
      <c r="CZ73" s="66">
        <v>1.1059029170484196E-2</v>
      </c>
      <c r="DA73" s="66">
        <v>1.7923864160548825E-2</v>
      </c>
      <c r="DB73" s="66">
        <v>6.0765663672804476E-3</v>
      </c>
      <c r="DC73" s="66">
        <v>5.6411056136579747E-3</v>
      </c>
      <c r="DD73" s="66">
        <v>7.6251236896821299E-4</v>
      </c>
      <c r="DE73" s="67">
        <v>3.3734814221711017E-3</v>
      </c>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row>
    <row r="74" spans="1:168" s="34" customFormat="1" ht="19.95" customHeight="1" x14ac:dyDescent="0.2">
      <c r="A74" s="71" t="s">
        <v>493</v>
      </c>
      <c r="B74" s="69" t="s">
        <v>99</v>
      </c>
      <c r="C74" s="70">
        <v>5.6342736882109468E-4</v>
      </c>
      <c r="D74" s="66">
        <v>1.1953280034840516E-3</v>
      </c>
      <c r="E74" s="66">
        <v>1.6526322732345754E-3</v>
      </c>
      <c r="F74" s="66">
        <v>4.6892637259265691E-4</v>
      </c>
      <c r="G74" s="66">
        <v>4.1659991291794423E-4</v>
      </c>
      <c r="H74" s="66">
        <v>0</v>
      </c>
      <c r="I74" s="66">
        <v>2.2243377957550286E-3</v>
      </c>
      <c r="J74" s="66">
        <v>1.1388221686378544E-3</v>
      </c>
      <c r="K74" s="66">
        <v>5.3768265160304143E-4</v>
      </c>
      <c r="L74" s="66">
        <v>8.4013711101419807E-4</v>
      </c>
      <c r="M74" s="66">
        <v>0</v>
      </c>
      <c r="N74" s="66">
        <v>9.7048394377203433E-4</v>
      </c>
      <c r="O74" s="66">
        <v>8.1758214039642308E-4</v>
      </c>
      <c r="P74" s="66">
        <v>7.8628719414378394E-4</v>
      </c>
      <c r="Q74" s="66">
        <v>6.1404925877191598E-4</v>
      </c>
      <c r="R74" s="66">
        <v>1.1960873306553438E-3</v>
      </c>
      <c r="S74" s="66">
        <v>1.0486880348193435E-3</v>
      </c>
      <c r="T74" s="66">
        <v>1.1336403325331906E-3</v>
      </c>
      <c r="U74" s="66">
        <v>5.9836985731512651E-3</v>
      </c>
      <c r="V74" s="66">
        <v>7.2636153103923344E-3</v>
      </c>
      <c r="W74" s="66">
        <v>1.2173300097197966E-3</v>
      </c>
      <c r="X74" s="66">
        <v>2.6401405997109281E-3</v>
      </c>
      <c r="Y74" s="66">
        <v>1.559701524770237E-3</v>
      </c>
      <c r="Z74" s="66">
        <v>4.8329878192024198E-3</v>
      </c>
      <c r="AA74" s="66">
        <v>4.4694607590233569E-3</v>
      </c>
      <c r="AB74" s="66">
        <v>2.12470362835873E-3</v>
      </c>
      <c r="AC74" s="66">
        <v>1.0372524630238181E-4</v>
      </c>
      <c r="AD74" s="66">
        <v>4.1103778848447048E-4</v>
      </c>
      <c r="AE74" s="66">
        <v>5.4002949004389579E-4</v>
      </c>
      <c r="AF74" s="66">
        <v>5.9055487786109282E-4</v>
      </c>
      <c r="AG74" s="66">
        <v>8.7320331178300156E-4</v>
      </c>
      <c r="AH74" s="66">
        <v>1.726751813369001E-3</v>
      </c>
      <c r="AI74" s="66">
        <v>4.2222560122810709E-3</v>
      </c>
      <c r="AJ74" s="66">
        <v>9.1382636378331355E-4</v>
      </c>
      <c r="AK74" s="66">
        <v>3.6306439440750688E-3</v>
      </c>
      <c r="AL74" s="66">
        <v>7.2600821523494282E-4</v>
      </c>
      <c r="AM74" s="66">
        <v>7.9277066573102167E-4</v>
      </c>
      <c r="AN74" s="66">
        <v>1.427508426097245E-3</v>
      </c>
      <c r="AO74" s="66">
        <v>5.8092641584422879E-4</v>
      </c>
      <c r="AP74" s="66">
        <v>4.6083761837218399E-4</v>
      </c>
      <c r="AQ74" s="66">
        <v>8.7690859531796769E-4</v>
      </c>
      <c r="AR74" s="66">
        <v>5.9057110408507728E-4</v>
      </c>
      <c r="AS74" s="66">
        <v>5.5211705329398779E-4</v>
      </c>
      <c r="AT74" s="66">
        <v>6.6956666681485943E-4</v>
      </c>
      <c r="AU74" s="66">
        <v>3.907524712829826E-4</v>
      </c>
      <c r="AV74" s="66">
        <v>2.0187176153427834E-3</v>
      </c>
      <c r="AW74" s="66">
        <v>1.2554419976036947E-3</v>
      </c>
      <c r="AX74" s="66">
        <v>2.072658879918515E-3</v>
      </c>
      <c r="AY74" s="66">
        <v>5.6666248260421517E-4</v>
      </c>
      <c r="AZ74" s="66">
        <v>3.0915299405942265E-4</v>
      </c>
      <c r="BA74" s="66">
        <v>3.9121593220805477E-4</v>
      </c>
      <c r="BB74" s="66">
        <v>1.1158724997464902E-3</v>
      </c>
      <c r="BC74" s="66">
        <v>6.008394036492897E-4</v>
      </c>
      <c r="BD74" s="66">
        <v>6.0346180904838115E-4</v>
      </c>
      <c r="BE74" s="66">
        <v>2.4465749528604342E-4</v>
      </c>
      <c r="BF74" s="66">
        <v>3.2177768701710242E-4</v>
      </c>
      <c r="BG74" s="66">
        <v>2.8734776505012403E-4</v>
      </c>
      <c r="BH74" s="66">
        <v>1.6206218660686539E-3</v>
      </c>
      <c r="BI74" s="66">
        <v>7.2740249347583346E-3</v>
      </c>
      <c r="BJ74" s="66">
        <v>5.9838265994251693E-4</v>
      </c>
      <c r="BK74" s="66">
        <v>1.0028679000907241E-3</v>
      </c>
      <c r="BL74" s="66">
        <v>1.1679663659423995E-3</v>
      </c>
      <c r="BM74" s="66">
        <v>8.3503402628116682E-4</v>
      </c>
      <c r="BN74" s="66">
        <v>5.3969344621250465E-3</v>
      </c>
      <c r="BO74" s="66">
        <v>7.2485706952457943E-3</v>
      </c>
      <c r="BP74" s="66">
        <v>8.4315646783079366E-3</v>
      </c>
      <c r="BQ74" s="66">
        <v>1.9678186522301506E-3</v>
      </c>
      <c r="BR74" s="66">
        <v>2.7254765097002114E-3</v>
      </c>
      <c r="BS74" s="66">
        <v>1</v>
      </c>
      <c r="BT74" s="66">
        <v>2.2039559736972596E-3</v>
      </c>
      <c r="BU74" s="66">
        <v>3.7024745018977676E-3</v>
      </c>
      <c r="BV74" s="66">
        <v>7.2787910350480386E-4</v>
      </c>
      <c r="BW74" s="66">
        <v>3.7810950440176223E-4</v>
      </c>
      <c r="BX74" s="66">
        <v>2.1215151898148932E-4</v>
      </c>
      <c r="BY74" s="66">
        <v>2.3763312149332288E-2</v>
      </c>
      <c r="BZ74" s="66">
        <v>2.8990957701420586E-3</v>
      </c>
      <c r="CA74" s="66">
        <v>1.2301085721985877E-3</v>
      </c>
      <c r="CB74" s="66">
        <v>1.8007034311655471E-3</v>
      </c>
      <c r="CC74" s="66">
        <v>4.5649698056441658E-4</v>
      </c>
      <c r="CD74" s="66">
        <v>4.6174551389339437E-3</v>
      </c>
      <c r="CE74" s="66">
        <v>2.3565712701996335E-3</v>
      </c>
      <c r="CF74" s="66">
        <v>7.19462593002064E-3</v>
      </c>
      <c r="CG74" s="66">
        <v>1.80241722311755E-3</v>
      </c>
      <c r="CH74" s="66">
        <v>8.3011431415906285E-3</v>
      </c>
      <c r="CI74" s="66">
        <v>8.9508139821859473E-3</v>
      </c>
      <c r="CJ74" s="66">
        <v>6.1415179654885613E-4</v>
      </c>
      <c r="CK74" s="66">
        <v>5.1100140355528727E-3</v>
      </c>
      <c r="CL74" s="66">
        <v>2.4454355504708925E-3</v>
      </c>
      <c r="CM74" s="66">
        <v>1.6563098250040095E-2</v>
      </c>
      <c r="CN74" s="66">
        <v>6.3402824493487405E-3</v>
      </c>
      <c r="CO74" s="66">
        <v>3.7136860387325652E-3</v>
      </c>
      <c r="CP74" s="66">
        <v>3.8492351496272267E-3</v>
      </c>
      <c r="CQ74" s="66">
        <v>7.3417866412343923E-3</v>
      </c>
      <c r="CR74" s="66">
        <v>5.9084260723595902E-3</v>
      </c>
      <c r="CS74" s="66">
        <v>4.7814626613297689E-3</v>
      </c>
      <c r="CT74" s="66">
        <v>7.1443087586678703E-4</v>
      </c>
      <c r="CU74" s="66">
        <v>9.9146631296583823E-4</v>
      </c>
      <c r="CV74" s="66">
        <v>3.3387654101920141E-3</v>
      </c>
      <c r="CW74" s="66">
        <v>1.0822231117091222E-3</v>
      </c>
      <c r="CX74" s="66">
        <v>3.5472590007332741E-4</v>
      </c>
      <c r="CY74" s="66">
        <v>4.8466531448708251E-2</v>
      </c>
      <c r="CZ74" s="66">
        <v>1.6759294965420921E-2</v>
      </c>
      <c r="DA74" s="66">
        <v>1.2581459461561416E-2</v>
      </c>
      <c r="DB74" s="66">
        <v>1.3231140393552582E-2</v>
      </c>
      <c r="DC74" s="66">
        <v>1.3940659091647396E-2</v>
      </c>
      <c r="DD74" s="66">
        <v>5.0750576685112546E-4</v>
      </c>
      <c r="DE74" s="67">
        <v>2.1742235186093407E-2</v>
      </c>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row>
    <row r="75" spans="1:168" s="34" customFormat="1" ht="19.95" customHeight="1" x14ac:dyDescent="0.2">
      <c r="A75" s="71" t="s">
        <v>496</v>
      </c>
      <c r="B75" s="69" t="s">
        <v>100</v>
      </c>
      <c r="C75" s="70">
        <v>5.3971996913991287E-2</v>
      </c>
      <c r="D75" s="66">
        <v>3.8060201239642606E-2</v>
      </c>
      <c r="E75" s="66">
        <v>2.9453256567911038E-2</v>
      </c>
      <c r="F75" s="66">
        <v>1.8496838967987837E-2</v>
      </c>
      <c r="G75" s="66">
        <v>2.6912603284558478E-2</v>
      </c>
      <c r="H75" s="66">
        <v>0</v>
      </c>
      <c r="I75" s="66">
        <v>3.2703123215123586E-2</v>
      </c>
      <c r="J75" s="66">
        <v>4.8547973836045685E-2</v>
      </c>
      <c r="K75" s="66">
        <v>3.7333948622397271E-2</v>
      </c>
      <c r="L75" s="66">
        <v>6.1540278109224418E-2</v>
      </c>
      <c r="M75" s="66">
        <v>0</v>
      </c>
      <c r="N75" s="66">
        <v>3.9904510951961306E-2</v>
      </c>
      <c r="O75" s="66">
        <v>5.3352123291079412E-2</v>
      </c>
      <c r="P75" s="66">
        <v>3.8068215857235604E-2</v>
      </c>
      <c r="Q75" s="66">
        <v>4.6371147307444099E-2</v>
      </c>
      <c r="R75" s="66">
        <v>8.5427914489350151E-2</v>
      </c>
      <c r="S75" s="66">
        <v>5.2047966637569602E-2</v>
      </c>
      <c r="T75" s="66">
        <v>4.2653277732520326E-2</v>
      </c>
      <c r="U75" s="66">
        <v>2.1302586920632558E-2</v>
      </c>
      <c r="V75" s="66">
        <v>1.9979899836522336E-2</v>
      </c>
      <c r="W75" s="66">
        <v>6.3241487757505366E-3</v>
      </c>
      <c r="X75" s="66">
        <v>1.808238595719781E-2</v>
      </c>
      <c r="Y75" s="66">
        <v>2.0076616790519489E-2</v>
      </c>
      <c r="Z75" s="66">
        <v>3.4924334916179155E-2</v>
      </c>
      <c r="AA75" s="66">
        <v>2.6227413246623546E-2</v>
      </c>
      <c r="AB75" s="66">
        <v>3.6097289830336839E-2</v>
      </c>
      <c r="AC75" s="66">
        <v>5.3866158244358139E-3</v>
      </c>
      <c r="AD75" s="66">
        <v>1.9718046895211973E-2</v>
      </c>
      <c r="AE75" s="66">
        <v>3.6019429201692404E-2</v>
      </c>
      <c r="AF75" s="66">
        <v>3.0639989537118759E-2</v>
      </c>
      <c r="AG75" s="66">
        <v>5.6274348967710018E-2</v>
      </c>
      <c r="AH75" s="66">
        <v>2.5603315950058415E-2</v>
      </c>
      <c r="AI75" s="66">
        <v>2.318230044094385E-2</v>
      </c>
      <c r="AJ75" s="66">
        <v>2.9657742588917735E-2</v>
      </c>
      <c r="AK75" s="66">
        <v>2.9234690909796211E-2</v>
      </c>
      <c r="AL75" s="66">
        <v>9.3373446772560872E-3</v>
      </c>
      <c r="AM75" s="66">
        <v>1.5886263744299644E-2</v>
      </c>
      <c r="AN75" s="66">
        <v>2.9135524178814386E-2</v>
      </c>
      <c r="AO75" s="66">
        <v>4.9057236423284717E-2</v>
      </c>
      <c r="AP75" s="66">
        <v>6.5925584734318693E-3</v>
      </c>
      <c r="AQ75" s="66">
        <v>2.9004571175924952E-2</v>
      </c>
      <c r="AR75" s="66">
        <v>3.525357640934134E-2</v>
      </c>
      <c r="AS75" s="66">
        <v>3.0104670249379843E-2</v>
      </c>
      <c r="AT75" s="66">
        <v>2.8943941200260771E-2</v>
      </c>
      <c r="AU75" s="66">
        <v>2.6091961629859006E-2</v>
      </c>
      <c r="AV75" s="66">
        <v>3.0320818446672861E-2</v>
      </c>
      <c r="AW75" s="66">
        <v>2.7083889197831501E-2</v>
      </c>
      <c r="AX75" s="66">
        <v>2.8836330350056387E-2</v>
      </c>
      <c r="AY75" s="66">
        <v>3.218124793591555E-2</v>
      </c>
      <c r="AZ75" s="66">
        <v>3.6046295665044949E-2</v>
      </c>
      <c r="BA75" s="66">
        <v>2.4568331033039632E-2</v>
      </c>
      <c r="BB75" s="66">
        <v>3.4164489209175614E-2</v>
      </c>
      <c r="BC75" s="66">
        <v>2.8340802732114971E-2</v>
      </c>
      <c r="BD75" s="66">
        <v>2.5761321493251364E-2</v>
      </c>
      <c r="BE75" s="66">
        <v>1.9332236604131248E-2</v>
      </c>
      <c r="BF75" s="66">
        <v>1.8096232258833864E-2</v>
      </c>
      <c r="BG75" s="66">
        <v>3.324698159014787E-2</v>
      </c>
      <c r="BH75" s="66">
        <v>3.7867119990563601E-2</v>
      </c>
      <c r="BI75" s="66">
        <v>2.7955385089760077E-2</v>
      </c>
      <c r="BJ75" s="66">
        <v>4.8697860548727982E-2</v>
      </c>
      <c r="BK75" s="66">
        <v>7.6788446892921674E-3</v>
      </c>
      <c r="BL75" s="66">
        <v>3.9185630899747068E-2</v>
      </c>
      <c r="BM75" s="66">
        <v>4.6627979844630234E-2</v>
      </c>
      <c r="BN75" s="66">
        <v>2.9436396662428154E-2</v>
      </c>
      <c r="BO75" s="66">
        <v>2.7192390601732053E-2</v>
      </c>
      <c r="BP75" s="66">
        <v>1.2784063765382736E-2</v>
      </c>
      <c r="BQ75" s="66">
        <v>1.6882006563608592E-2</v>
      </c>
      <c r="BR75" s="66">
        <v>1.4789602778651349E-2</v>
      </c>
      <c r="BS75" s="66">
        <v>1.4550671490320922E-2</v>
      </c>
      <c r="BT75" s="66">
        <v>1</v>
      </c>
      <c r="BU75" s="66">
        <v>5.6396116293738995E-3</v>
      </c>
      <c r="BV75" s="66">
        <v>2.8139374268089561E-3</v>
      </c>
      <c r="BW75" s="66">
        <v>3.5204153751269935E-3</v>
      </c>
      <c r="BX75" s="66">
        <v>1.2663240840341246E-3</v>
      </c>
      <c r="BY75" s="66">
        <v>5.2762024398229643E-3</v>
      </c>
      <c r="BZ75" s="66">
        <v>1.0190477486032893E-2</v>
      </c>
      <c r="CA75" s="66">
        <v>7.4754223939155762E-2</v>
      </c>
      <c r="CB75" s="66">
        <v>7.188865164310998E-3</v>
      </c>
      <c r="CC75" s="66">
        <v>4.5979240316218898E-3</v>
      </c>
      <c r="CD75" s="66">
        <v>7.4780243815029592E-3</v>
      </c>
      <c r="CE75" s="66">
        <v>7.6187580726148315E-3</v>
      </c>
      <c r="CF75" s="66">
        <v>1.2301517227328647E-2</v>
      </c>
      <c r="CG75" s="66">
        <v>5.7222529304943618E-3</v>
      </c>
      <c r="CH75" s="66">
        <v>5.2567116737190119E-3</v>
      </c>
      <c r="CI75" s="66">
        <v>6.9804231464534825E-3</v>
      </c>
      <c r="CJ75" s="66">
        <v>1.1205659433496842E-2</v>
      </c>
      <c r="CK75" s="66">
        <v>7.498757498274583E-3</v>
      </c>
      <c r="CL75" s="66">
        <v>1.9899363093487714E-2</v>
      </c>
      <c r="CM75" s="66">
        <v>6.5937614974488435E-3</v>
      </c>
      <c r="CN75" s="66">
        <v>7.7986001305245843E-3</v>
      </c>
      <c r="CO75" s="66">
        <v>2.4908088068553241E-2</v>
      </c>
      <c r="CP75" s="66">
        <v>4.0094292797793495E-2</v>
      </c>
      <c r="CQ75" s="66">
        <v>1.3700810719722884E-2</v>
      </c>
      <c r="CR75" s="66">
        <v>2.4124843240720673E-2</v>
      </c>
      <c r="CS75" s="66">
        <v>1.7343016542329951E-2</v>
      </c>
      <c r="CT75" s="66">
        <v>3.1427933089967774E-2</v>
      </c>
      <c r="CU75" s="66">
        <v>1.3162407180884218E-2</v>
      </c>
      <c r="CV75" s="66">
        <v>9.1983490939599732E-3</v>
      </c>
      <c r="CW75" s="66">
        <v>4.0949919309732775E-2</v>
      </c>
      <c r="CX75" s="66">
        <v>6.8831373448960346E-3</v>
      </c>
      <c r="CY75" s="66">
        <v>3.7714912565506443E-2</v>
      </c>
      <c r="CZ75" s="66">
        <v>7.6785554351651755E-2</v>
      </c>
      <c r="DA75" s="66">
        <v>2.1658509283991139E-2</v>
      </c>
      <c r="DB75" s="66">
        <v>1.625338771852532E-2</v>
      </c>
      <c r="DC75" s="66">
        <v>2.0179988329159067E-2</v>
      </c>
      <c r="DD75" s="66">
        <v>0.13837170975714391</v>
      </c>
      <c r="DE75" s="67">
        <v>1.0290830534758566E-2</v>
      </c>
      <c r="DO75" s="33"/>
      <c r="DP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row>
    <row r="76" spans="1:168" s="34" customFormat="1" ht="19.95" customHeight="1" x14ac:dyDescent="0.2">
      <c r="A76" s="71" t="s">
        <v>501</v>
      </c>
      <c r="B76" s="69" t="s">
        <v>101</v>
      </c>
      <c r="C76" s="70">
        <v>5.9569472316675018E-3</v>
      </c>
      <c r="D76" s="66">
        <v>4.9397826756287571E-3</v>
      </c>
      <c r="E76" s="66">
        <v>1.4585093190166371E-2</v>
      </c>
      <c r="F76" s="66">
        <v>7.5504738312170234E-3</v>
      </c>
      <c r="G76" s="66">
        <v>8.0184884018638155E-3</v>
      </c>
      <c r="H76" s="66">
        <v>0</v>
      </c>
      <c r="I76" s="66">
        <v>4.401856817517677E-2</v>
      </c>
      <c r="J76" s="66">
        <v>4.8717858587501361E-3</v>
      </c>
      <c r="K76" s="66">
        <v>6.9798045545663564E-3</v>
      </c>
      <c r="L76" s="66">
        <v>4.6031986871780083E-3</v>
      </c>
      <c r="M76" s="66">
        <v>0</v>
      </c>
      <c r="N76" s="66">
        <v>1.2893807440399476E-2</v>
      </c>
      <c r="O76" s="66">
        <v>1.4372886468435341E-2</v>
      </c>
      <c r="P76" s="66">
        <v>7.4642669657395454E-3</v>
      </c>
      <c r="Q76" s="66">
        <v>1.1201366320367561E-2</v>
      </c>
      <c r="R76" s="66">
        <v>8.3613638652037907E-3</v>
      </c>
      <c r="S76" s="66">
        <v>8.2279588114295837E-3</v>
      </c>
      <c r="T76" s="66">
        <v>8.4155739930459293E-3</v>
      </c>
      <c r="U76" s="66">
        <v>8.6227628785498674E-3</v>
      </c>
      <c r="V76" s="66">
        <v>8.3207534380191142E-3</v>
      </c>
      <c r="W76" s="66">
        <v>3.8455387631822087E-3</v>
      </c>
      <c r="X76" s="66">
        <v>7.4195055547984006E-3</v>
      </c>
      <c r="Y76" s="66">
        <v>6.0556975275337741E-3</v>
      </c>
      <c r="Z76" s="66">
        <v>5.950774125284615E-3</v>
      </c>
      <c r="AA76" s="66">
        <v>6.2614992036364543E-3</v>
      </c>
      <c r="AB76" s="66">
        <v>6.5390974502228675E-3</v>
      </c>
      <c r="AC76" s="66">
        <v>2.5532734980505808E-3</v>
      </c>
      <c r="AD76" s="66">
        <v>4.4992526468611441E-3</v>
      </c>
      <c r="AE76" s="66">
        <v>4.2538630296693513E-3</v>
      </c>
      <c r="AF76" s="66">
        <v>5.2229200121528228E-3</v>
      </c>
      <c r="AG76" s="66">
        <v>6.0616777962734375E-3</v>
      </c>
      <c r="AH76" s="66">
        <v>9.0779956492032382E-3</v>
      </c>
      <c r="AI76" s="66">
        <v>9.9901498129761589E-3</v>
      </c>
      <c r="AJ76" s="66">
        <v>1.4744513734678374E-2</v>
      </c>
      <c r="AK76" s="66">
        <v>8.561583250398264E-3</v>
      </c>
      <c r="AL76" s="66">
        <v>3.7336482436479083E-3</v>
      </c>
      <c r="AM76" s="66">
        <v>5.7888654922396031E-3</v>
      </c>
      <c r="AN76" s="66">
        <v>8.9812684515791913E-3</v>
      </c>
      <c r="AO76" s="66">
        <v>7.3075872897483763E-3</v>
      </c>
      <c r="AP76" s="66">
        <v>6.4604926692176439E-3</v>
      </c>
      <c r="AQ76" s="66">
        <v>7.8202508163316732E-3</v>
      </c>
      <c r="AR76" s="66">
        <v>1.2720746194805456E-2</v>
      </c>
      <c r="AS76" s="66">
        <v>9.3324156043284069E-3</v>
      </c>
      <c r="AT76" s="66">
        <v>6.8623265479839917E-3</v>
      </c>
      <c r="AU76" s="66">
        <v>6.5152464818072596E-3</v>
      </c>
      <c r="AV76" s="66">
        <v>1.0350954497327971E-2</v>
      </c>
      <c r="AW76" s="66">
        <v>5.0533644722192553E-3</v>
      </c>
      <c r="AX76" s="66">
        <v>6.2715505693530498E-3</v>
      </c>
      <c r="AY76" s="66">
        <v>5.58871893132846E-3</v>
      </c>
      <c r="AZ76" s="66">
        <v>5.9230865588806641E-3</v>
      </c>
      <c r="BA76" s="66">
        <v>5.3564287862823377E-3</v>
      </c>
      <c r="BB76" s="66">
        <v>6.2144896545033874E-3</v>
      </c>
      <c r="BC76" s="66">
        <v>5.9679898313380079E-3</v>
      </c>
      <c r="BD76" s="66">
        <v>7.2900453341043477E-3</v>
      </c>
      <c r="BE76" s="66">
        <v>4.052824463330885E-3</v>
      </c>
      <c r="BF76" s="66">
        <v>3.4722778833343772E-3</v>
      </c>
      <c r="BG76" s="66">
        <v>3.402950792827012E-3</v>
      </c>
      <c r="BH76" s="66">
        <v>1.2049287119316016E-2</v>
      </c>
      <c r="BI76" s="66">
        <v>8.3411043680469768E-3</v>
      </c>
      <c r="BJ76" s="66">
        <v>2.0202254756219576E-2</v>
      </c>
      <c r="BK76" s="66">
        <v>5.6960724808004185E-3</v>
      </c>
      <c r="BL76" s="66">
        <v>1.0913169436668086E-2</v>
      </c>
      <c r="BM76" s="66">
        <v>7.8582437160401655E-3</v>
      </c>
      <c r="BN76" s="66">
        <v>1.4779305255922984E-2</v>
      </c>
      <c r="BO76" s="66">
        <v>1.3255699267857602E-2</v>
      </c>
      <c r="BP76" s="66">
        <v>1.4044607118470906E-2</v>
      </c>
      <c r="BQ76" s="66">
        <v>6.0366321680516673E-3</v>
      </c>
      <c r="BR76" s="66">
        <v>1.7933376789951536E-2</v>
      </c>
      <c r="BS76" s="66">
        <v>3.1140434213213129E-2</v>
      </c>
      <c r="BT76" s="66">
        <v>1.5208773385674825E-2</v>
      </c>
      <c r="BU76" s="66">
        <v>1</v>
      </c>
      <c r="BV76" s="66">
        <v>6.461793798440682E-2</v>
      </c>
      <c r="BW76" s="66">
        <v>5.1640265955154668E-2</v>
      </c>
      <c r="BX76" s="66">
        <v>5.2131570951787234E-2</v>
      </c>
      <c r="BY76" s="66">
        <v>3.5060329429762761E-2</v>
      </c>
      <c r="BZ76" s="66">
        <v>8.865947272704228E-3</v>
      </c>
      <c r="CA76" s="66">
        <v>3.5395720540949589E-2</v>
      </c>
      <c r="CB76" s="66">
        <v>1.8614019057894272E-2</v>
      </c>
      <c r="CC76" s="66">
        <v>2.220962867545748E-2</v>
      </c>
      <c r="CD76" s="66">
        <v>1.9931149441507798E-2</v>
      </c>
      <c r="CE76" s="66">
        <v>1.0156106480197515E-2</v>
      </c>
      <c r="CF76" s="66">
        <v>1.0946484715573098E-2</v>
      </c>
      <c r="CG76" s="66">
        <v>2.6549652290767385E-3</v>
      </c>
      <c r="CH76" s="66">
        <v>7.7924463447844854E-3</v>
      </c>
      <c r="CI76" s="66">
        <v>8.1496775499567704E-3</v>
      </c>
      <c r="CJ76" s="66">
        <v>6.7047102556268686E-3</v>
      </c>
      <c r="CK76" s="66">
        <v>9.7379942983139966E-3</v>
      </c>
      <c r="CL76" s="66">
        <v>6.5983853026310244E-3</v>
      </c>
      <c r="CM76" s="66">
        <v>1.2436074193133079E-2</v>
      </c>
      <c r="CN76" s="66">
        <v>8.9557577956439396E-3</v>
      </c>
      <c r="CO76" s="66">
        <v>5.1872831530134274E-3</v>
      </c>
      <c r="CP76" s="66">
        <v>6.659229466367318E-3</v>
      </c>
      <c r="CQ76" s="66">
        <v>2.5578906842858844E-2</v>
      </c>
      <c r="CR76" s="66">
        <v>1.805193042616374E-2</v>
      </c>
      <c r="CS76" s="66">
        <v>5.9910991589037467E-3</v>
      </c>
      <c r="CT76" s="66">
        <v>2.90119430795596E-2</v>
      </c>
      <c r="CU76" s="66">
        <v>2.7915828958349057E-2</v>
      </c>
      <c r="CV76" s="66">
        <v>5.2271651474039673E-3</v>
      </c>
      <c r="CW76" s="66">
        <v>7.0051606843137713E-3</v>
      </c>
      <c r="CX76" s="66">
        <v>3.874447895328583E-3</v>
      </c>
      <c r="CY76" s="66">
        <v>1.9221817317302367E-2</v>
      </c>
      <c r="CZ76" s="66">
        <v>7.5225386996946491E-3</v>
      </c>
      <c r="DA76" s="66">
        <v>5.9324119250626127E-3</v>
      </c>
      <c r="DB76" s="66">
        <v>9.4901551324272585E-3</v>
      </c>
      <c r="DC76" s="66">
        <v>7.0592113676232011E-3</v>
      </c>
      <c r="DD76" s="66">
        <v>3.3767490474793413E-3</v>
      </c>
      <c r="DE76" s="67">
        <v>9.6517963123402464E-3</v>
      </c>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row>
    <row r="77" spans="1:168" s="34" customFormat="1" ht="19.95" customHeight="1" x14ac:dyDescent="0.2">
      <c r="A77" s="68" t="s">
        <v>506</v>
      </c>
      <c r="B77" s="69" t="s">
        <v>505</v>
      </c>
      <c r="C77" s="70">
        <v>5.2021101753637385E-3</v>
      </c>
      <c r="D77" s="66">
        <v>3.8822572960805425E-3</v>
      </c>
      <c r="E77" s="66">
        <v>3.8266535154490605E-2</v>
      </c>
      <c r="F77" s="66">
        <v>2.8044819866604436E-3</v>
      </c>
      <c r="G77" s="66">
        <v>2.8423898972213943E-3</v>
      </c>
      <c r="H77" s="66">
        <v>0</v>
      </c>
      <c r="I77" s="66">
        <v>1.3678719300634754E-2</v>
      </c>
      <c r="J77" s="66">
        <v>5.7477576230404118E-3</v>
      </c>
      <c r="K77" s="66">
        <v>3.806774262536442E-3</v>
      </c>
      <c r="L77" s="66">
        <v>5.6186186600902738E-3</v>
      </c>
      <c r="M77" s="66">
        <v>0</v>
      </c>
      <c r="N77" s="66">
        <v>5.2420372597442285E-3</v>
      </c>
      <c r="O77" s="66">
        <v>7.0664413890220885E-3</v>
      </c>
      <c r="P77" s="66">
        <v>4.6976094940408249E-3</v>
      </c>
      <c r="Q77" s="66">
        <v>7.7843507175583779E-3</v>
      </c>
      <c r="R77" s="66">
        <v>5.4998272355854683E-3</v>
      </c>
      <c r="S77" s="66">
        <v>4.790921158673858E-3</v>
      </c>
      <c r="T77" s="66">
        <v>7.3050808780494528E-3</v>
      </c>
      <c r="U77" s="66">
        <v>3.7433247361540931E-3</v>
      </c>
      <c r="V77" s="66">
        <v>5.4700575479337673E-3</v>
      </c>
      <c r="W77" s="66">
        <v>2.4851365374473624E-3</v>
      </c>
      <c r="X77" s="66">
        <v>3.9381375562290094E-3</v>
      </c>
      <c r="Y77" s="66">
        <v>4.2164385208680504E-3</v>
      </c>
      <c r="Z77" s="66">
        <v>5.0627012650044977E-3</v>
      </c>
      <c r="AA77" s="66">
        <v>6.4003059761523319E-3</v>
      </c>
      <c r="AB77" s="66">
        <v>4.0086324781963001E-3</v>
      </c>
      <c r="AC77" s="66">
        <v>1.2693047622397203E-3</v>
      </c>
      <c r="AD77" s="66">
        <v>2.6682919616991033E-3</v>
      </c>
      <c r="AE77" s="66">
        <v>5.5434342594969091E-3</v>
      </c>
      <c r="AF77" s="66">
        <v>5.3520057486367281E-3</v>
      </c>
      <c r="AG77" s="66">
        <v>5.1321965050081303E-3</v>
      </c>
      <c r="AH77" s="66">
        <v>6.36255242660453E-3</v>
      </c>
      <c r="AI77" s="66">
        <v>8.2009219955196874E-3</v>
      </c>
      <c r="AJ77" s="66">
        <v>5.8419276222141841E-3</v>
      </c>
      <c r="AK77" s="66">
        <v>5.5666683425476581E-3</v>
      </c>
      <c r="AL77" s="66">
        <v>1.8687675330862109E-3</v>
      </c>
      <c r="AM77" s="66">
        <v>3.430139153550968E-3</v>
      </c>
      <c r="AN77" s="66">
        <v>7.3593337926156615E-3</v>
      </c>
      <c r="AO77" s="66">
        <v>4.417959282660343E-3</v>
      </c>
      <c r="AP77" s="66">
        <v>1.7274401124859956E-3</v>
      </c>
      <c r="AQ77" s="66">
        <v>3.0934006024689485E-3</v>
      </c>
      <c r="AR77" s="66">
        <v>1.0028337948624132E-2</v>
      </c>
      <c r="AS77" s="66">
        <v>5.14834654473415E-3</v>
      </c>
      <c r="AT77" s="66">
        <v>4.7396165786501498E-3</v>
      </c>
      <c r="AU77" s="66">
        <v>4.5539546673695943E-3</v>
      </c>
      <c r="AV77" s="66">
        <v>4.4684883825199416E-3</v>
      </c>
      <c r="AW77" s="66">
        <v>3.4170622424728901E-3</v>
      </c>
      <c r="AX77" s="66">
        <v>4.9757721323178978E-3</v>
      </c>
      <c r="AY77" s="66">
        <v>4.6679796501018491E-3</v>
      </c>
      <c r="AZ77" s="66">
        <v>5.9831969906706641E-3</v>
      </c>
      <c r="BA77" s="66">
        <v>3.9427927191537484E-3</v>
      </c>
      <c r="BB77" s="66">
        <v>5.3763575022389536E-3</v>
      </c>
      <c r="BC77" s="66">
        <v>3.8362413542811567E-3</v>
      </c>
      <c r="BD77" s="66">
        <v>4.8351294377119991E-3</v>
      </c>
      <c r="BE77" s="66">
        <v>2.4936986045069002E-3</v>
      </c>
      <c r="BF77" s="66">
        <v>2.1534434249785247E-3</v>
      </c>
      <c r="BG77" s="66">
        <v>2.2282331996428249E-3</v>
      </c>
      <c r="BH77" s="66">
        <v>4.3624544140634536E-3</v>
      </c>
      <c r="BI77" s="66">
        <v>3.0188133562984616E-3</v>
      </c>
      <c r="BJ77" s="66">
        <v>5.0709109753013333E-3</v>
      </c>
      <c r="BK77" s="66">
        <v>6.7386658978983889E-3</v>
      </c>
      <c r="BL77" s="66">
        <v>1.1131637462221667E-2</v>
      </c>
      <c r="BM77" s="66">
        <v>6.2818457391817682E-3</v>
      </c>
      <c r="BN77" s="66">
        <v>5.2042739398938968E-3</v>
      </c>
      <c r="BO77" s="66">
        <v>6.0882986247964687E-3</v>
      </c>
      <c r="BP77" s="66">
        <v>6.8443527801585599E-3</v>
      </c>
      <c r="BQ77" s="66">
        <v>1.2123059393305298E-2</v>
      </c>
      <c r="BR77" s="66">
        <v>4.654762119585115E-3</v>
      </c>
      <c r="BS77" s="66">
        <v>5.6007128749844667E-3</v>
      </c>
      <c r="BT77" s="66">
        <v>2.8977182710399042E-2</v>
      </c>
      <c r="BU77" s="66">
        <v>1.7645381977600946E-2</v>
      </c>
      <c r="BV77" s="66">
        <v>1</v>
      </c>
      <c r="BW77" s="66">
        <v>0.10400081594437321</v>
      </c>
      <c r="BX77" s="66">
        <v>9.0908366643555078E-3</v>
      </c>
      <c r="BY77" s="66">
        <v>4.4424760274243223E-3</v>
      </c>
      <c r="BZ77" s="66">
        <v>1.2158157853829165E-2</v>
      </c>
      <c r="CA77" s="66">
        <v>2.4912693027661872E-2</v>
      </c>
      <c r="CB77" s="66">
        <v>4.6893737018896826E-2</v>
      </c>
      <c r="CC77" s="66">
        <v>0.13390336580257975</v>
      </c>
      <c r="CD77" s="66">
        <v>9.6009532937592526E-2</v>
      </c>
      <c r="CE77" s="66">
        <v>7.6663581365005132E-2</v>
      </c>
      <c r="CF77" s="66">
        <v>2.8797799154196894E-2</v>
      </c>
      <c r="CG77" s="66">
        <v>1.6738631699483912E-2</v>
      </c>
      <c r="CH77" s="66">
        <v>1.1875817539123685E-2</v>
      </c>
      <c r="CI77" s="66">
        <v>1.4176466880399074E-2</v>
      </c>
      <c r="CJ77" s="66">
        <v>3.7722649070222429E-2</v>
      </c>
      <c r="CK77" s="66">
        <v>5.5406171636839044E-2</v>
      </c>
      <c r="CL77" s="66">
        <v>2.7541842459270344E-2</v>
      </c>
      <c r="CM77" s="66">
        <v>3.2440696990319782E-3</v>
      </c>
      <c r="CN77" s="66">
        <v>2.9742689323302447E-3</v>
      </c>
      <c r="CO77" s="66">
        <v>2.2811327810317739E-2</v>
      </c>
      <c r="CP77" s="66">
        <v>2.3427128154006164E-2</v>
      </c>
      <c r="CQ77" s="66">
        <v>1.6478133417937062E-2</v>
      </c>
      <c r="CR77" s="66">
        <v>9.0984103292870624E-3</v>
      </c>
      <c r="CS77" s="66">
        <v>1.3319916088104547E-2</v>
      </c>
      <c r="CT77" s="66">
        <v>2.6519142502565103E-2</v>
      </c>
      <c r="CU77" s="66">
        <v>1.5841165573541698E-2</v>
      </c>
      <c r="CV77" s="66">
        <v>7.9302201194674446E-3</v>
      </c>
      <c r="CW77" s="66">
        <v>5.0436495196316076E-3</v>
      </c>
      <c r="CX77" s="66">
        <v>7.5360461041784881E-3</v>
      </c>
      <c r="CY77" s="66">
        <v>1.6250201074235887E-2</v>
      </c>
      <c r="CZ77" s="66">
        <v>1.4171538129671877E-2</v>
      </c>
      <c r="DA77" s="66">
        <v>3.1320683950716355E-2</v>
      </c>
      <c r="DB77" s="66">
        <v>1.0071664967676065E-2</v>
      </c>
      <c r="DC77" s="66">
        <v>2.2452919462274991E-2</v>
      </c>
      <c r="DD77" s="66">
        <v>5.286999959770426E-3</v>
      </c>
      <c r="DE77" s="67">
        <v>3.5431665602726981E-2</v>
      </c>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row>
    <row r="78" spans="1:168" s="34" customFormat="1" ht="19.95" customHeight="1" x14ac:dyDescent="0.2">
      <c r="A78" s="71" t="s">
        <v>508</v>
      </c>
      <c r="B78" s="69" t="s">
        <v>509</v>
      </c>
      <c r="C78" s="70">
        <v>0</v>
      </c>
      <c r="D78" s="66">
        <v>0</v>
      </c>
      <c r="E78" s="66">
        <v>0</v>
      </c>
      <c r="F78" s="66">
        <v>0</v>
      </c>
      <c r="G78" s="66">
        <v>0</v>
      </c>
      <c r="H78" s="66">
        <v>0</v>
      </c>
      <c r="I78" s="66">
        <v>0</v>
      </c>
      <c r="J78" s="66">
        <v>0</v>
      </c>
      <c r="K78" s="66">
        <v>0</v>
      </c>
      <c r="L78" s="66">
        <v>0</v>
      </c>
      <c r="M78" s="66">
        <v>0</v>
      </c>
      <c r="N78" s="66">
        <v>0</v>
      </c>
      <c r="O78" s="66">
        <v>0</v>
      </c>
      <c r="P78" s="66">
        <v>0</v>
      </c>
      <c r="Q78" s="66">
        <v>0</v>
      </c>
      <c r="R78" s="66">
        <v>0</v>
      </c>
      <c r="S78" s="66">
        <v>0</v>
      </c>
      <c r="T78" s="66">
        <v>0</v>
      </c>
      <c r="U78" s="66">
        <v>0</v>
      </c>
      <c r="V78" s="66">
        <v>0</v>
      </c>
      <c r="W78" s="66">
        <v>0</v>
      </c>
      <c r="X78" s="66">
        <v>0</v>
      </c>
      <c r="Y78" s="66">
        <v>0</v>
      </c>
      <c r="Z78" s="66">
        <v>0</v>
      </c>
      <c r="AA78" s="66">
        <v>0</v>
      </c>
      <c r="AB78" s="66">
        <v>0</v>
      </c>
      <c r="AC78" s="66">
        <v>0</v>
      </c>
      <c r="AD78" s="66">
        <v>0</v>
      </c>
      <c r="AE78" s="66">
        <v>0</v>
      </c>
      <c r="AF78" s="66">
        <v>0</v>
      </c>
      <c r="AG78" s="66">
        <v>0</v>
      </c>
      <c r="AH78" s="66">
        <v>0</v>
      </c>
      <c r="AI78" s="66">
        <v>0</v>
      </c>
      <c r="AJ78" s="66">
        <v>0</v>
      </c>
      <c r="AK78" s="66">
        <v>0</v>
      </c>
      <c r="AL78" s="66">
        <v>0</v>
      </c>
      <c r="AM78" s="66">
        <v>0</v>
      </c>
      <c r="AN78" s="66">
        <v>0</v>
      </c>
      <c r="AO78" s="66">
        <v>0</v>
      </c>
      <c r="AP78" s="66">
        <v>0</v>
      </c>
      <c r="AQ78" s="66">
        <v>0</v>
      </c>
      <c r="AR78" s="66">
        <v>0</v>
      </c>
      <c r="AS78" s="66">
        <v>0</v>
      </c>
      <c r="AT78" s="66">
        <v>0</v>
      </c>
      <c r="AU78" s="66">
        <v>0</v>
      </c>
      <c r="AV78" s="66">
        <v>0</v>
      </c>
      <c r="AW78" s="66">
        <v>0</v>
      </c>
      <c r="AX78" s="66">
        <v>0</v>
      </c>
      <c r="AY78" s="66">
        <v>0</v>
      </c>
      <c r="AZ78" s="66">
        <v>0</v>
      </c>
      <c r="BA78" s="66">
        <v>0</v>
      </c>
      <c r="BB78" s="66">
        <v>0</v>
      </c>
      <c r="BC78" s="66">
        <v>0</v>
      </c>
      <c r="BD78" s="66">
        <v>0</v>
      </c>
      <c r="BE78" s="66">
        <v>0</v>
      </c>
      <c r="BF78" s="66">
        <v>0</v>
      </c>
      <c r="BG78" s="66">
        <v>0</v>
      </c>
      <c r="BH78" s="66">
        <v>0</v>
      </c>
      <c r="BI78" s="66">
        <v>0</v>
      </c>
      <c r="BJ78" s="66">
        <v>0</v>
      </c>
      <c r="BK78" s="66">
        <v>0</v>
      </c>
      <c r="BL78" s="66">
        <v>0</v>
      </c>
      <c r="BM78" s="66">
        <v>0</v>
      </c>
      <c r="BN78" s="66">
        <v>0</v>
      </c>
      <c r="BO78" s="66">
        <v>0</v>
      </c>
      <c r="BP78" s="66">
        <v>0</v>
      </c>
      <c r="BQ78" s="66">
        <v>0</v>
      </c>
      <c r="BR78" s="66">
        <v>0</v>
      </c>
      <c r="BS78" s="66">
        <v>0</v>
      </c>
      <c r="BT78" s="66">
        <v>0</v>
      </c>
      <c r="BU78" s="66">
        <v>0</v>
      </c>
      <c r="BV78" s="66">
        <v>0</v>
      </c>
      <c r="BW78" s="66">
        <v>1</v>
      </c>
      <c r="BX78" s="66">
        <v>0</v>
      </c>
      <c r="BY78" s="66">
        <v>0</v>
      </c>
      <c r="BZ78" s="66">
        <v>0</v>
      </c>
      <c r="CA78" s="66">
        <v>0</v>
      </c>
      <c r="CB78" s="66">
        <v>0</v>
      </c>
      <c r="CC78" s="66">
        <v>0</v>
      </c>
      <c r="CD78" s="66">
        <v>0</v>
      </c>
      <c r="CE78" s="66">
        <v>0</v>
      </c>
      <c r="CF78" s="66">
        <v>0</v>
      </c>
      <c r="CG78" s="66">
        <v>0</v>
      </c>
      <c r="CH78" s="66">
        <v>0</v>
      </c>
      <c r="CI78" s="66">
        <v>0</v>
      </c>
      <c r="CJ78" s="66">
        <v>0</v>
      </c>
      <c r="CK78" s="66">
        <v>0</v>
      </c>
      <c r="CL78" s="66">
        <v>0</v>
      </c>
      <c r="CM78" s="66">
        <v>0</v>
      </c>
      <c r="CN78" s="66">
        <v>0</v>
      </c>
      <c r="CO78" s="66">
        <v>0</v>
      </c>
      <c r="CP78" s="66">
        <v>0</v>
      </c>
      <c r="CQ78" s="66">
        <v>0</v>
      </c>
      <c r="CR78" s="66">
        <v>0</v>
      </c>
      <c r="CS78" s="66">
        <v>0</v>
      </c>
      <c r="CT78" s="66">
        <v>0</v>
      </c>
      <c r="CU78" s="66">
        <v>0</v>
      </c>
      <c r="CV78" s="66">
        <v>0</v>
      </c>
      <c r="CW78" s="66">
        <v>0</v>
      </c>
      <c r="CX78" s="66">
        <v>0</v>
      </c>
      <c r="CY78" s="66">
        <v>0</v>
      </c>
      <c r="CZ78" s="66">
        <v>0</v>
      </c>
      <c r="DA78" s="66">
        <v>0</v>
      </c>
      <c r="DB78" s="66">
        <v>0</v>
      </c>
      <c r="DC78" s="66">
        <v>0</v>
      </c>
      <c r="DD78" s="66">
        <v>0</v>
      </c>
      <c r="DE78" s="67">
        <v>0</v>
      </c>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row>
    <row r="79" spans="1:168" s="34" customFormat="1" ht="19.95" customHeight="1" x14ac:dyDescent="0.2">
      <c r="A79" s="71" t="s">
        <v>512</v>
      </c>
      <c r="B79" s="69" t="s">
        <v>513</v>
      </c>
      <c r="C79" s="70">
        <v>0</v>
      </c>
      <c r="D79" s="66">
        <v>0</v>
      </c>
      <c r="E79" s="66">
        <v>0</v>
      </c>
      <c r="F79" s="66">
        <v>0</v>
      </c>
      <c r="G79" s="66">
        <v>0</v>
      </c>
      <c r="H79" s="66">
        <v>0</v>
      </c>
      <c r="I79" s="66">
        <v>0</v>
      </c>
      <c r="J79" s="66">
        <v>0</v>
      </c>
      <c r="K79" s="66">
        <v>0</v>
      </c>
      <c r="L79" s="66">
        <v>0</v>
      </c>
      <c r="M79" s="66">
        <v>0</v>
      </c>
      <c r="N79" s="66">
        <v>0</v>
      </c>
      <c r="O79" s="66">
        <v>0</v>
      </c>
      <c r="P79" s="66">
        <v>0</v>
      </c>
      <c r="Q79" s="66">
        <v>0</v>
      </c>
      <c r="R79" s="66">
        <v>0</v>
      </c>
      <c r="S79" s="66">
        <v>0</v>
      </c>
      <c r="T79" s="66">
        <v>0</v>
      </c>
      <c r="U79" s="66">
        <v>0</v>
      </c>
      <c r="V79" s="66">
        <v>0</v>
      </c>
      <c r="W79" s="66">
        <v>0</v>
      </c>
      <c r="X79" s="66">
        <v>0</v>
      </c>
      <c r="Y79" s="66">
        <v>0</v>
      </c>
      <c r="Z79" s="66">
        <v>0</v>
      </c>
      <c r="AA79" s="66">
        <v>0</v>
      </c>
      <c r="AB79" s="66">
        <v>0</v>
      </c>
      <c r="AC79" s="66">
        <v>0</v>
      </c>
      <c r="AD79" s="66">
        <v>0</v>
      </c>
      <c r="AE79" s="66">
        <v>0</v>
      </c>
      <c r="AF79" s="66">
        <v>0</v>
      </c>
      <c r="AG79" s="66">
        <v>0</v>
      </c>
      <c r="AH79" s="66">
        <v>0</v>
      </c>
      <c r="AI79" s="66">
        <v>0</v>
      </c>
      <c r="AJ79" s="66">
        <v>0</v>
      </c>
      <c r="AK79" s="66">
        <v>0</v>
      </c>
      <c r="AL79" s="66">
        <v>0</v>
      </c>
      <c r="AM79" s="66">
        <v>0</v>
      </c>
      <c r="AN79" s="66">
        <v>0</v>
      </c>
      <c r="AO79" s="66">
        <v>0</v>
      </c>
      <c r="AP79" s="66">
        <v>0</v>
      </c>
      <c r="AQ79" s="66">
        <v>0</v>
      </c>
      <c r="AR79" s="66">
        <v>0</v>
      </c>
      <c r="AS79" s="66">
        <v>0</v>
      </c>
      <c r="AT79" s="66">
        <v>0</v>
      </c>
      <c r="AU79" s="66">
        <v>0</v>
      </c>
      <c r="AV79" s="66">
        <v>0</v>
      </c>
      <c r="AW79" s="66">
        <v>0</v>
      </c>
      <c r="AX79" s="66">
        <v>0</v>
      </c>
      <c r="AY79" s="66">
        <v>0</v>
      </c>
      <c r="AZ79" s="66">
        <v>0</v>
      </c>
      <c r="BA79" s="66">
        <v>0</v>
      </c>
      <c r="BB79" s="66">
        <v>0</v>
      </c>
      <c r="BC79" s="66">
        <v>0</v>
      </c>
      <c r="BD79" s="66">
        <v>0</v>
      </c>
      <c r="BE79" s="66">
        <v>0</v>
      </c>
      <c r="BF79" s="66">
        <v>0</v>
      </c>
      <c r="BG79" s="66">
        <v>0</v>
      </c>
      <c r="BH79" s="66">
        <v>0</v>
      </c>
      <c r="BI79" s="66">
        <v>0</v>
      </c>
      <c r="BJ79" s="66">
        <v>0</v>
      </c>
      <c r="BK79" s="66">
        <v>0</v>
      </c>
      <c r="BL79" s="66">
        <v>0</v>
      </c>
      <c r="BM79" s="66">
        <v>0</v>
      </c>
      <c r="BN79" s="66">
        <v>0</v>
      </c>
      <c r="BO79" s="66">
        <v>0</v>
      </c>
      <c r="BP79" s="66">
        <v>0</v>
      </c>
      <c r="BQ79" s="66">
        <v>0</v>
      </c>
      <c r="BR79" s="66">
        <v>0</v>
      </c>
      <c r="BS79" s="66">
        <v>0</v>
      </c>
      <c r="BT79" s="66">
        <v>0</v>
      </c>
      <c r="BU79" s="66">
        <v>0</v>
      </c>
      <c r="BV79" s="66">
        <v>0</v>
      </c>
      <c r="BW79" s="66">
        <v>0</v>
      </c>
      <c r="BX79" s="66">
        <v>1</v>
      </c>
      <c r="BY79" s="66">
        <v>0</v>
      </c>
      <c r="BZ79" s="66">
        <v>0</v>
      </c>
      <c r="CA79" s="66">
        <v>0</v>
      </c>
      <c r="CB79" s="66">
        <v>0</v>
      </c>
      <c r="CC79" s="66">
        <v>0</v>
      </c>
      <c r="CD79" s="66">
        <v>0</v>
      </c>
      <c r="CE79" s="66">
        <v>0</v>
      </c>
      <c r="CF79" s="66">
        <v>0</v>
      </c>
      <c r="CG79" s="66">
        <v>0</v>
      </c>
      <c r="CH79" s="66">
        <v>0</v>
      </c>
      <c r="CI79" s="66">
        <v>0</v>
      </c>
      <c r="CJ79" s="66">
        <v>0</v>
      </c>
      <c r="CK79" s="66">
        <v>0</v>
      </c>
      <c r="CL79" s="66">
        <v>0</v>
      </c>
      <c r="CM79" s="66">
        <v>0</v>
      </c>
      <c r="CN79" s="66">
        <v>0</v>
      </c>
      <c r="CO79" s="66">
        <v>0</v>
      </c>
      <c r="CP79" s="66">
        <v>0</v>
      </c>
      <c r="CQ79" s="66">
        <v>0</v>
      </c>
      <c r="CR79" s="66">
        <v>0</v>
      </c>
      <c r="CS79" s="66">
        <v>0</v>
      </c>
      <c r="CT79" s="66">
        <v>0</v>
      </c>
      <c r="CU79" s="66">
        <v>0</v>
      </c>
      <c r="CV79" s="66">
        <v>0</v>
      </c>
      <c r="CW79" s="66">
        <v>0</v>
      </c>
      <c r="CX79" s="66">
        <v>0</v>
      </c>
      <c r="CY79" s="66">
        <v>0</v>
      </c>
      <c r="CZ79" s="66">
        <v>0</v>
      </c>
      <c r="DA79" s="66">
        <v>0</v>
      </c>
      <c r="DB79" s="66">
        <v>0</v>
      </c>
      <c r="DC79" s="66">
        <v>0</v>
      </c>
      <c r="DD79" s="66">
        <v>0</v>
      </c>
      <c r="DE79" s="67">
        <v>0</v>
      </c>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row>
    <row r="80" spans="1:168" s="34" customFormat="1" ht="19.95" customHeight="1" x14ac:dyDescent="0.2">
      <c r="A80" s="71" t="s">
        <v>516</v>
      </c>
      <c r="B80" s="69" t="s">
        <v>517</v>
      </c>
      <c r="C80" s="70">
        <v>3.5212053986968149E-4</v>
      </c>
      <c r="D80" s="66">
        <v>2.7585041080821845E-4</v>
      </c>
      <c r="E80" s="66">
        <v>7.6148350352883817E-4</v>
      </c>
      <c r="F80" s="66">
        <v>7.1433084573168347E-4</v>
      </c>
      <c r="G80" s="66">
        <v>8.6022945603569717E-4</v>
      </c>
      <c r="H80" s="66">
        <v>0</v>
      </c>
      <c r="I80" s="66">
        <v>1.5310055820265598E-3</v>
      </c>
      <c r="J80" s="66">
        <v>6.7089982855121492E-4</v>
      </c>
      <c r="K80" s="66">
        <v>3.9748344736685517E-4</v>
      </c>
      <c r="L80" s="66">
        <v>5.8671423325261363E-4</v>
      </c>
      <c r="M80" s="66">
        <v>0</v>
      </c>
      <c r="N80" s="66">
        <v>1.2161338472825277E-3</v>
      </c>
      <c r="O80" s="66">
        <v>1.3572176116611961E-3</v>
      </c>
      <c r="P80" s="66">
        <v>7.3321937910850155E-4</v>
      </c>
      <c r="Q80" s="66">
        <v>1.0700413544362187E-3</v>
      </c>
      <c r="R80" s="66">
        <v>1.9378737901262321E-3</v>
      </c>
      <c r="S80" s="66">
        <v>1.3377754949431657E-3</v>
      </c>
      <c r="T80" s="66">
        <v>1.5124491026510783E-3</v>
      </c>
      <c r="U80" s="66">
        <v>8.5303478512241252E-4</v>
      </c>
      <c r="V80" s="66">
        <v>7.9420073013701856E-4</v>
      </c>
      <c r="W80" s="66">
        <v>5.5686074719624862E-4</v>
      </c>
      <c r="X80" s="66">
        <v>8.3977996349161887E-4</v>
      </c>
      <c r="Y80" s="66">
        <v>1.109892970044977E-3</v>
      </c>
      <c r="Z80" s="66">
        <v>8.807983324807296E-4</v>
      </c>
      <c r="AA80" s="66">
        <v>2.3131443657669749E-3</v>
      </c>
      <c r="AB80" s="66">
        <v>1.2487958053541582E-3</v>
      </c>
      <c r="AC80" s="66">
        <v>1.5567301232524781E-4</v>
      </c>
      <c r="AD80" s="66">
        <v>5.5482206062574819E-4</v>
      </c>
      <c r="AE80" s="66">
        <v>1.6359379916185801E-3</v>
      </c>
      <c r="AF80" s="66">
        <v>8.6798695876495963E-4</v>
      </c>
      <c r="AG80" s="66">
        <v>1.1072330324339665E-3</v>
      </c>
      <c r="AH80" s="66">
        <v>1.569025345129425E-3</v>
      </c>
      <c r="AI80" s="66">
        <v>9.1618836598740376E-4</v>
      </c>
      <c r="AJ80" s="66">
        <v>1.8680814243660657E-3</v>
      </c>
      <c r="AK80" s="66">
        <v>2.5432760110143779E-3</v>
      </c>
      <c r="AL80" s="66">
        <v>3.1371774970671547E-4</v>
      </c>
      <c r="AM80" s="66">
        <v>5.6297506289581124E-4</v>
      </c>
      <c r="AN80" s="66">
        <v>8.386425539088911E-4</v>
      </c>
      <c r="AO80" s="66">
        <v>4.8715169611283503E-4</v>
      </c>
      <c r="AP80" s="66">
        <v>3.9102469840177387E-4</v>
      </c>
      <c r="AQ80" s="66">
        <v>6.3547070976111507E-4</v>
      </c>
      <c r="AR80" s="66">
        <v>2.2907733940946153E-3</v>
      </c>
      <c r="AS80" s="66">
        <v>9.0742391818013314E-4</v>
      </c>
      <c r="AT80" s="66">
        <v>1.1641505299838995E-3</v>
      </c>
      <c r="AU80" s="66">
        <v>1.1990847645056073E-3</v>
      </c>
      <c r="AV80" s="66">
        <v>1.7880075475618291E-3</v>
      </c>
      <c r="AW80" s="66">
        <v>1.3977595517341982E-3</v>
      </c>
      <c r="AX80" s="66">
        <v>2.2632679433516835E-3</v>
      </c>
      <c r="AY80" s="66">
        <v>1.110832941890938E-3</v>
      </c>
      <c r="AZ80" s="66">
        <v>1.0093964739807137E-3</v>
      </c>
      <c r="BA80" s="66">
        <v>1.9756611601077383E-3</v>
      </c>
      <c r="BB80" s="66">
        <v>6.9572307952779665E-4</v>
      </c>
      <c r="BC80" s="66">
        <v>5.4288025373768816E-3</v>
      </c>
      <c r="BD80" s="66">
        <v>1.8894890090963132E-3</v>
      </c>
      <c r="BE80" s="66">
        <v>4.3897938206024801E-4</v>
      </c>
      <c r="BF80" s="66">
        <v>3.1647657576594772E-4</v>
      </c>
      <c r="BG80" s="66">
        <v>3.7767949506021679E-4</v>
      </c>
      <c r="BH80" s="66">
        <v>1.423621477997691E-3</v>
      </c>
      <c r="BI80" s="66">
        <v>1.0173709861497132E-3</v>
      </c>
      <c r="BJ80" s="66">
        <v>1.1960866539451804E-3</v>
      </c>
      <c r="BK80" s="66">
        <v>1.1335625310995307E-3</v>
      </c>
      <c r="BL80" s="66">
        <v>1.0121001362186793E-3</v>
      </c>
      <c r="BM80" s="66">
        <v>1.1402019142363197E-3</v>
      </c>
      <c r="BN80" s="66">
        <v>1.0546057792941946E-3</v>
      </c>
      <c r="BO80" s="66">
        <v>7.7298397539627599E-4</v>
      </c>
      <c r="BP80" s="66">
        <v>5.5559497555060381E-4</v>
      </c>
      <c r="BQ80" s="66">
        <v>4.6817815729584657E-4</v>
      </c>
      <c r="BR80" s="66">
        <v>1.2189639689840482E-3</v>
      </c>
      <c r="BS80" s="66">
        <v>6.3583309891508651E-3</v>
      </c>
      <c r="BT80" s="66">
        <v>2.4527290980591097E-3</v>
      </c>
      <c r="BU80" s="66">
        <v>5.7827771077660576E-3</v>
      </c>
      <c r="BV80" s="66">
        <v>9.2165283923648339E-4</v>
      </c>
      <c r="BW80" s="66">
        <v>4.6096378116971328E-4</v>
      </c>
      <c r="BX80" s="66">
        <v>3.2060470918796497E-4</v>
      </c>
      <c r="BY80" s="66">
        <v>1</v>
      </c>
      <c r="BZ80" s="66">
        <v>8.2462793617288995E-4</v>
      </c>
      <c r="CA80" s="66">
        <v>7.7428706929827157E-4</v>
      </c>
      <c r="CB80" s="66">
        <v>9.7658471488375307E-4</v>
      </c>
      <c r="CC80" s="66">
        <v>4.4321416025160367E-3</v>
      </c>
      <c r="CD80" s="66">
        <v>3.2035899117984572E-3</v>
      </c>
      <c r="CE80" s="66">
        <v>1.1468125289918838E-3</v>
      </c>
      <c r="CF80" s="66">
        <v>1.1055638151725052E-3</v>
      </c>
      <c r="CG80" s="66">
        <v>1.1753928282040996E-3</v>
      </c>
      <c r="CH80" s="66">
        <v>1.282573190343428E-3</v>
      </c>
      <c r="CI80" s="66">
        <v>2.6246619815366609E-3</v>
      </c>
      <c r="CJ80" s="66">
        <v>6.035451385986171E-4</v>
      </c>
      <c r="CK80" s="66">
        <v>2.3635763938025726E-3</v>
      </c>
      <c r="CL80" s="66">
        <v>1.3314718918904782E-3</v>
      </c>
      <c r="CM80" s="66">
        <v>2.6559755315364217E-3</v>
      </c>
      <c r="CN80" s="66">
        <v>2.5820788843722992E-3</v>
      </c>
      <c r="CO80" s="66">
        <v>3.2844585810211002E-3</v>
      </c>
      <c r="CP80" s="66">
        <v>1.0364999042002316E-3</v>
      </c>
      <c r="CQ80" s="66">
        <v>1.7350954840229392E-3</v>
      </c>
      <c r="CR80" s="66">
        <v>1.1096201709309438E-3</v>
      </c>
      <c r="CS80" s="66">
        <v>5.6793496639801042E-4</v>
      </c>
      <c r="CT80" s="66">
        <v>2.8190996649443117E-3</v>
      </c>
      <c r="CU80" s="66">
        <v>7.086543442777443E-4</v>
      </c>
      <c r="CV80" s="66">
        <v>1.2201371087994337E-3</v>
      </c>
      <c r="CW80" s="66">
        <v>6.1126133200790759E-4</v>
      </c>
      <c r="CX80" s="66">
        <v>7.6565866013342384E-4</v>
      </c>
      <c r="CY80" s="66">
        <v>1.3179685116519503E-3</v>
      </c>
      <c r="CZ80" s="66">
        <v>1.5176102410569912E-3</v>
      </c>
      <c r="DA80" s="66">
        <v>1.2712705234324188E-3</v>
      </c>
      <c r="DB80" s="66">
        <v>1.3838417072933012E-3</v>
      </c>
      <c r="DC80" s="66">
        <v>1.6008529534772837E-3</v>
      </c>
      <c r="DD80" s="66">
        <v>8.0309469344188992E-4</v>
      </c>
      <c r="DE80" s="67">
        <v>8.1349410211977499E-3</v>
      </c>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row>
    <row r="81" spans="1:168" s="34" customFormat="1" ht="19.95" customHeight="1" x14ac:dyDescent="0.2">
      <c r="A81" s="71" t="s">
        <v>522</v>
      </c>
      <c r="B81" s="69" t="s">
        <v>523</v>
      </c>
      <c r="C81" s="70">
        <v>6.283322221451745E-3</v>
      </c>
      <c r="D81" s="66">
        <v>2.5514015464500456E-2</v>
      </c>
      <c r="E81" s="66">
        <v>4.0840888896116704E-3</v>
      </c>
      <c r="F81" s="66">
        <v>1.752597482899319E-2</v>
      </c>
      <c r="G81" s="66">
        <v>3.953765279271256E-3</v>
      </c>
      <c r="H81" s="66">
        <v>0</v>
      </c>
      <c r="I81" s="66">
        <v>7.3431657814659462E-3</v>
      </c>
      <c r="J81" s="66">
        <v>1.1372593927628873E-2</v>
      </c>
      <c r="K81" s="66">
        <v>8.5705398790284909E-3</v>
      </c>
      <c r="L81" s="66">
        <v>1.5519011393465697E-2</v>
      </c>
      <c r="M81" s="66">
        <v>0</v>
      </c>
      <c r="N81" s="66">
        <v>6.7279999478647764E-3</v>
      </c>
      <c r="O81" s="66">
        <v>6.3090121938198093E-3</v>
      </c>
      <c r="P81" s="66">
        <v>1.3388471958239131E-2</v>
      </c>
      <c r="Q81" s="66">
        <v>1.0882708653362314E-2</v>
      </c>
      <c r="R81" s="66">
        <v>1.9205815726706873E-2</v>
      </c>
      <c r="S81" s="66">
        <v>1.3444965344621081E-2</v>
      </c>
      <c r="T81" s="66">
        <v>8.0400284128105525E-3</v>
      </c>
      <c r="U81" s="66">
        <v>1.3481669124001672E-2</v>
      </c>
      <c r="V81" s="66">
        <v>6.0543469771651764E-3</v>
      </c>
      <c r="W81" s="66">
        <v>4.6731845472253201E-3</v>
      </c>
      <c r="X81" s="66">
        <v>7.5477102440739173E-3</v>
      </c>
      <c r="Y81" s="66">
        <v>8.2581892072744988E-3</v>
      </c>
      <c r="Z81" s="66">
        <v>1.1436311498144643E-2</v>
      </c>
      <c r="AA81" s="66">
        <v>6.6856135912587E-3</v>
      </c>
      <c r="AB81" s="66">
        <v>9.5811812652928027E-3</v>
      </c>
      <c r="AC81" s="66">
        <v>1.5596015313480414E-3</v>
      </c>
      <c r="AD81" s="66">
        <v>1.3606261526481447E-2</v>
      </c>
      <c r="AE81" s="66">
        <v>6.4201388513746042E-3</v>
      </c>
      <c r="AF81" s="66">
        <v>6.7189495130155633E-3</v>
      </c>
      <c r="AG81" s="66">
        <v>7.0359271917595665E-3</v>
      </c>
      <c r="AH81" s="66">
        <v>1.2639671013435083E-2</v>
      </c>
      <c r="AI81" s="66">
        <v>2.2922183692591594E-2</v>
      </c>
      <c r="AJ81" s="66">
        <v>1.4239089671541182E-2</v>
      </c>
      <c r="AK81" s="66">
        <v>1.2189047323325163E-2</v>
      </c>
      <c r="AL81" s="66">
        <v>7.8795101523103424E-3</v>
      </c>
      <c r="AM81" s="66">
        <v>8.8586655540697518E-3</v>
      </c>
      <c r="AN81" s="66">
        <v>2.0251116888136866E-2</v>
      </c>
      <c r="AO81" s="66">
        <v>1.3766351146255521E-2</v>
      </c>
      <c r="AP81" s="66">
        <v>1.4009426669724446E-2</v>
      </c>
      <c r="AQ81" s="66">
        <v>1.2195787163885547E-2</v>
      </c>
      <c r="AR81" s="66">
        <v>9.7875376163371886E-3</v>
      </c>
      <c r="AS81" s="66">
        <v>7.8786257189171621E-3</v>
      </c>
      <c r="AT81" s="66">
        <v>6.4915914691509851E-3</v>
      </c>
      <c r="AU81" s="66">
        <v>5.3307133787902916E-3</v>
      </c>
      <c r="AV81" s="66">
        <v>5.9463129079091095E-3</v>
      </c>
      <c r="AW81" s="66">
        <v>6.0571079286878254E-3</v>
      </c>
      <c r="AX81" s="66">
        <v>6.7049249521398619E-3</v>
      </c>
      <c r="AY81" s="66">
        <v>6.3932631475426844E-3</v>
      </c>
      <c r="AZ81" s="66">
        <v>6.0834533174178133E-3</v>
      </c>
      <c r="BA81" s="66">
        <v>4.2968985831587534E-3</v>
      </c>
      <c r="BB81" s="66">
        <v>6.8434936771978724E-3</v>
      </c>
      <c r="BC81" s="66">
        <v>5.2090074110879292E-3</v>
      </c>
      <c r="BD81" s="66">
        <v>6.8828885582773629E-3</v>
      </c>
      <c r="BE81" s="66">
        <v>7.824917043314587E-3</v>
      </c>
      <c r="BF81" s="66">
        <v>8.0788488742694082E-3</v>
      </c>
      <c r="BG81" s="66">
        <v>4.9573885333211477E-3</v>
      </c>
      <c r="BH81" s="66">
        <v>8.4324126177289307E-3</v>
      </c>
      <c r="BI81" s="66">
        <v>5.1752733134729683E-3</v>
      </c>
      <c r="BJ81" s="66">
        <v>9.5677254557160057E-3</v>
      </c>
      <c r="BK81" s="66">
        <v>0.20554167608307838</v>
      </c>
      <c r="BL81" s="66">
        <v>1.22079265975412E-2</v>
      </c>
      <c r="BM81" s="66">
        <v>1.2477739886349357E-2</v>
      </c>
      <c r="BN81" s="66">
        <v>1.2840733619673819E-2</v>
      </c>
      <c r="BO81" s="66">
        <v>1.3080596762466973E-2</v>
      </c>
      <c r="BP81" s="66">
        <v>9.5496512765184827E-3</v>
      </c>
      <c r="BQ81" s="66">
        <v>1.5030295176735745E-2</v>
      </c>
      <c r="BR81" s="66">
        <v>5.7316762356875136E-3</v>
      </c>
      <c r="BS81" s="66">
        <v>1.4241962496379875E-2</v>
      </c>
      <c r="BT81" s="66">
        <v>3.3558322142093486E-3</v>
      </c>
      <c r="BU81" s="66">
        <v>5.1644769045233298E-3</v>
      </c>
      <c r="BV81" s="66">
        <v>1.4109289567507276E-3</v>
      </c>
      <c r="BW81" s="66">
        <v>1.0731625721597585E-3</v>
      </c>
      <c r="BX81" s="66">
        <v>4.3911891600229198E-4</v>
      </c>
      <c r="BY81" s="66">
        <v>2.1271329773438355E-3</v>
      </c>
      <c r="BZ81" s="66">
        <v>1</v>
      </c>
      <c r="CA81" s="66">
        <v>3.9729355882582099E-3</v>
      </c>
      <c r="CB81" s="66">
        <v>1.7785229194050153E-3</v>
      </c>
      <c r="CC81" s="66">
        <v>3.5652346194203085E-3</v>
      </c>
      <c r="CD81" s="66">
        <v>2.141002918675956E-3</v>
      </c>
      <c r="CE81" s="66">
        <v>2.3162995262044038E-3</v>
      </c>
      <c r="CF81" s="66">
        <v>4.5143431144418203E-3</v>
      </c>
      <c r="CG81" s="66">
        <v>4.0334745756017226E-2</v>
      </c>
      <c r="CH81" s="66">
        <v>3.6701702291621558E-3</v>
      </c>
      <c r="CI81" s="66">
        <v>3.760146181413996E-3</v>
      </c>
      <c r="CJ81" s="66">
        <v>3.8513320693491764E-3</v>
      </c>
      <c r="CK81" s="66">
        <v>5.5415492332955571E-3</v>
      </c>
      <c r="CL81" s="66">
        <v>7.5009382371199378E-3</v>
      </c>
      <c r="CM81" s="66">
        <v>3.1840692455865488E-3</v>
      </c>
      <c r="CN81" s="66">
        <v>2.6193328038224741E-3</v>
      </c>
      <c r="CO81" s="66">
        <v>6.1657295838473836E-3</v>
      </c>
      <c r="CP81" s="66">
        <v>4.9562188245338111E-3</v>
      </c>
      <c r="CQ81" s="66">
        <v>3.1649665814320518E-3</v>
      </c>
      <c r="CR81" s="66">
        <v>4.8215605883247413E-3</v>
      </c>
      <c r="CS81" s="66">
        <v>2.7362724882692437E-3</v>
      </c>
      <c r="CT81" s="66">
        <v>8.9468979480176944E-3</v>
      </c>
      <c r="CU81" s="66">
        <v>2.4478451600397993E-3</v>
      </c>
      <c r="CV81" s="66">
        <v>3.5171078281110422E-3</v>
      </c>
      <c r="CW81" s="66">
        <v>5.4639877157155884E-3</v>
      </c>
      <c r="CX81" s="66">
        <v>1.8464531277258322E-3</v>
      </c>
      <c r="CY81" s="66">
        <v>5.6577714217442201E-3</v>
      </c>
      <c r="CZ81" s="66">
        <v>9.3423065942695484E-3</v>
      </c>
      <c r="DA81" s="66">
        <v>2.9152018144042776E-3</v>
      </c>
      <c r="DB81" s="66">
        <v>2.9597499469447312E-3</v>
      </c>
      <c r="DC81" s="66">
        <v>8.7426532641399768E-3</v>
      </c>
      <c r="DD81" s="66">
        <v>2.3058663943130799E-2</v>
      </c>
      <c r="DE81" s="67">
        <v>2.3016859974746427E-2</v>
      </c>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row>
    <row r="82" spans="1:168" s="34" customFormat="1" ht="19.95" customHeight="1" x14ac:dyDescent="0.2">
      <c r="A82" s="71" t="s">
        <v>528</v>
      </c>
      <c r="B82" s="69" t="s">
        <v>529</v>
      </c>
      <c r="C82" s="70">
        <v>4.7602705723534221E-2</v>
      </c>
      <c r="D82" s="66">
        <v>1.436865415664967E-2</v>
      </c>
      <c r="E82" s="66">
        <v>1.5650388986823409E-2</v>
      </c>
      <c r="F82" s="66">
        <v>2.4795016561901802E-2</v>
      </c>
      <c r="G82" s="66">
        <v>2.7386102244112035E-2</v>
      </c>
      <c r="H82" s="66">
        <v>0</v>
      </c>
      <c r="I82" s="66">
        <v>0.25089361374425179</v>
      </c>
      <c r="J82" s="66">
        <v>7.9096009586114326E-3</v>
      </c>
      <c r="K82" s="66">
        <v>7.1214832664379998E-3</v>
      </c>
      <c r="L82" s="66">
        <v>6.0892883086609015E-3</v>
      </c>
      <c r="M82" s="66">
        <v>0</v>
      </c>
      <c r="N82" s="66">
        <v>1.5357397745732337E-2</v>
      </c>
      <c r="O82" s="66">
        <v>9.3584655913961628E-3</v>
      </c>
      <c r="P82" s="66">
        <v>1.8029237430040389E-2</v>
      </c>
      <c r="Q82" s="66">
        <v>8.7784776230298515E-3</v>
      </c>
      <c r="R82" s="66">
        <v>8.2167486040018462E-3</v>
      </c>
      <c r="S82" s="66">
        <v>5.5880762631956805E-3</v>
      </c>
      <c r="T82" s="66">
        <v>1.0357032511945811E-2</v>
      </c>
      <c r="U82" s="66">
        <v>4.8906121449048389E-3</v>
      </c>
      <c r="V82" s="66">
        <v>5.7889211982730246E-3</v>
      </c>
      <c r="W82" s="66">
        <v>2.8933820394049926E-3</v>
      </c>
      <c r="X82" s="66">
        <v>5.7447640011134308E-3</v>
      </c>
      <c r="Y82" s="66">
        <v>2.6078430537448184E-3</v>
      </c>
      <c r="Z82" s="66">
        <v>5.6125766845620427E-3</v>
      </c>
      <c r="AA82" s="66">
        <v>4.2752545289372786E-3</v>
      </c>
      <c r="AB82" s="66">
        <v>4.7213827031966282E-3</v>
      </c>
      <c r="AC82" s="66">
        <v>6.5472293070901653E-4</v>
      </c>
      <c r="AD82" s="66">
        <v>1.5269688159728143E-3</v>
      </c>
      <c r="AE82" s="66">
        <v>3.0969313190772185E-3</v>
      </c>
      <c r="AF82" s="66">
        <v>3.2564375107382998E-3</v>
      </c>
      <c r="AG82" s="66">
        <v>1.3295296767958594E-2</v>
      </c>
      <c r="AH82" s="66">
        <v>7.4177000711237997E-3</v>
      </c>
      <c r="AI82" s="66">
        <v>3.5938954155456254E-2</v>
      </c>
      <c r="AJ82" s="66">
        <v>5.7537453230984692E-3</v>
      </c>
      <c r="AK82" s="66">
        <v>5.8881271326385633E-3</v>
      </c>
      <c r="AL82" s="66">
        <v>2.9322337794243686E-3</v>
      </c>
      <c r="AM82" s="66">
        <v>6.3687767609588788E-3</v>
      </c>
      <c r="AN82" s="66">
        <v>7.6981669439944809E-3</v>
      </c>
      <c r="AO82" s="66">
        <v>7.2919692360436834E-3</v>
      </c>
      <c r="AP82" s="66">
        <v>2.8623351587013916E-3</v>
      </c>
      <c r="AQ82" s="66">
        <v>5.5644614483260166E-3</v>
      </c>
      <c r="AR82" s="66">
        <v>1.1883301703066335E-2</v>
      </c>
      <c r="AS82" s="66">
        <v>1.0266003015687588E-2</v>
      </c>
      <c r="AT82" s="66">
        <v>6.6756262568559988E-3</v>
      </c>
      <c r="AU82" s="66">
        <v>6.2369591353696211E-3</v>
      </c>
      <c r="AV82" s="66">
        <v>1.1286623977663493E-2</v>
      </c>
      <c r="AW82" s="66">
        <v>5.6568256566341705E-3</v>
      </c>
      <c r="AX82" s="66">
        <v>3.0987304581982854E-3</v>
      </c>
      <c r="AY82" s="66">
        <v>4.2838692457418245E-3</v>
      </c>
      <c r="AZ82" s="66">
        <v>4.8923513568081478E-3</v>
      </c>
      <c r="BA82" s="66">
        <v>3.7144003762236474E-3</v>
      </c>
      <c r="BB82" s="66">
        <v>4.6644769371936446E-3</v>
      </c>
      <c r="BC82" s="66">
        <v>1.7750663666382827E-3</v>
      </c>
      <c r="BD82" s="66">
        <v>5.6593038335980899E-3</v>
      </c>
      <c r="BE82" s="66">
        <v>2.2671865765107511E-3</v>
      </c>
      <c r="BF82" s="66">
        <v>2.0500359406457691E-3</v>
      </c>
      <c r="BG82" s="66">
        <v>2.5341078021682848E-3</v>
      </c>
      <c r="BH82" s="66">
        <v>3.7255903286408658E-3</v>
      </c>
      <c r="BI82" s="66">
        <v>2.424933268038304E-3</v>
      </c>
      <c r="BJ82" s="66">
        <v>3.6260501486930496E-2</v>
      </c>
      <c r="BK82" s="66">
        <v>1.2974350422911866E-2</v>
      </c>
      <c r="BL82" s="66">
        <v>2.0618247900809687E-2</v>
      </c>
      <c r="BM82" s="66">
        <v>2.2108019740934088E-2</v>
      </c>
      <c r="BN82" s="66">
        <v>2.5053178073623561E-2</v>
      </c>
      <c r="BO82" s="66">
        <v>1.6055586733423444E-2</v>
      </c>
      <c r="BP82" s="66">
        <v>4.6760707790879496E-3</v>
      </c>
      <c r="BQ82" s="66">
        <v>5.7340306519157343E-3</v>
      </c>
      <c r="BR82" s="66">
        <v>9.0695291650622067E-3</v>
      </c>
      <c r="BS82" s="66">
        <v>2.4116322549972563E-2</v>
      </c>
      <c r="BT82" s="66">
        <v>3.3483515580604112E-2</v>
      </c>
      <c r="BU82" s="66">
        <v>8.7652815487742133E-3</v>
      </c>
      <c r="BV82" s="66">
        <v>6.2343383064669194E-3</v>
      </c>
      <c r="BW82" s="66">
        <v>4.364852407690893E-3</v>
      </c>
      <c r="BX82" s="66">
        <v>1.4386507297005314E-3</v>
      </c>
      <c r="BY82" s="66">
        <v>4.4876322145417117E-3</v>
      </c>
      <c r="BZ82" s="66">
        <v>3.3458464792839549E-3</v>
      </c>
      <c r="CA82" s="66">
        <v>1</v>
      </c>
      <c r="CB82" s="66">
        <v>3.7453095346974131E-3</v>
      </c>
      <c r="CC82" s="66">
        <v>2.6758408488056482E-3</v>
      </c>
      <c r="CD82" s="66">
        <v>3.9049070932513676E-3</v>
      </c>
      <c r="CE82" s="66">
        <v>4.233390307115747E-3</v>
      </c>
      <c r="CF82" s="66">
        <v>5.9542845403630015E-3</v>
      </c>
      <c r="CG82" s="66">
        <v>8.0701479006878747E-3</v>
      </c>
      <c r="CH82" s="66">
        <v>7.9360494942378058E-3</v>
      </c>
      <c r="CI82" s="66">
        <v>8.0504192492990984E-3</v>
      </c>
      <c r="CJ82" s="66">
        <v>1.4773023531015832E-2</v>
      </c>
      <c r="CK82" s="66">
        <v>6.1035375331876824E-3</v>
      </c>
      <c r="CL82" s="66">
        <v>1.4413770133761578E-2</v>
      </c>
      <c r="CM82" s="66">
        <v>9.1447393124691329E-3</v>
      </c>
      <c r="CN82" s="66">
        <v>9.9286050374616328E-3</v>
      </c>
      <c r="CO82" s="66">
        <v>8.2388868946547834E-3</v>
      </c>
      <c r="CP82" s="66">
        <v>5.9279191265057584E-3</v>
      </c>
      <c r="CQ82" s="66">
        <v>5.4862592479611233E-3</v>
      </c>
      <c r="CR82" s="66">
        <v>9.4746779957252461E-3</v>
      </c>
      <c r="CS82" s="66">
        <v>8.0945093820871412E-3</v>
      </c>
      <c r="CT82" s="66">
        <v>1.691107702345198E-2</v>
      </c>
      <c r="CU82" s="66">
        <v>1.2108653977098902E-2</v>
      </c>
      <c r="CV82" s="66">
        <v>1.4207726926076027E-2</v>
      </c>
      <c r="CW82" s="66">
        <v>6.0346632725914564E-3</v>
      </c>
      <c r="CX82" s="66">
        <v>6.5024273989547909E-3</v>
      </c>
      <c r="CY82" s="66">
        <v>3.2117421389997888E-2</v>
      </c>
      <c r="CZ82" s="66">
        <v>5.6355272283713431E-3</v>
      </c>
      <c r="DA82" s="66">
        <v>1.4595242970919978E-2</v>
      </c>
      <c r="DB82" s="66">
        <v>2.4718786606958462E-2</v>
      </c>
      <c r="DC82" s="66">
        <v>2.4999425527779905E-2</v>
      </c>
      <c r="DD82" s="66">
        <v>5.6180162292901667E-3</v>
      </c>
      <c r="DE82" s="67">
        <v>1.5753313100553969E-2</v>
      </c>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row>
    <row r="83" spans="1:168" s="34" customFormat="1" ht="19.95" customHeight="1" x14ac:dyDescent="0.2">
      <c r="A83" s="71" t="s">
        <v>534</v>
      </c>
      <c r="B83" s="69" t="s">
        <v>535</v>
      </c>
      <c r="C83" s="70">
        <v>4.2450413329711415E-4</v>
      </c>
      <c r="D83" s="66">
        <v>9.9372326275751471E-4</v>
      </c>
      <c r="E83" s="66">
        <v>1.0442838878067242E-4</v>
      </c>
      <c r="F83" s="66">
        <v>2.6915814362651609E-4</v>
      </c>
      <c r="G83" s="66">
        <v>3.4144820651029666E-4</v>
      </c>
      <c r="H83" s="66">
        <v>0</v>
      </c>
      <c r="I83" s="66">
        <v>4.0257036098256496E-4</v>
      </c>
      <c r="J83" s="66">
        <v>2.8869639366164816E-4</v>
      </c>
      <c r="K83" s="66">
        <v>2.584956321098731E-4</v>
      </c>
      <c r="L83" s="66">
        <v>7.4764489105144508E-4</v>
      </c>
      <c r="M83" s="66">
        <v>0</v>
      </c>
      <c r="N83" s="66">
        <v>2.2766973140208411E-4</v>
      </c>
      <c r="O83" s="66">
        <v>1.0890356662720465E-4</v>
      </c>
      <c r="P83" s="66">
        <v>5.3989739671297368E-4</v>
      </c>
      <c r="Q83" s="66">
        <v>3.2908402326613435E-4</v>
      </c>
      <c r="R83" s="66">
        <v>5.6955227811651753E-4</v>
      </c>
      <c r="S83" s="66">
        <v>2.9747587828047852E-4</v>
      </c>
      <c r="T83" s="66">
        <v>1.7352458030489513E-4</v>
      </c>
      <c r="U83" s="66">
        <v>1.0375609999763596E-3</v>
      </c>
      <c r="V83" s="66">
        <v>9.889471005765742E-4</v>
      </c>
      <c r="W83" s="66">
        <v>6.7791468480179421E-4</v>
      </c>
      <c r="X83" s="66">
        <v>5.5425080076126844E-4</v>
      </c>
      <c r="Y83" s="66">
        <v>6.0372754782865535E-4</v>
      </c>
      <c r="Z83" s="66">
        <v>7.2296477215410876E-4</v>
      </c>
      <c r="AA83" s="66">
        <v>2.0444818639420737E-4</v>
      </c>
      <c r="AB83" s="66">
        <v>3.6076893445600284E-4</v>
      </c>
      <c r="AC83" s="66">
        <v>9.8651260800854124E-4</v>
      </c>
      <c r="AD83" s="66">
        <v>3.8018224572045813E-3</v>
      </c>
      <c r="AE83" s="66">
        <v>1.7613624456202381E-4</v>
      </c>
      <c r="AF83" s="66">
        <v>1.6949948524917386E-4</v>
      </c>
      <c r="AG83" s="66">
        <v>1.6754840578236331E-4</v>
      </c>
      <c r="AH83" s="66">
        <v>7.3532293325227066E-4</v>
      </c>
      <c r="AI83" s="66">
        <v>1.728514194729728E-3</v>
      </c>
      <c r="AJ83" s="66">
        <v>6.5628644118791992E-4</v>
      </c>
      <c r="AK83" s="66">
        <v>8.3799828499776113E-4</v>
      </c>
      <c r="AL83" s="66">
        <v>1.3065625981292224E-3</v>
      </c>
      <c r="AM83" s="66">
        <v>1.1201124364693849E-3</v>
      </c>
      <c r="AN83" s="66">
        <v>1.631737184365975E-3</v>
      </c>
      <c r="AO83" s="66">
        <v>1.2205214153440788E-3</v>
      </c>
      <c r="AP83" s="66">
        <v>3.3767065773019776E-3</v>
      </c>
      <c r="AQ83" s="66">
        <v>6.7673644784691737E-4</v>
      </c>
      <c r="AR83" s="66">
        <v>6.2149599695973928E-4</v>
      </c>
      <c r="AS83" s="66">
        <v>4.9014607295360454E-4</v>
      </c>
      <c r="AT83" s="66">
        <v>2.9288071350037052E-4</v>
      </c>
      <c r="AU83" s="66">
        <v>2.3321502145395943E-4</v>
      </c>
      <c r="AV83" s="66">
        <v>1.4890557347281523E-4</v>
      </c>
      <c r="AW83" s="66">
        <v>1.5032343997197812E-4</v>
      </c>
      <c r="AX83" s="66">
        <v>1.805675792737271E-4</v>
      </c>
      <c r="AY83" s="66">
        <v>2.1824647982188078E-4</v>
      </c>
      <c r="AZ83" s="66">
        <v>1.9737273915765316E-4</v>
      </c>
      <c r="BA83" s="66">
        <v>8.8250738778477769E-5</v>
      </c>
      <c r="BB83" s="66">
        <v>1.9308980212402098E-4</v>
      </c>
      <c r="BC83" s="66">
        <v>1.1176700876306801E-4</v>
      </c>
      <c r="BD83" s="66">
        <v>1.0801843954932022E-4</v>
      </c>
      <c r="BE83" s="66">
        <v>5.2298622490322768E-4</v>
      </c>
      <c r="BF83" s="66">
        <v>5.6780338827739122E-4</v>
      </c>
      <c r="BG83" s="66">
        <v>2.6170339057157667E-4</v>
      </c>
      <c r="BH83" s="66">
        <v>4.3261936126211015E-4</v>
      </c>
      <c r="BI83" s="66">
        <v>2.334249297541097E-4</v>
      </c>
      <c r="BJ83" s="66">
        <v>1.9343569258033834E-4</v>
      </c>
      <c r="BK83" s="66">
        <v>1.7653739764706189E-2</v>
      </c>
      <c r="BL83" s="66">
        <v>2.4579500387074979E-4</v>
      </c>
      <c r="BM83" s="66">
        <v>2.2758820544155456E-4</v>
      </c>
      <c r="BN83" s="66">
        <v>5.1592620691340871E-4</v>
      </c>
      <c r="BO83" s="66">
        <v>5.5211353932680437E-4</v>
      </c>
      <c r="BP83" s="66">
        <v>1.2492573522979711E-3</v>
      </c>
      <c r="BQ83" s="66">
        <v>9.9401004252181011E-4</v>
      </c>
      <c r="BR83" s="66">
        <v>1.395622893129505E-4</v>
      </c>
      <c r="BS83" s="66">
        <v>2.1724879078531575E-4</v>
      </c>
      <c r="BT83" s="66">
        <v>1.0632107765182138E-4</v>
      </c>
      <c r="BU83" s="66">
        <v>6.4859671420544403E-5</v>
      </c>
      <c r="BV83" s="66">
        <v>4.4502494934516495E-5</v>
      </c>
      <c r="BW83" s="66">
        <v>2.4601455157064522E-5</v>
      </c>
      <c r="BX83" s="66">
        <v>8.9220785465288344E-6</v>
      </c>
      <c r="BY83" s="66">
        <v>8.9679455074439645E-5</v>
      </c>
      <c r="BZ83" s="66">
        <v>4.9749596106325223E-4</v>
      </c>
      <c r="CA83" s="66">
        <v>1.2136544725183404E-3</v>
      </c>
      <c r="CB83" s="66">
        <v>1</v>
      </c>
      <c r="CC83" s="66">
        <v>4.2582857647245228E-5</v>
      </c>
      <c r="CD83" s="66">
        <v>5.8721402793141366E-5</v>
      </c>
      <c r="CE83" s="66">
        <v>7.9778374933071576E-5</v>
      </c>
      <c r="CF83" s="66">
        <v>1.1834389491603299E-4</v>
      </c>
      <c r="CG83" s="66">
        <v>3.0939847740224009E-4</v>
      </c>
      <c r="CH83" s="66">
        <v>4.1388182615190985E-5</v>
      </c>
      <c r="CI83" s="66">
        <v>5.6507520267459261E-5</v>
      </c>
      <c r="CJ83" s="66">
        <v>8.6943828783920044E-5</v>
      </c>
      <c r="CK83" s="66">
        <v>4.9811482042580041E-5</v>
      </c>
      <c r="CL83" s="66">
        <v>1.1130103918189977E-4</v>
      </c>
      <c r="CM83" s="66">
        <v>5.7894418977529474E-5</v>
      </c>
      <c r="CN83" s="66">
        <v>7.8426598500954035E-5</v>
      </c>
      <c r="CO83" s="66">
        <v>1.2577082992537217E-4</v>
      </c>
      <c r="CP83" s="66">
        <v>6.2383899370494381E-5</v>
      </c>
      <c r="CQ83" s="66">
        <v>8.2395746495499096E-5</v>
      </c>
      <c r="CR83" s="66">
        <v>1.0358474921383963E-4</v>
      </c>
      <c r="CS83" s="66">
        <v>7.1775815633137767E-5</v>
      </c>
      <c r="CT83" s="66">
        <v>1.0776361826858201E-4</v>
      </c>
      <c r="CU83" s="66">
        <v>5.715815535053741E-5</v>
      </c>
      <c r="CV83" s="66">
        <v>5.6108056622780058E-5</v>
      </c>
      <c r="CW83" s="66">
        <v>1.8780436502123515E-4</v>
      </c>
      <c r="CX83" s="66">
        <v>3.9104175855709894E-5</v>
      </c>
      <c r="CY83" s="66">
        <v>1.6384498957476573E-4</v>
      </c>
      <c r="CZ83" s="66">
        <v>1.5946530093744989E-4</v>
      </c>
      <c r="DA83" s="66">
        <v>1.1082629941753231E-4</v>
      </c>
      <c r="DB83" s="66">
        <v>1.2128793585094006E-4</v>
      </c>
      <c r="DC83" s="66">
        <v>1.2124100062136221E-4</v>
      </c>
      <c r="DD83" s="66">
        <v>4.8448573296424512E-4</v>
      </c>
      <c r="DE83" s="67">
        <v>1.9653595802099203E-4</v>
      </c>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row>
    <row r="84" spans="1:168" s="34" customFormat="1" ht="19.95" customHeight="1" x14ac:dyDescent="0.2">
      <c r="A84" s="71" t="s">
        <v>542</v>
      </c>
      <c r="B84" s="69" t="s">
        <v>540</v>
      </c>
      <c r="C84" s="70">
        <v>3.9201547646019262E-7</v>
      </c>
      <c r="D84" s="66">
        <v>2.9353561575653409E-7</v>
      </c>
      <c r="E84" s="66">
        <v>3.0462039928997868E-6</v>
      </c>
      <c r="F84" s="66">
        <v>3.7232231766507246E-7</v>
      </c>
      <c r="G84" s="66">
        <v>6.0599222548384445E-7</v>
      </c>
      <c r="H84" s="66">
        <v>0</v>
      </c>
      <c r="I84" s="66">
        <v>1.2356967959080708E-6</v>
      </c>
      <c r="J84" s="66">
        <v>4.501405296185863E-7</v>
      </c>
      <c r="K84" s="66">
        <v>3.5030027538328738E-7</v>
      </c>
      <c r="L84" s="66">
        <v>5.6095679036380199E-7</v>
      </c>
      <c r="M84" s="66">
        <v>0</v>
      </c>
      <c r="N84" s="66">
        <v>1.3228519667171681E-6</v>
      </c>
      <c r="O84" s="66">
        <v>2.2447126286363614E-6</v>
      </c>
      <c r="P84" s="66">
        <v>7.7090913658037067E-7</v>
      </c>
      <c r="Q84" s="66">
        <v>1.7816969202901773E-6</v>
      </c>
      <c r="R84" s="66">
        <v>8.3897543479076208E-7</v>
      </c>
      <c r="S84" s="66">
        <v>9.0101376498984608E-7</v>
      </c>
      <c r="T84" s="66">
        <v>1.8139405214254482E-6</v>
      </c>
      <c r="U84" s="66">
        <v>6.3229943228413521E-7</v>
      </c>
      <c r="V84" s="66">
        <v>7.0393789743342621E-7</v>
      </c>
      <c r="W84" s="66">
        <v>2.5232085722015563E-7</v>
      </c>
      <c r="X84" s="66">
        <v>6.3515072062102924E-7</v>
      </c>
      <c r="Y84" s="66">
        <v>7.3153637125701289E-7</v>
      </c>
      <c r="Z84" s="66">
        <v>7.8521720348477501E-7</v>
      </c>
      <c r="AA84" s="66">
        <v>4.9882188654813918E-6</v>
      </c>
      <c r="AB84" s="66">
        <v>1.1526441680188748E-6</v>
      </c>
      <c r="AC84" s="66">
        <v>1.4223627971499447E-7</v>
      </c>
      <c r="AD84" s="66">
        <v>3.95650094412344E-7</v>
      </c>
      <c r="AE84" s="66">
        <v>9.254923223578248E-7</v>
      </c>
      <c r="AF84" s="66">
        <v>1.1906130072361479E-6</v>
      </c>
      <c r="AG84" s="66">
        <v>1.393337729737482E-6</v>
      </c>
      <c r="AH84" s="66">
        <v>1.1212206532628252E-6</v>
      </c>
      <c r="AI84" s="66">
        <v>8.7897687243376762E-7</v>
      </c>
      <c r="AJ84" s="66">
        <v>9.2340340047123891E-7</v>
      </c>
      <c r="AK84" s="66">
        <v>1.1719290464333373E-6</v>
      </c>
      <c r="AL84" s="66">
        <v>1.8882713256285493E-7</v>
      </c>
      <c r="AM84" s="66">
        <v>4.6336657973002655E-7</v>
      </c>
      <c r="AN84" s="66">
        <v>7.928783069217793E-7</v>
      </c>
      <c r="AO84" s="66">
        <v>5.1792307232499658E-7</v>
      </c>
      <c r="AP84" s="66">
        <v>2.6779889287869367E-7</v>
      </c>
      <c r="AQ84" s="66">
        <v>3.9844202334938806E-7</v>
      </c>
      <c r="AR84" s="66">
        <v>1.4868369129213607E-6</v>
      </c>
      <c r="AS84" s="66">
        <v>1.0508426435349985E-6</v>
      </c>
      <c r="AT84" s="66">
        <v>1.3413321997278694E-6</v>
      </c>
      <c r="AU84" s="66">
        <v>1.5424938188765191E-6</v>
      </c>
      <c r="AV84" s="66">
        <v>1.2762666700520402E-6</v>
      </c>
      <c r="AW84" s="66">
        <v>7.1354736622375022E-7</v>
      </c>
      <c r="AX84" s="66">
        <v>1.2807884902558156E-6</v>
      </c>
      <c r="AY84" s="66">
        <v>1.2556184307493356E-6</v>
      </c>
      <c r="AZ84" s="66">
        <v>1.5545044022359406E-6</v>
      </c>
      <c r="BA84" s="66">
        <v>1.9732013980621767E-6</v>
      </c>
      <c r="BB84" s="66">
        <v>1.3872772900402148E-6</v>
      </c>
      <c r="BC84" s="66">
        <v>1.5170338935715425E-6</v>
      </c>
      <c r="BD84" s="66">
        <v>1.0958226606540818E-6</v>
      </c>
      <c r="BE84" s="66">
        <v>4.7385233407559586E-7</v>
      </c>
      <c r="BF84" s="66">
        <v>4.599830677273486E-7</v>
      </c>
      <c r="BG84" s="66">
        <v>5.8838049951233787E-7</v>
      </c>
      <c r="BH84" s="66">
        <v>5.3781414027944157E-7</v>
      </c>
      <c r="BI84" s="66">
        <v>6.9793615849493713E-7</v>
      </c>
      <c r="BJ84" s="66">
        <v>1.1294671724814746E-6</v>
      </c>
      <c r="BK84" s="66">
        <v>3.180880633026773E-7</v>
      </c>
      <c r="BL84" s="66">
        <v>5.3831963607779613E-7</v>
      </c>
      <c r="BM84" s="66">
        <v>8.7426823619185626E-7</v>
      </c>
      <c r="BN84" s="66">
        <v>6.4410876145642859E-7</v>
      </c>
      <c r="BO84" s="66">
        <v>5.8792555252415898E-7</v>
      </c>
      <c r="BP84" s="66">
        <v>4.2328391678154982E-7</v>
      </c>
      <c r="BQ84" s="66">
        <v>4.3922272802564592E-7</v>
      </c>
      <c r="BR84" s="66">
        <v>1.3112404562961348E-6</v>
      </c>
      <c r="BS84" s="66">
        <v>4.2046573727811284E-6</v>
      </c>
      <c r="BT84" s="66">
        <v>3.4299287417305667E-6</v>
      </c>
      <c r="BU84" s="66">
        <v>1.6361956129079861E-6</v>
      </c>
      <c r="BV84" s="66">
        <v>6.5396160735550022E-7</v>
      </c>
      <c r="BW84" s="66">
        <v>3.7528082694035283E-7</v>
      </c>
      <c r="BX84" s="66">
        <v>1.0381566927641902E-7</v>
      </c>
      <c r="BY84" s="66">
        <v>4.1820003715238785E-7</v>
      </c>
      <c r="BZ84" s="66">
        <v>6.3103899529527121E-7</v>
      </c>
      <c r="CA84" s="66">
        <v>6.305546037716393E-7</v>
      </c>
      <c r="CB84" s="66">
        <v>6.0121675528127027E-7</v>
      </c>
      <c r="CC84" s="66">
        <v>1</v>
      </c>
      <c r="CD84" s="66">
        <v>2.4212512041623352E-6</v>
      </c>
      <c r="CE84" s="66">
        <v>7.41839451021885E-7</v>
      </c>
      <c r="CF84" s="66">
        <v>7.8129313360968723E-7</v>
      </c>
      <c r="CG84" s="66">
        <v>2.3115101667687579E-5</v>
      </c>
      <c r="CH84" s="66">
        <v>1.8272740396021189E-6</v>
      </c>
      <c r="CI84" s="66">
        <v>4.9842083400905798E-6</v>
      </c>
      <c r="CJ84" s="66">
        <v>4.8646188162790936E-6</v>
      </c>
      <c r="CK84" s="66">
        <v>3.5771313565481238E-6</v>
      </c>
      <c r="CL84" s="66">
        <v>1.2777515166907253E-5</v>
      </c>
      <c r="CM84" s="66">
        <v>1.0843880645310884E-6</v>
      </c>
      <c r="CN84" s="66">
        <v>3.1962803730926989E-6</v>
      </c>
      <c r="CO84" s="66">
        <v>4.1423561584912214E-6</v>
      </c>
      <c r="CP84" s="66">
        <v>1.0986645681700507E-6</v>
      </c>
      <c r="CQ84" s="66">
        <v>5.5900579877188633E-7</v>
      </c>
      <c r="CR84" s="66">
        <v>7.5198753584277518E-7</v>
      </c>
      <c r="CS84" s="66">
        <v>5.3699850310236602E-7</v>
      </c>
      <c r="CT84" s="66">
        <v>6.0264498473061157E-6</v>
      </c>
      <c r="CU84" s="66">
        <v>1.912254712277443E-6</v>
      </c>
      <c r="CV84" s="66">
        <v>4.9614281779373407E-6</v>
      </c>
      <c r="CW84" s="66">
        <v>7.4615741152641947E-7</v>
      </c>
      <c r="CX84" s="66">
        <v>2.2742646615604885E-6</v>
      </c>
      <c r="CY84" s="66">
        <v>1.3502437985310376E-6</v>
      </c>
      <c r="CZ84" s="66">
        <v>9.0544758075466703E-7</v>
      </c>
      <c r="DA84" s="66">
        <v>1.5169870689171022E-6</v>
      </c>
      <c r="DB84" s="66">
        <v>2.183765806634686E-6</v>
      </c>
      <c r="DC84" s="66">
        <v>1.9754551482352269E-6</v>
      </c>
      <c r="DD84" s="66">
        <v>6.5684686944220073E-7</v>
      </c>
      <c r="DE84" s="67">
        <v>6.3358486262417512E-6</v>
      </c>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row>
    <row r="85" spans="1:168" s="34" customFormat="1" ht="19.95" customHeight="1" x14ac:dyDescent="0.2">
      <c r="A85" s="71" t="s">
        <v>545</v>
      </c>
      <c r="B85" s="69" t="s">
        <v>544</v>
      </c>
      <c r="C85" s="70">
        <v>9.2782317725205216E-4</v>
      </c>
      <c r="D85" s="66">
        <v>3.3854460465992438E-3</v>
      </c>
      <c r="E85" s="66">
        <v>5.3893349766561815E-4</v>
      </c>
      <c r="F85" s="66">
        <v>4.5694198155215942E-4</v>
      </c>
      <c r="G85" s="66">
        <v>7.7497046337126545E-4</v>
      </c>
      <c r="H85" s="66">
        <v>0</v>
      </c>
      <c r="I85" s="66">
        <v>5.7035406940641868E-4</v>
      </c>
      <c r="J85" s="66">
        <v>1.8133870717797337E-3</v>
      </c>
      <c r="K85" s="66">
        <v>1.0936156283746215E-3</v>
      </c>
      <c r="L85" s="66">
        <v>2.1582225817509764E-3</v>
      </c>
      <c r="M85" s="66">
        <v>0</v>
      </c>
      <c r="N85" s="66">
        <v>8.6560631432277331E-4</v>
      </c>
      <c r="O85" s="66">
        <v>8.0286853578319557E-4</v>
      </c>
      <c r="P85" s="66">
        <v>1.4971564265905282E-3</v>
      </c>
      <c r="Q85" s="66">
        <v>1.3632728119570821E-3</v>
      </c>
      <c r="R85" s="66">
        <v>4.1823967119537404E-3</v>
      </c>
      <c r="S85" s="66">
        <v>2.1224715446289326E-3</v>
      </c>
      <c r="T85" s="66">
        <v>1.5491474618153085E-3</v>
      </c>
      <c r="U85" s="66">
        <v>1.4009544578132112E-3</v>
      </c>
      <c r="V85" s="66">
        <v>8.9804934529816923E-4</v>
      </c>
      <c r="W85" s="66">
        <v>1.3307253843466004E-3</v>
      </c>
      <c r="X85" s="66">
        <v>1.3624982445868735E-3</v>
      </c>
      <c r="Y85" s="66">
        <v>1.5661390926112666E-3</v>
      </c>
      <c r="Z85" s="66">
        <v>1.9046508757033446E-3</v>
      </c>
      <c r="AA85" s="66">
        <v>8.1297582083155731E-4</v>
      </c>
      <c r="AB85" s="66">
        <v>1.4762281146397901E-3</v>
      </c>
      <c r="AC85" s="66">
        <v>7.4549030223157301E-4</v>
      </c>
      <c r="AD85" s="66">
        <v>1.5334761358666001E-3</v>
      </c>
      <c r="AE85" s="66">
        <v>7.9227822784379526E-4</v>
      </c>
      <c r="AF85" s="66">
        <v>7.9056495812471976E-4</v>
      </c>
      <c r="AG85" s="66">
        <v>8.6750493823462037E-4</v>
      </c>
      <c r="AH85" s="66">
        <v>1.5014189727567127E-3</v>
      </c>
      <c r="AI85" s="66">
        <v>3.9053188258579533E-3</v>
      </c>
      <c r="AJ85" s="66">
        <v>1.6139735213936822E-3</v>
      </c>
      <c r="AK85" s="66">
        <v>1.8362578437162726E-3</v>
      </c>
      <c r="AL85" s="66">
        <v>1.0317386974327467E-3</v>
      </c>
      <c r="AM85" s="66">
        <v>1.0352842579306049E-3</v>
      </c>
      <c r="AN85" s="66">
        <v>2.617986987140978E-3</v>
      </c>
      <c r="AO85" s="66">
        <v>1.7698461147478014E-3</v>
      </c>
      <c r="AP85" s="66">
        <v>6.5633192784813926E-4</v>
      </c>
      <c r="AQ85" s="66">
        <v>9.1583691439141182E-4</v>
      </c>
      <c r="AR85" s="66">
        <v>1.1429776839882331E-3</v>
      </c>
      <c r="AS85" s="66">
        <v>9.3908496854680143E-4</v>
      </c>
      <c r="AT85" s="66">
        <v>7.0596063301947977E-4</v>
      </c>
      <c r="AU85" s="66">
        <v>5.8533340551812163E-4</v>
      </c>
      <c r="AV85" s="66">
        <v>6.733372536735458E-4</v>
      </c>
      <c r="AW85" s="66">
        <v>6.3976563931008896E-4</v>
      </c>
      <c r="AX85" s="66">
        <v>7.5035847723772483E-4</v>
      </c>
      <c r="AY85" s="66">
        <v>7.4374102637062521E-4</v>
      </c>
      <c r="AZ85" s="66">
        <v>8.1715024378401836E-4</v>
      </c>
      <c r="BA85" s="66">
        <v>6.0735110882157589E-4</v>
      </c>
      <c r="BB85" s="66">
        <v>8.4928348576158704E-4</v>
      </c>
      <c r="BC85" s="66">
        <v>6.7224238604367975E-4</v>
      </c>
      <c r="BD85" s="66">
        <v>6.5140570282976702E-4</v>
      </c>
      <c r="BE85" s="66">
        <v>1.2525783771384132E-3</v>
      </c>
      <c r="BF85" s="66">
        <v>1.2877771417258042E-3</v>
      </c>
      <c r="BG85" s="66">
        <v>6.8879476970906705E-4</v>
      </c>
      <c r="BH85" s="66">
        <v>1.0426507882830627E-3</v>
      </c>
      <c r="BI85" s="66">
        <v>6.5443890307856313E-4</v>
      </c>
      <c r="BJ85" s="66">
        <v>1.0860417178747194E-3</v>
      </c>
      <c r="BK85" s="66">
        <v>1.7325892755264986E-3</v>
      </c>
      <c r="BL85" s="66">
        <v>1.3444893398714115E-3</v>
      </c>
      <c r="BM85" s="66">
        <v>1.3599388578404835E-3</v>
      </c>
      <c r="BN85" s="66">
        <v>1.4500935411088179E-3</v>
      </c>
      <c r="BO85" s="66">
        <v>1.5212302891069152E-3</v>
      </c>
      <c r="BP85" s="66">
        <v>1.3385118533542238E-3</v>
      </c>
      <c r="BQ85" s="66">
        <v>2.1230380230778012E-3</v>
      </c>
      <c r="BR85" s="66">
        <v>4.0927849970388711E-4</v>
      </c>
      <c r="BS85" s="66">
        <v>4.1423153604830729E-4</v>
      </c>
      <c r="BT85" s="66">
        <v>2.7226421776996095E-4</v>
      </c>
      <c r="BU85" s="66">
        <v>2.3373653602493173E-4</v>
      </c>
      <c r="BV85" s="66">
        <v>1.1935905883331752E-4</v>
      </c>
      <c r="BW85" s="66">
        <v>8.7482752132131994E-5</v>
      </c>
      <c r="BX85" s="66">
        <v>3.293140028799062E-5</v>
      </c>
      <c r="BY85" s="66">
        <v>4.6788789212937759E-4</v>
      </c>
      <c r="BZ85" s="66">
        <v>1.083192951232432E-3</v>
      </c>
      <c r="CA85" s="66">
        <v>1.0216788513250159E-3</v>
      </c>
      <c r="CB85" s="66">
        <v>4.0537835667240067E-4</v>
      </c>
      <c r="CC85" s="66">
        <v>1.32727265907678E-4</v>
      </c>
      <c r="CD85" s="66">
        <v>1</v>
      </c>
      <c r="CE85" s="66">
        <v>2.2119811421975825E-4</v>
      </c>
      <c r="CF85" s="66">
        <v>4.7608660804553099E-4</v>
      </c>
      <c r="CG85" s="66">
        <v>1.0432506988147175E-2</v>
      </c>
      <c r="CH85" s="66">
        <v>1.8991768085278054E-4</v>
      </c>
      <c r="CI85" s="66">
        <v>2.3849724498429465E-4</v>
      </c>
      <c r="CJ85" s="66">
        <v>3.944032566603671E-4</v>
      </c>
      <c r="CK85" s="66">
        <v>2.0571138654475321E-4</v>
      </c>
      <c r="CL85" s="66">
        <v>1.0488890034996113E-3</v>
      </c>
      <c r="CM85" s="66">
        <v>1.8142576031391519E-4</v>
      </c>
      <c r="CN85" s="66">
        <v>2.3687830307695794E-4</v>
      </c>
      <c r="CO85" s="66">
        <v>5.8421092454474539E-4</v>
      </c>
      <c r="CP85" s="66">
        <v>7.1317567067932634E-4</v>
      </c>
      <c r="CQ85" s="66">
        <v>3.9886459321109496E-4</v>
      </c>
      <c r="CR85" s="66">
        <v>5.7736944786083045E-4</v>
      </c>
      <c r="CS85" s="66">
        <v>3.7249255282673663E-4</v>
      </c>
      <c r="CT85" s="66">
        <v>6.7153568501629002E-4</v>
      </c>
      <c r="CU85" s="66">
        <v>2.1519558660711889E-4</v>
      </c>
      <c r="CV85" s="66">
        <v>9.6161223129524569E-4</v>
      </c>
      <c r="CW85" s="66">
        <v>7.3491566056996347E-4</v>
      </c>
      <c r="CX85" s="66">
        <v>1.3905773643980616E-4</v>
      </c>
      <c r="CY85" s="66">
        <v>7.1970286111551224E-4</v>
      </c>
      <c r="CZ85" s="66">
        <v>1.3221416374490683E-3</v>
      </c>
      <c r="DA85" s="66">
        <v>3.5240520911347932E-4</v>
      </c>
      <c r="DB85" s="66">
        <v>2.9420435548755015E-4</v>
      </c>
      <c r="DC85" s="66">
        <v>3.4817933845562356E-4</v>
      </c>
      <c r="DD85" s="66">
        <v>3.494748996575136E-3</v>
      </c>
      <c r="DE85" s="67">
        <v>3.0767503157095162E-4</v>
      </c>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row>
    <row r="86" spans="1:168" s="34" customFormat="1" ht="19.95" customHeight="1" x14ac:dyDescent="0.2">
      <c r="A86" s="71" t="s">
        <v>548</v>
      </c>
      <c r="B86" s="69" t="s">
        <v>546</v>
      </c>
      <c r="C86" s="70">
        <v>2.3638629197615261E-3</v>
      </c>
      <c r="D86" s="66">
        <v>6.6175633155173006E-3</v>
      </c>
      <c r="E86" s="66">
        <v>8.9078977755730241E-4</v>
      </c>
      <c r="F86" s="66">
        <v>1.1445939559185647E-3</v>
      </c>
      <c r="G86" s="66">
        <v>1.920591146171539E-3</v>
      </c>
      <c r="H86" s="66">
        <v>0</v>
      </c>
      <c r="I86" s="66">
        <v>1.1514152271993121E-3</v>
      </c>
      <c r="J86" s="66">
        <v>7.8958200366972316E-3</v>
      </c>
      <c r="K86" s="66">
        <v>2.8306370450979371E-3</v>
      </c>
      <c r="L86" s="66">
        <v>2.2641259944992519E-2</v>
      </c>
      <c r="M86" s="66">
        <v>0</v>
      </c>
      <c r="N86" s="66">
        <v>2.8345790510026989E-3</v>
      </c>
      <c r="O86" s="66">
        <v>2.4926103295197189E-3</v>
      </c>
      <c r="P86" s="66">
        <v>2.4633471801337671E-3</v>
      </c>
      <c r="Q86" s="66">
        <v>2.3710889732738369E-3</v>
      </c>
      <c r="R86" s="66">
        <v>5.9210267682954171E-3</v>
      </c>
      <c r="S86" s="66">
        <v>3.7586129571818457E-3</v>
      </c>
      <c r="T86" s="66">
        <v>2.6233033185784032E-3</v>
      </c>
      <c r="U86" s="66">
        <v>7.1057668827775094E-3</v>
      </c>
      <c r="V86" s="66">
        <v>4.3970293793066471E-3</v>
      </c>
      <c r="W86" s="66">
        <v>3.4544165606273155E-3</v>
      </c>
      <c r="X86" s="66">
        <v>2.5621795683393109E-3</v>
      </c>
      <c r="Y86" s="66">
        <v>3.996878839547839E-3</v>
      </c>
      <c r="Z86" s="66">
        <v>4.7935540869350765E-3</v>
      </c>
      <c r="AA86" s="66">
        <v>1.6207075956868136E-3</v>
      </c>
      <c r="AB86" s="66">
        <v>2.8768608120310333E-3</v>
      </c>
      <c r="AC86" s="66">
        <v>7.2247787681931968E-3</v>
      </c>
      <c r="AD86" s="66">
        <v>3.4210751917056244E-3</v>
      </c>
      <c r="AE86" s="66">
        <v>2.5633075517635415E-3</v>
      </c>
      <c r="AF86" s="66">
        <v>1.8437569702716994E-3</v>
      </c>
      <c r="AG86" s="66">
        <v>4.6041652546247765E-3</v>
      </c>
      <c r="AH86" s="66">
        <v>5.3671210587432757E-3</v>
      </c>
      <c r="AI86" s="66">
        <v>5.0303040416131012E-3</v>
      </c>
      <c r="AJ86" s="66">
        <v>5.9372037982628858E-3</v>
      </c>
      <c r="AK86" s="66">
        <v>4.9983416053838037E-3</v>
      </c>
      <c r="AL86" s="66">
        <v>2.0172143610403771E-3</v>
      </c>
      <c r="AM86" s="66">
        <v>2.5372694042390277E-3</v>
      </c>
      <c r="AN86" s="66">
        <v>6.0241906947080979E-3</v>
      </c>
      <c r="AO86" s="66">
        <v>3.6246358386292964E-3</v>
      </c>
      <c r="AP86" s="66">
        <v>5.722996907234032E-3</v>
      </c>
      <c r="AQ86" s="66">
        <v>4.8627594459248035E-3</v>
      </c>
      <c r="AR86" s="66">
        <v>2.4927191971367015E-3</v>
      </c>
      <c r="AS86" s="66">
        <v>2.4917237469559827E-3</v>
      </c>
      <c r="AT86" s="66">
        <v>1.6337789229044267E-3</v>
      </c>
      <c r="AU86" s="66">
        <v>1.290241218223962E-3</v>
      </c>
      <c r="AV86" s="66">
        <v>1.6986583768686281E-3</v>
      </c>
      <c r="AW86" s="66">
        <v>1.7421019240376247E-3</v>
      </c>
      <c r="AX86" s="66">
        <v>1.8264756329223197E-3</v>
      </c>
      <c r="AY86" s="66">
        <v>2.2253855462720687E-3</v>
      </c>
      <c r="AZ86" s="66">
        <v>1.8220453360617171E-3</v>
      </c>
      <c r="BA86" s="66">
        <v>1.4412628800553409E-3</v>
      </c>
      <c r="BB86" s="66">
        <v>2.9013814153697505E-3</v>
      </c>
      <c r="BC86" s="66">
        <v>1.5636500194678654E-3</v>
      </c>
      <c r="BD86" s="66">
        <v>1.6276782046434229E-3</v>
      </c>
      <c r="BE86" s="66">
        <v>1.9006086000036664E-3</v>
      </c>
      <c r="BF86" s="66">
        <v>1.9921673068607113E-3</v>
      </c>
      <c r="BG86" s="66">
        <v>1.4063606484781899E-3</v>
      </c>
      <c r="BH86" s="66">
        <v>2.131690088999666E-3</v>
      </c>
      <c r="BI86" s="66">
        <v>1.4811334280063287E-3</v>
      </c>
      <c r="BJ86" s="66">
        <v>2.361481054082573E-3</v>
      </c>
      <c r="BK86" s="66">
        <v>2.5135791425173613E-2</v>
      </c>
      <c r="BL86" s="66">
        <v>1.6640874006090777E-3</v>
      </c>
      <c r="BM86" s="66">
        <v>1.7577901646477626E-3</v>
      </c>
      <c r="BN86" s="66">
        <v>1.7913515765339675E-3</v>
      </c>
      <c r="BO86" s="66">
        <v>2.1246418075717677E-3</v>
      </c>
      <c r="BP86" s="66">
        <v>1.1126009257639496E-2</v>
      </c>
      <c r="BQ86" s="66">
        <v>1.9694713060573982E-2</v>
      </c>
      <c r="BR86" s="66">
        <v>1.0499288490699698E-3</v>
      </c>
      <c r="BS86" s="66">
        <v>1.3336703798361835E-3</v>
      </c>
      <c r="BT86" s="66">
        <v>7.7946693072678095E-4</v>
      </c>
      <c r="BU86" s="66">
        <v>4.3509165522984892E-4</v>
      </c>
      <c r="BV86" s="66">
        <v>4.0400722270102278E-4</v>
      </c>
      <c r="BW86" s="66">
        <v>1.9958230377475431E-4</v>
      </c>
      <c r="BX86" s="66">
        <v>5.1516687312131253E-5</v>
      </c>
      <c r="BY86" s="66">
        <v>7.9376629782423067E-4</v>
      </c>
      <c r="BZ86" s="66">
        <v>6.2929527821184862E-4</v>
      </c>
      <c r="CA86" s="66">
        <v>2.211953883193511E-3</v>
      </c>
      <c r="CB86" s="66">
        <v>6.0504969389079896E-4</v>
      </c>
      <c r="CC86" s="66">
        <v>2.6814128233546323E-4</v>
      </c>
      <c r="CD86" s="66">
        <v>4.0023700335918284E-4</v>
      </c>
      <c r="CE86" s="66">
        <v>1</v>
      </c>
      <c r="CF86" s="66">
        <v>1.0089725227962519E-3</v>
      </c>
      <c r="CG86" s="66">
        <v>3.219255117057453E-4</v>
      </c>
      <c r="CH86" s="66">
        <v>4.3511144007449888E-4</v>
      </c>
      <c r="CI86" s="66">
        <v>8.504222557538082E-4</v>
      </c>
      <c r="CJ86" s="66">
        <v>9.6948726676868776E-4</v>
      </c>
      <c r="CK86" s="66">
        <v>6.0055079040293108E-4</v>
      </c>
      <c r="CL86" s="66">
        <v>2.0323429066268247E-3</v>
      </c>
      <c r="CM86" s="66">
        <v>4.1559176009226964E-3</v>
      </c>
      <c r="CN86" s="66">
        <v>7.1842663262981603E-4</v>
      </c>
      <c r="CO86" s="66">
        <v>1.1931871731696449E-3</v>
      </c>
      <c r="CP86" s="66">
        <v>8.5735953319596462E-4</v>
      </c>
      <c r="CQ86" s="66">
        <v>8.7198962203871729E-4</v>
      </c>
      <c r="CR86" s="66">
        <v>1.3625794328732752E-3</v>
      </c>
      <c r="CS86" s="66">
        <v>8.3572130982097995E-4</v>
      </c>
      <c r="CT86" s="66">
        <v>1.2623548406516362E-3</v>
      </c>
      <c r="CU86" s="66">
        <v>3.9592584428545317E-4</v>
      </c>
      <c r="CV86" s="66">
        <v>8.4043053417131382E-4</v>
      </c>
      <c r="CW86" s="66">
        <v>1.1632439222835288E-3</v>
      </c>
      <c r="CX86" s="66">
        <v>2.6907035346324424E-4</v>
      </c>
      <c r="CY86" s="66">
        <v>1.8876838344872881E-3</v>
      </c>
      <c r="CZ86" s="66">
        <v>3.1040216338582101E-3</v>
      </c>
      <c r="DA86" s="66">
        <v>9.2137245589638938E-4</v>
      </c>
      <c r="DB86" s="66">
        <v>7.7149963906789293E-4</v>
      </c>
      <c r="DC86" s="66">
        <v>7.50488753865593E-4</v>
      </c>
      <c r="DD86" s="66">
        <v>4.6215700994107784E-3</v>
      </c>
      <c r="DE86" s="67">
        <v>1.5211554509423186E-3</v>
      </c>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row>
    <row r="87" spans="1:168" s="34" customFormat="1" ht="19.95" customHeight="1" x14ac:dyDescent="0.2">
      <c r="A87" s="71" t="s">
        <v>551</v>
      </c>
      <c r="B87" s="69" t="s">
        <v>552</v>
      </c>
      <c r="C87" s="70">
        <v>4.9377785235200627E-3</v>
      </c>
      <c r="D87" s="66">
        <v>2.2699602725542007E-3</v>
      </c>
      <c r="E87" s="66">
        <v>1.7367935014140454E-3</v>
      </c>
      <c r="F87" s="66">
        <v>2.8712651721015305E-3</v>
      </c>
      <c r="G87" s="66">
        <v>4.8044190352965069E-3</v>
      </c>
      <c r="H87" s="66">
        <v>0</v>
      </c>
      <c r="I87" s="66">
        <v>2.3696901295496977E-2</v>
      </c>
      <c r="J87" s="66">
        <v>1.7345011524912844E-3</v>
      </c>
      <c r="K87" s="66">
        <v>1.6237082876347105E-3</v>
      </c>
      <c r="L87" s="66">
        <v>2.2922049615485174E-3</v>
      </c>
      <c r="M87" s="66">
        <v>0</v>
      </c>
      <c r="N87" s="66">
        <v>2.1062574734701293E-3</v>
      </c>
      <c r="O87" s="66">
        <v>1.7722232940131321E-3</v>
      </c>
      <c r="P87" s="66">
        <v>2.8733989613165586E-3</v>
      </c>
      <c r="Q87" s="66">
        <v>2.6735240352221924E-3</v>
      </c>
      <c r="R87" s="66">
        <v>3.8120558037228738E-3</v>
      </c>
      <c r="S87" s="66">
        <v>1.2894765845673341E-3</v>
      </c>
      <c r="T87" s="66">
        <v>2.681143311265787E-3</v>
      </c>
      <c r="U87" s="66">
        <v>3.5788162451464399E-3</v>
      </c>
      <c r="V87" s="66">
        <v>2.1459146246851309E-3</v>
      </c>
      <c r="W87" s="66">
        <v>5.8728749993667282E-4</v>
      </c>
      <c r="X87" s="66">
        <v>1.3603941327976685E-3</v>
      </c>
      <c r="Y87" s="66">
        <v>1.0462170773980525E-3</v>
      </c>
      <c r="Z87" s="66">
        <v>2.0703612007620126E-3</v>
      </c>
      <c r="AA87" s="66">
        <v>1.5133910486362109E-3</v>
      </c>
      <c r="AB87" s="66">
        <v>2.2178748956298527E-3</v>
      </c>
      <c r="AC87" s="66">
        <v>2.2869927709301342E-4</v>
      </c>
      <c r="AD87" s="66">
        <v>8.9729793611008444E-4</v>
      </c>
      <c r="AE87" s="66">
        <v>2.1199541031532835E-3</v>
      </c>
      <c r="AF87" s="66">
        <v>1.9752942885223118E-3</v>
      </c>
      <c r="AG87" s="66">
        <v>2.0683209416487067E-3</v>
      </c>
      <c r="AH87" s="66">
        <v>7.2492215570002429E-3</v>
      </c>
      <c r="AI87" s="66">
        <v>4.4234020824561911E-3</v>
      </c>
      <c r="AJ87" s="66">
        <v>4.5095582955112694E-3</v>
      </c>
      <c r="AK87" s="66">
        <v>1.7691681270590304E-3</v>
      </c>
      <c r="AL87" s="66">
        <v>6.3114423393822419E-4</v>
      </c>
      <c r="AM87" s="66">
        <v>3.178596169115859E-3</v>
      </c>
      <c r="AN87" s="66">
        <v>2.0506338568600955E-3</v>
      </c>
      <c r="AO87" s="66">
        <v>2.2139463285643542E-3</v>
      </c>
      <c r="AP87" s="66">
        <v>8.5580249236957655E-4</v>
      </c>
      <c r="AQ87" s="66">
        <v>1.5715785596555688E-3</v>
      </c>
      <c r="AR87" s="66">
        <v>1.9149678239442159E-3</v>
      </c>
      <c r="AS87" s="66">
        <v>2.1196324228207422E-3</v>
      </c>
      <c r="AT87" s="66">
        <v>1.9821447268364794E-3</v>
      </c>
      <c r="AU87" s="66">
        <v>1.2944808560592779E-3</v>
      </c>
      <c r="AV87" s="66">
        <v>1.7301989506320909E-3</v>
      </c>
      <c r="AW87" s="66">
        <v>1.2650654906133285E-3</v>
      </c>
      <c r="AX87" s="66">
        <v>2.1514266241841776E-3</v>
      </c>
      <c r="AY87" s="66">
        <v>2.4445069257189498E-3</v>
      </c>
      <c r="AZ87" s="66">
        <v>1.0177334113526872E-3</v>
      </c>
      <c r="BA87" s="66">
        <v>1.4241792253904578E-3</v>
      </c>
      <c r="BB87" s="66">
        <v>2.1379500698216879E-3</v>
      </c>
      <c r="BC87" s="66">
        <v>8.4106913726897424E-4</v>
      </c>
      <c r="BD87" s="66">
        <v>2.3994460144569152E-3</v>
      </c>
      <c r="BE87" s="66">
        <v>8.7583064335279841E-4</v>
      </c>
      <c r="BF87" s="66">
        <v>1.1299229650166898E-3</v>
      </c>
      <c r="BG87" s="66">
        <v>1.4602344984402283E-3</v>
      </c>
      <c r="BH87" s="66">
        <v>1.187281241022585E-3</v>
      </c>
      <c r="BI87" s="66">
        <v>8.741699365033234E-4</v>
      </c>
      <c r="BJ87" s="66">
        <v>4.8710513815394792E-3</v>
      </c>
      <c r="BK87" s="66">
        <v>7.3166370407801197E-3</v>
      </c>
      <c r="BL87" s="66">
        <v>2.6844948606326775E-3</v>
      </c>
      <c r="BM87" s="66">
        <v>2.873029892624915E-3</v>
      </c>
      <c r="BN87" s="66">
        <v>3.0139571828211769E-3</v>
      </c>
      <c r="BO87" s="66">
        <v>2.2714027287928217E-3</v>
      </c>
      <c r="BP87" s="66">
        <v>9.2865899427360709E-4</v>
      </c>
      <c r="BQ87" s="66">
        <v>1.2407353467120828E-3</v>
      </c>
      <c r="BR87" s="66">
        <v>1.2224789018319916E-3</v>
      </c>
      <c r="BS87" s="66">
        <v>3.1005428534976376E-3</v>
      </c>
      <c r="BT87" s="66">
        <v>6.0966805057049616E-3</v>
      </c>
      <c r="BU87" s="66">
        <v>1.2436591790196743E-3</v>
      </c>
      <c r="BV87" s="66">
        <v>7.8263069276828987E-4</v>
      </c>
      <c r="BW87" s="66">
        <v>4.9678463401110664E-4</v>
      </c>
      <c r="BX87" s="66">
        <v>1.6925964257352596E-4</v>
      </c>
      <c r="BY87" s="66">
        <v>3.3270488932722345E-2</v>
      </c>
      <c r="BZ87" s="66">
        <v>2.4430956590875973E-2</v>
      </c>
      <c r="CA87" s="66">
        <v>9.2946704264712993E-2</v>
      </c>
      <c r="CB87" s="66">
        <v>2.6697473343902538E-2</v>
      </c>
      <c r="CC87" s="66">
        <v>5.6431638921625377E-4</v>
      </c>
      <c r="CD87" s="66">
        <v>3.0599138173752503E-2</v>
      </c>
      <c r="CE87" s="66">
        <v>8.0815904486316783E-3</v>
      </c>
      <c r="CF87" s="66">
        <v>1</v>
      </c>
      <c r="CG87" s="66">
        <v>2.1161456336602517E-3</v>
      </c>
      <c r="CH87" s="66">
        <v>9.5868767326303869E-4</v>
      </c>
      <c r="CI87" s="66">
        <v>1.2209608823717565E-3</v>
      </c>
      <c r="CJ87" s="66">
        <v>1.582225862204535E-3</v>
      </c>
      <c r="CK87" s="66">
        <v>9.9877629382048101E-4</v>
      </c>
      <c r="CL87" s="66">
        <v>2.8120857310736415E-3</v>
      </c>
      <c r="CM87" s="66">
        <v>1.2515064128795956E-3</v>
      </c>
      <c r="CN87" s="66">
        <v>1.2570066950792012E-3</v>
      </c>
      <c r="CO87" s="66">
        <v>1.2699813268897307E-3</v>
      </c>
      <c r="CP87" s="66">
        <v>8.9798456271820255E-4</v>
      </c>
      <c r="CQ87" s="66">
        <v>9.06304008559139E-4</v>
      </c>
      <c r="CR87" s="66">
        <v>1.3541226204843225E-3</v>
      </c>
      <c r="CS87" s="66">
        <v>1.0087798717116187E-3</v>
      </c>
      <c r="CT87" s="66">
        <v>2.0885562600836067E-3</v>
      </c>
      <c r="CU87" s="66">
        <v>5.3781466669107344E-3</v>
      </c>
      <c r="CV87" s="66">
        <v>1.6574230420651241E-3</v>
      </c>
      <c r="CW87" s="66">
        <v>9.9432911086830647E-4</v>
      </c>
      <c r="CX87" s="66">
        <v>7.4847209490689682E-4</v>
      </c>
      <c r="CY87" s="66">
        <v>5.3041913553404638E-2</v>
      </c>
      <c r="CZ87" s="66">
        <v>3.5419925097601962E-3</v>
      </c>
      <c r="DA87" s="66">
        <v>1.6585021498750669E-3</v>
      </c>
      <c r="DB87" s="66">
        <v>5.4154936673983063E-3</v>
      </c>
      <c r="DC87" s="66">
        <v>2.7499989680703908E-3</v>
      </c>
      <c r="DD87" s="66">
        <v>1.6912819101585809E-3</v>
      </c>
      <c r="DE87" s="67">
        <v>1.6747414508740184E-2</v>
      </c>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row>
    <row r="88" spans="1:168" s="34" customFormat="1" ht="19.95" customHeight="1" x14ac:dyDescent="0.2">
      <c r="A88" s="71" t="s">
        <v>557</v>
      </c>
      <c r="B88" s="69" t="s">
        <v>556</v>
      </c>
      <c r="C88" s="70">
        <v>2.5813482512878369E-4</v>
      </c>
      <c r="D88" s="66">
        <v>2.7505305140967961E-4</v>
      </c>
      <c r="E88" s="66">
        <v>8.8619152657924618E-4</v>
      </c>
      <c r="F88" s="66">
        <v>1.785272367285158E-4</v>
      </c>
      <c r="G88" s="66">
        <v>3.8400024146034657E-4</v>
      </c>
      <c r="H88" s="66">
        <v>0</v>
      </c>
      <c r="I88" s="66">
        <v>8.2121571391765191E-4</v>
      </c>
      <c r="J88" s="66">
        <v>2.2544190003476883E-4</v>
      </c>
      <c r="K88" s="66">
        <v>2.1714239769958659E-4</v>
      </c>
      <c r="L88" s="66">
        <v>2.1707744409857929E-4</v>
      </c>
      <c r="M88" s="66">
        <v>0</v>
      </c>
      <c r="N88" s="66">
        <v>3.8072749863766298E-4</v>
      </c>
      <c r="O88" s="66">
        <v>3.5133903905803664E-4</v>
      </c>
      <c r="P88" s="66">
        <v>2.3307370076832096E-4</v>
      </c>
      <c r="Q88" s="66">
        <v>3.0180225156054626E-4</v>
      </c>
      <c r="R88" s="66">
        <v>3.5106636008134937E-4</v>
      </c>
      <c r="S88" s="66">
        <v>3.3243335391291886E-4</v>
      </c>
      <c r="T88" s="66">
        <v>3.5407075693637052E-4</v>
      </c>
      <c r="U88" s="66">
        <v>2.7732606378300556E-4</v>
      </c>
      <c r="V88" s="66">
        <v>3.2644361083617986E-4</v>
      </c>
      <c r="W88" s="66">
        <v>8.7061613291470396E-5</v>
      </c>
      <c r="X88" s="66">
        <v>2.1150854991852357E-4</v>
      </c>
      <c r="Y88" s="66">
        <v>2.112198295675377E-4</v>
      </c>
      <c r="Z88" s="66">
        <v>2.3671548146388146E-4</v>
      </c>
      <c r="AA88" s="66">
        <v>9.8711757971053243E-4</v>
      </c>
      <c r="AB88" s="66">
        <v>2.6121270214386701E-4</v>
      </c>
      <c r="AC88" s="66">
        <v>5.4225990012141836E-5</v>
      </c>
      <c r="AD88" s="66">
        <v>1.881815429221276E-4</v>
      </c>
      <c r="AE88" s="66">
        <v>2.8009731043960516E-4</v>
      </c>
      <c r="AF88" s="66">
        <v>2.2604659337810667E-4</v>
      </c>
      <c r="AG88" s="66">
        <v>2.7258615007671441E-4</v>
      </c>
      <c r="AH88" s="66">
        <v>3.6624054920144462E-4</v>
      </c>
      <c r="AI88" s="66">
        <v>3.0990128790738799E-4</v>
      </c>
      <c r="AJ88" s="66">
        <v>3.470815885877359E-4</v>
      </c>
      <c r="AK88" s="66">
        <v>3.4734491540272338E-4</v>
      </c>
      <c r="AL88" s="66">
        <v>1.123465058939583E-4</v>
      </c>
      <c r="AM88" s="66">
        <v>2.0814960308023294E-4</v>
      </c>
      <c r="AN88" s="66">
        <v>3.1413037817966253E-4</v>
      </c>
      <c r="AO88" s="66">
        <v>2.3737851448556261E-4</v>
      </c>
      <c r="AP88" s="66">
        <v>1.5659442020963721E-4</v>
      </c>
      <c r="AQ88" s="66">
        <v>2.1548535305051256E-4</v>
      </c>
      <c r="AR88" s="66">
        <v>3.2345779355769669E-4</v>
      </c>
      <c r="AS88" s="66">
        <v>2.7897877278489129E-4</v>
      </c>
      <c r="AT88" s="66">
        <v>2.5483181529918029E-4</v>
      </c>
      <c r="AU88" s="66">
        <v>2.4998685081948437E-4</v>
      </c>
      <c r="AV88" s="66">
        <v>5.2038869998988571E-4</v>
      </c>
      <c r="AW88" s="66">
        <v>1.6727013648105426E-4</v>
      </c>
      <c r="AX88" s="66">
        <v>2.0228023390505596E-4</v>
      </c>
      <c r="AY88" s="66">
        <v>2.37382359518379E-4</v>
      </c>
      <c r="AZ88" s="66">
        <v>1.9224531831058691E-4</v>
      </c>
      <c r="BA88" s="66">
        <v>3.8689204203469442E-4</v>
      </c>
      <c r="BB88" s="66">
        <v>2.4181615920777246E-4</v>
      </c>
      <c r="BC88" s="66">
        <v>2.486924693525938E-4</v>
      </c>
      <c r="BD88" s="66">
        <v>1.8923911628098341E-4</v>
      </c>
      <c r="BE88" s="66">
        <v>1.0765970383763017E-4</v>
      </c>
      <c r="BF88" s="66">
        <v>1.3483317021223073E-4</v>
      </c>
      <c r="BG88" s="66">
        <v>1.4855524453320911E-4</v>
      </c>
      <c r="BH88" s="66">
        <v>2.486263433510138E-4</v>
      </c>
      <c r="BI88" s="66">
        <v>5.8622939672555883E-4</v>
      </c>
      <c r="BJ88" s="66">
        <v>3.9304768843992062E-4</v>
      </c>
      <c r="BK88" s="66">
        <v>8.2701367852911715E-4</v>
      </c>
      <c r="BL88" s="66">
        <v>4.0006542094899448E-4</v>
      </c>
      <c r="BM88" s="66">
        <v>9.4925177835425575E-4</v>
      </c>
      <c r="BN88" s="66">
        <v>6.9819350434724902E-4</v>
      </c>
      <c r="BO88" s="66">
        <v>5.8794705681613449E-4</v>
      </c>
      <c r="BP88" s="66">
        <v>7.5937815360103706E-4</v>
      </c>
      <c r="BQ88" s="66">
        <v>2.0226355943529146E-3</v>
      </c>
      <c r="BR88" s="66">
        <v>1.1605713086682424E-3</v>
      </c>
      <c r="BS88" s="66">
        <v>9.5672798302953851E-4</v>
      </c>
      <c r="BT88" s="66">
        <v>1.3386677319737975E-3</v>
      </c>
      <c r="BU88" s="66">
        <v>5.5209306037756279E-3</v>
      </c>
      <c r="BV88" s="66">
        <v>8.5376081078967407E-4</v>
      </c>
      <c r="BW88" s="66">
        <v>1.0145750933731816E-3</v>
      </c>
      <c r="BX88" s="66">
        <v>3.0315506678859608E-4</v>
      </c>
      <c r="BY88" s="66">
        <v>7.949907729880505E-4</v>
      </c>
      <c r="BZ88" s="66">
        <v>3.0703490704134451E-4</v>
      </c>
      <c r="CA88" s="66">
        <v>5.2799893719727184E-4</v>
      </c>
      <c r="CB88" s="66">
        <v>7.1292091868415037E-4</v>
      </c>
      <c r="CC88" s="66">
        <v>5.0812117469029754E-4</v>
      </c>
      <c r="CD88" s="66">
        <v>1.4635419183336464E-3</v>
      </c>
      <c r="CE88" s="66">
        <v>1.0881643830172314E-3</v>
      </c>
      <c r="CF88" s="66">
        <v>7.675375145841446E-4</v>
      </c>
      <c r="CG88" s="66">
        <v>1</v>
      </c>
      <c r="CH88" s="66">
        <v>6.194420771657049E-3</v>
      </c>
      <c r="CI88" s="66">
        <v>2.6717984970631627E-3</v>
      </c>
      <c r="CJ88" s="66">
        <v>9.710697736209096E-4</v>
      </c>
      <c r="CK88" s="66">
        <v>2.4820329265214636E-3</v>
      </c>
      <c r="CL88" s="66">
        <v>2.6777621454814899E-3</v>
      </c>
      <c r="CM88" s="66">
        <v>2.6347495752541291E-3</v>
      </c>
      <c r="CN88" s="66">
        <v>8.6503045750759835E-4</v>
      </c>
      <c r="CO88" s="66">
        <v>4.9952326770097821E-3</v>
      </c>
      <c r="CP88" s="66">
        <v>4.6979091523750453E-4</v>
      </c>
      <c r="CQ88" s="66">
        <v>3.1347145258217523E-3</v>
      </c>
      <c r="CR88" s="66">
        <v>4.8563393635638998E-3</v>
      </c>
      <c r="CS88" s="66">
        <v>1.14434074513171E-3</v>
      </c>
      <c r="CT88" s="66">
        <v>6.5537401197392807E-3</v>
      </c>
      <c r="CU88" s="66">
        <v>6.8749340306947684E-4</v>
      </c>
      <c r="CV88" s="66">
        <v>1.2478105323242175E-3</v>
      </c>
      <c r="CW88" s="66">
        <v>7.7398617962577676E-4</v>
      </c>
      <c r="CX88" s="66">
        <v>7.815618961728169E-4</v>
      </c>
      <c r="CY88" s="66">
        <v>1.3487285746582882E-3</v>
      </c>
      <c r="CZ88" s="66">
        <v>1.1199560530864208E-3</v>
      </c>
      <c r="DA88" s="66">
        <v>1.1054800868437564E-3</v>
      </c>
      <c r="DB88" s="66">
        <v>7.9548028143095937E-4</v>
      </c>
      <c r="DC88" s="66">
        <v>2.1642580824166521E-3</v>
      </c>
      <c r="DD88" s="66">
        <v>2.3083646372549759E-4</v>
      </c>
      <c r="DE88" s="67">
        <v>1.6315425978562124E-3</v>
      </c>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row>
    <row r="89" spans="1:168" s="34" customFormat="1" ht="19.95" customHeight="1" x14ac:dyDescent="0.2">
      <c r="A89" s="71" t="s">
        <v>559</v>
      </c>
      <c r="B89" s="69" t="s">
        <v>560</v>
      </c>
      <c r="C89" s="70">
        <v>1.8722464026057169E-3</v>
      </c>
      <c r="D89" s="66">
        <v>1.3536423895184747E-3</v>
      </c>
      <c r="E89" s="66">
        <v>5.3008821791860712E-3</v>
      </c>
      <c r="F89" s="66">
        <v>1.2700478771114523E-3</v>
      </c>
      <c r="G89" s="66">
        <v>4.7062311909907605E-3</v>
      </c>
      <c r="H89" s="66">
        <v>0</v>
      </c>
      <c r="I89" s="66">
        <v>3.8655346529035675E-3</v>
      </c>
      <c r="J89" s="66">
        <v>1.9295278449056566E-3</v>
      </c>
      <c r="K89" s="66">
        <v>1.4986211772477474E-3</v>
      </c>
      <c r="L89" s="66">
        <v>2.4241820256894861E-3</v>
      </c>
      <c r="M89" s="66">
        <v>0</v>
      </c>
      <c r="N89" s="66">
        <v>2.6588451416176863E-3</v>
      </c>
      <c r="O89" s="66">
        <v>2.6553703124517049E-3</v>
      </c>
      <c r="P89" s="66">
        <v>1.9282641563814014E-3</v>
      </c>
      <c r="Q89" s="66">
        <v>2.3060703497157597E-3</v>
      </c>
      <c r="R89" s="66">
        <v>2.7290440865322314E-3</v>
      </c>
      <c r="S89" s="66">
        <v>2.4129252598116091E-3</v>
      </c>
      <c r="T89" s="66">
        <v>2.8527582197294009E-3</v>
      </c>
      <c r="U89" s="66">
        <v>1.3289331540793357E-3</v>
      </c>
      <c r="V89" s="66">
        <v>1.494673041335816E-3</v>
      </c>
      <c r="W89" s="66">
        <v>4.1780065416117674E-4</v>
      </c>
      <c r="X89" s="66">
        <v>1.0594687980037345E-3</v>
      </c>
      <c r="Y89" s="66">
        <v>1.1304262470232533E-3</v>
      </c>
      <c r="Z89" s="66">
        <v>1.6560178079198934E-3</v>
      </c>
      <c r="AA89" s="66">
        <v>1.699671839153576E-2</v>
      </c>
      <c r="AB89" s="66">
        <v>2.2337747490760959E-3</v>
      </c>
      <c r="AC89" s="66">
        <v>2.7099731847849659E-4</v>
      </c>
      <c r="AD89" s="66">
        <v>1.2857000214588901E-3</v>
      </c>
      <c r="AE89" s="66">
        <v>1.6987581270869292E-3</v>
      </c>
      <c r="AF89" s="66">
        <v>1.9174049841017362E-3</v>
      </c>
      <c r="AG89" s="66">
        <v>2.3645916831539888E-3</v>
      </c>
      <c r="AH89" s="66">
        <v>2.1700231965636049E-3</v>
      </c>
      <c r="AI89" s="66">
        <v>2.2105728778271665E-3</v>
      </c>
      <c r="AJ89" s="66">
        <v>2.4418510403937089E-3</v>
      </c>
      <c r="AK89" s="66">
        <v>2.5947112319261636E-3</v>
      </c>
      <c r="AL89" s="66">
        <v>7.4795739434378294E-4</v>
      </c>
      <c r="AM89" s="66">
        <v>1.1595517228598386E-3</v>
      </c>
      <c r="AN89" s="66">
        <v>2.1345191353681296E-3</v>
      </c>
      <c r="AO89" s="66">
        <v>1.9281109883534375E-3</v>
      </c>
      <c r="AP89" s="66">
        <v>6.9890380703437429E-4</v>
      </c>
      <c r="AQ89" s="66">
        <v>1.4340545670664341E-3</v>
      </c>
      <c r="AR89" s="66">
        <v>2.0685481272800614E-3</v>
      </c>
      <c r="AS89" s="66">
        <v>1.9872429749364044E-3</v>
      </c>
      <c r="AT89" s="66">
        <v>2.203488681780622E-3</v>
      </c>
      <c r="AU89" s="66">
        <v>2.1649135904064408E-3</v>
      </c>
      <c r="AV89" s="66">
        <v>2.4644786252586166E-3</v>
      </c>
      <c r="AW89" s="66">
        <v>1.2133415208095228E-3</v>
      </c>
      <c r="AX89" s="66">
        <v>1.5500662957775569E-3</v>
      </c>
      <c r="AY89" s="66">
        <v>1.8023251841287602E-3</v>
      </c>
      <c r="AZ89" s="66">
        <v>1.6473948931000726E-3</v>
      </c>
      <c r="BA89" s="66">
        <v>3.0952603917428398E-3</v>
      </c>
      <c r="BB89" s="66">
        <v>2.0445663418564601E-3</v>
      </c>
      <c r="BC89" s="66">
        <v>2.0684425418354868E-3</v>
      </c>
      <c r="BD89" s="66">
        <v>1.4175049546187005E-3</v>
      </c>
      <c r="BE89" s="66">
        <v>8.583589038801227E-4</v>
      </c>
      <c r="BF89" s="66">
        <v>9.5323835707336981E-4</v>
      </c>
      <c r="BG89" s="66">
        <v>1.1940452500050611E-3</v>
      </c>
      <c r="BH89" s="66">
        <v>2.4626163502306361E-3</v>
      </c>
      <c r="BI89" s="66">
        <v>1.7594535072908749E-3</v>
      </c>
      <c r="BJ89" s="66">
        <v>2.8477943809685998E-3</v>
      </c>
      <c r="BK89" s="66">
        <v>1.7654996166358156E-3</v>
      </c>
      <c r="BL89" s="66">
        <v>2.5733098949863292E-3</v>
      </c>
      <c r="BM89" s="66">
        <v>1.8565121444520372E-2</v>
      </c>
      <c r="BN89" s="66">
        <v>6.955789984117779E-3</v>
      </c>
      <c r="BO89" s="66">
        <v>6.1001610369631016E-3</v>
      </c>
      <c r="BP89" s="66">
        <v>1.4217389122046847E-3</v>
      </c>
      <c r="BQ89" s="66">
        <v>2.1287363926232963E-3</v>
      </c>
      <c r="BR89" s="66">
        <v>4.1256582445299977E-3</v>
      </c>
      <c r="BS89" s="66">
        <v>6.117182789969795E-3</v>
      </c>
      <c r="BT89" s="66">
        <v>1.5127494924917219E-2</v>
      </c>
      <c r="BU89" s="66">
        <v>1.4440440644243864E-2</v>
      </c>
      <c r="BV89" s="66">
        <v>7.5341614600903774E-3</v>
      </c>
      <c r="BW89" s="66">
        <v>7.039510335389197E-3</v>
      </c>
      <c r="BX89" s="66">
        <v>1.0083967384935063E-3</v>
      </c>
      <c r="BY89" s="66">
        <v>4.7319852212006292E-3</v>
      </c>
      <c r="BZ89" s="66">
        <v>4.0967394790347054E-3</v>
      </c>
      <c r="CA89" s="66">
        <v>2.9146422363094016E-3</v>
      </c>
      <c r="CB89" s="66">
        <v>7.7957182835131341E-3</v>
      </c>
      <c r="CC89" s="66">
        <v>3.8923480904504608E-3</v>
      </c>
      <c r="CD89" s="66">
        <v>5.0024222075638969E-3</v>
      </c>
      <c r="CE89" s="66">
        <v>3.2610447923621284E-3</v>
      </c>
      <c r="CF89" s="66">
        <v>3.2522049358271752E-3</v>
      </c>
      <c r="CG89" s="66">
        <v>4.1975141193059387E-3</v>
      </c>
      <c r="CH89" s="66">
        <v>1</v>
      </c>
      <c r="CI89" s="66">
        <v>7.2169430212353128E-2</v>
      </c>
      <c r="CJ89" s="66">
        <v>5.5820651665302017E-3</v>
      </c>
      <c r="CK89" s="66">
        <v>5.3735574065848564E-2</v>
      </c>
      <c r="CL89" s="66">
        <v>2.263136293726848E-2</v>
      </c>
      <c r="CM89" s="66">
        <v>7.1939310334365753E-3</v>
      </c>
      <c r="CN89" s="66">
        <v>1.8666511470668572E-3</v>
      </c>
      <c r="CO89" s="66">
        <v>2.0272691214675762E-2</v>
      </c>
      <c r="CP89" s="66">
        <v>3.4379219777431131E-3</v>
      </c>
      <c r="CQ89" s="66">
        <v>6.5858587519116146E-3</v>
      </c>
      <c r="CR89" s="66">
        <v>1.526091436744496E-2</v>
      </c>
      <c r="CS89" s="66">
        <v>3.3867962271548991E-3</v>
      </c>
      <c r="CT89" s="66">
        <v>2.0633660715126137E-2</v>
      </c>
      <c r="CU89" s="66">
        <v>2.8663583737002256E-3</v>
      </c>
      <c r="CV89" s="66">
        <v>3.1385508976258497E-2</v>
      </c>
      <c r="CW89" s="66">
        <v>3.8842377416120144E-3</v>
      </c>
      <c r="CX89" s="66">
        <v>3.8104374983555737E-3</v>
      </c>
      <c r="CY89" s="66">
        <v>8.5462987591355052E-3</v>
      </c>
      <c r="CZ89" s="66">
        <v>9.3820555471409075E-3</v>
      </c>
      <c r="DA89" s="66">
        <v>8.785884877266106E-3</v>
      </c>
      <c r="DB89" s="66">
        <v>3.8343449257816063E-3</v>
      </c>
      <c r="DC89" s="66">
        <v>5.3024659869576642E-3</v>
      </c>
      <c r="DD89" s="66">
        <v>2.4122576858229385E-3</v>
      </c>
      <c r="DE89" s="67">
        <v>5.9050852230011726E-2</v>
      </c>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row>
    <row r="90" spans="1:168" s="34" customFormat="1" ht="19.95" customHeight="1" x14ac:dyDescent="0.2">
      <c r="A90" s="71" t="s">
        <v>563</v>
      </c>
      <c r="B90" s="69" t="s">
        <v>562</v>
      </c>
      <c r="C90" s="70">
        <v>2.963171000964249E-4</v>
      </c>
      <c r="D90" s="66">
        <v>1.225109112437604E-4</v>
      </c>
      <c r="E90" s="66">
        <v>5.796790249247227E-4</v>
      </c>
      <c r="F90" s="66">
        <v>1.673093402298388E-4</v>
      </c>
      <c r="G90" s="66">
        <v>1.4663617776268653E-4</v>
      </c>
      <c r="H90" s="66">
        <v>0</v>
      </c>
      <c r="I90" s="66">
        <v>3.0333415166761477E-4</v>
      </c>
      <c r="J90" s="66">
        <v>5.4736812585509675E-4</v>
      </c>
      <c r="K90" s="66">
        <v>1.1784406343188297E-3</v>
      </c>
      <c r="L90" s="66">
        <v>1.5194848522760438E-4</v>
      </c>
      <c r="M90" s="66">
        <v>0</v>
      </c>
      <c r="N90" s="66">
        <v>1.7599611843241496E-4</v>
      </c>
      <c r="O90" s="66">
        <v>4.488325322399789E-4</v>
      </c>
      <c r="P90" s="66">
        <v>1.7371273173186219E-4</v>
      </c>
      <c r="Q90" s="66">
        <v>4.1947323797468397E-4</v>
      </c>
      <c r="R90" s="66">
        <v>1.8669399609928149E-4</v>
      </c>
      <c r="S90" s="66">
        <v>2.798024959244449E-4</v>
      </c>
      <c r="T90" s="66">
        <v>1.9194796735489932E-4</v>
      </c>
      <c r="U90" s="66">
        <v>2.451686422104049E-4</v>
      </c>
      <c r="V90" s="66">
        <v>3.0092605315337463E-4</v>
      </c>
      <c r="W90" s="66">
        <v>5.7789435435696816E-5</v>
      </c>
      <c r="X90" s="66">
        <v>1.3415548122552078E-4</v>
      </c>
      <c r="Y90" s="66">
        <v>1.190024615890443E-4</v>
      </c>
      <c r="Z90" s="66">
        <v>2.6037265474800384E-4</v>
      </c>
      <c r="AA90" s="66">
        <v>2.3537186771424995E-3</v>
      </c>
      <c r="AB90" s="66">
        <v>2.3564769274889478E-3</v>
      </c>
      <c r="AC90" s="66">
        <v>4.5864058875611377E-5</v>
      </c>
      <c r="AD90" s="66">
        <v>7.3784952772404819E-5</v>
      </c>
      <c r="AE90" s="66">
        <v>3.0406628128410541E-4</v>
      </c>
      <c r="AF90" s="66">
        <v>2.8242161193849585E-4</v>
      </c>
      <c r="AG90" s="66">
        <v>2.1931577386333733E-4</v>
      </c>
      <c r="AH90" s="66">
        <v>1.8961437264889704E-4</v>
      </c>
      <c r="AI90" s="66">
        <v>1.4641210726122595E-4</v>
      </c>
      <c r="AJ90" s="66">
        <v>4.3314111772002872E-4</v>
      </c>
      <c r="AK90" s="66">
        <v>2.638032328610435E-4</v>
      </c>
      <c r="AL90" s="66">
        <v>7.2794363409959184E-5</v>
      </c>
      <c r="AM90" s="66">
        <v>1.107344950900534E-4</v>
      </c>
      <c r="AN90" s="66">
        <v>1.532321625751872E-4</v>
      </c>
      <c r="AO90" s="66">
        <v>1.4569529186148335E-4</v>
      </c>
      <c r="AP90" s="66">
        <v>7.2359236186781914E-5</v>
      </c>
      <c r="AQ90" s="66">
        <v>1.366241327671591E-4</v>
      </c>
      <c r="AR90" s="66">
        <v>2.1387413282103536E-4</v>
      </c>
      <c r="AS90" s="66">
        <v>1.5147410183177291E-4</v>
      </c>
      <c r="AT90" s="66">
        <v>2.5655535546189245E-4</v>
      </c>
      <c r="AU90" s="66">
        <v>2.0191982677570102E-4</v>
      </c>
      <c r="AV90" s="66">
        <v>3.0232127858042845E-4</v>
      </c>
      <c r="AW90" s="66">
        <v>4.0512021861679255E-4</v>
      </c>
      <c r="AX90" s="66">
        <v>2.1049926226649672E-4</v>
      </c>
      <c r="AY90" s="66">
        <v>3.0889306605811479E-4</v>
      </c>
      <c r="AZ90" s="66">
        <v>5.6572400113749438E-4</v>
      </c>
      <c r="BA90" s="66">
        <v>2.9827752512260458E-4</v>
      </c>
      <c r="BB90" s="66">
        <v>3.7302985029858483E-4</v>
      </c>
      <c r="BC90" s="66">
        <v>3.43843407432381E-4</v>
      </c>
      <c r="BD90" s="66">
        <v>3.612007491073212E-4</v>
      </c>
      <c r="BE90" s="66">
        <v>4.3672100857025149E-4</v>
      </c>
      <c r="BF90" s="66">
        <v>4.6567324911432872E-4</v>
      </c>
      <c r="BG90" s="66">
        <v>2.528573203992103E-4</v>
      </c>
      <c r="BH90" s="66">
        <v>2.023277283249498E-4</v>
      </c>
      <c r="BI90" s="66">
        <v>2.0841759302317816E-4</v>
      </c>
      <c r="BJ90" s="66">
        <v>6.7495728183740596E-4</v>
      </c>
      <c r="BK90" s="66">
        <v>1.7486585045114707E-4</v>
      </c>
      <c r="BL90" s="66">
        <v>3.8279728167806579E-4</v>
      </c>
      <c r="BM90" s="66">
        <v>2.4598142887509493E-4</v>
      </c>
      <c r="BN90" s="66">
        <v>2.7725262984905688E-4</v>
      </c>
      <c r="BO90" s="66">
        <v>2.5196546391918127E-4</v>
      </c>
      <c r="BP90" s="66">
        <v>1.9683834700834018E-4</v>
      </c>
      <c r="BQ90" s="66">
        <v>5.1483597013217083E-4</v>
      </c>
      <c r="BR90" s="66">
        <v>5.0862973367106945E-4</v>
      </c>
      <c r="BS90" s="66">
        <v>4.2552330265800665E-4</v>
      </c>
      <c r="BT90" s="66">
        <v>1.0473694465674191E-3</v>
      </c>
      <c r="BU90" s="66">
        <v>1.7330083635695105E-3</v>
      </c>
      <c r="BV90" s="66">
        <v>9.4847401747375707E-4</v>
      </c>
      <c r="BW90" s="66">
        <v>8.9040475518435583E-4</v>
      </c>
      <c r="BX90" s="66">
        <v>1.0119303729678519E-4</v>
      </c>
      <c r="BY90" s="66">
        <v>5.8832931006386245E-4</v>
      </c>
      <c r="BZ90" s="66">
        <v>2.7925220737714179E-4</v>
      </c>
      <c r="CA90" s="66">
        <v>3.0909198639543229E-4</v>
      </c>
      <c r="CB90" s="66">
        <v>2.2977193541519938E-4</v>
      </c>
      <c r="CC90" s="66">
        <v>1.134813614562835E-3</v>
      </c>
      <c r="CD90" s="66">
        <v>3.9366197408597097E-4</v>
      </c>
      <c r="CE90" s="66">
        <v>2.388524861283202E-4</v>
      </c>
      <c r="CF90" s="66">
        <v>6.9492800524181841E-4</v>
      </c>
      <c r="CG90" s="66">
        <v>1.9012811831516514E-4</v>
      </c>
      <c r="CH90" s="66">
        <v>1.1749855867589057E-3</v>
      </c>
      <c r="CI90" s="66">
        <v>1</v>
      </c>
      <c r="CJ90" s="66">
        <v>9.8246484116433432E-4</v>
      </c>
      <c r="CK90" s="66">
        <v>0.1959289112305668</v>
      </c>
      <c r="CL90" s="66">
        <v>3.8036629225354657E-3</v>
      </c>
      <c r="CM90" s="66">
        <v>1.3832084482285543E-4</v>
      </c>
      <c r="CN90" s="66">
        <v>3.788802443570351E-4</v>
      </c>
      <c r="CO90" s="66">
        <v>3.4320521967376411E-4</v>
      </c>
      <c r="CP90" s="66">
        <v>3.7704247355101363E-4</v>
      </c>
      <c r="CQ90" s="66">
        <v>6.790960714201245E-4</v>
      </c>
      <c r="CR90" s="66">
        <v>5.4811893539852112E-4</v>
      </c>
      <c r="CS90" s="66">
        <v>4.502656710029085E-4</v>
      </c>
      <c r="CT90" s="66">
        <v>9.3607162196618712E-4</v>
      </c>
      <c r="CU90" s="66">
        <v>6.5505868601845887E-4</v>
      </c>
      <c r="CV90" s="66">
        <v>0.31850614329697591</v>
      </c>
      <c r="CW90" s="66">
        <v>3.5903441909994013E-4</v>
      </c>
      <c r="CX90" s="66">
        <v>8.0416565080797351E-4</v>
      </c>
      <c r="CY90" s="66">
        <v>1.982827151160146E-3</v>
      </c>
      <c r="CZ90" s="66">
        <v>7.0316998761865909E-3</v>
      </c>
      <c r="DA90" s="66">
        <v>8.7057806366759097E-3</v>
      </c>
      <c r="DB90" s="66">
        <v>2.0340368161844867E-3</v>
      </c>
      <c r="DC90" s="66">
        <v>7.093566496089831E-4</v>
      </c>
      <c r="DD90" s="66">
        <v>1.8639873308506002E-4</v>
      </c>
      <c r="DE90" s="67">
        <v>1.0631864903338866E-3</v>
      </c>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row>
    <row r="91" spans="1:168" s="34" customFormat="1" ht="19.95" customHeight="1" x14ac:dyDescent="0.2">
      <c r="A91" s="71" t="s">
        <v>566</v>
      </c>
      <c r="B91" s="69" t="s">
        <v>565</v>
      </c>
      <c r="C91" s="70">
        <v>2.6544552571314455E-3</v>
      </c>
      <c r="D91" s="66">
        <v>2.5978243783936145E-3</v>
      </c>
      <c r="E91" s="66">
        <v>1.9245859475347288E-3</v>
      </c>
      <c r="F91" s="66">
        <v>6.3372337546899324E-4</v>
      </c>
      <c r="G91" s="66">
        <v>1.6299103924890144E-3</v>
      </c>
      <c r="H91" s="66">
        <v>0</v>
      </c>
      <c r="I91" s="66">
        <v>2.409071291224476E-3</v>
      </c>
      <c r="J91" s="66">
        <v>2.2367534573238847E-3</v>
      </c>
      <c r="K91" s="66">
        <v>3.1238074501921168E-3</v>
      </c>
      <c r="L91" s="66">
        <v>2.7283112461175059E-3</v>
      </c>
      <c r="M91" s="66">
        <v>0</v>
      </c>
      <c r="N91" s="66">
        <v>2.3545522038177467E-3</v>
      </c>
      <c r="O91" s="66">
        <v>2.7973655004626262E-3</v>
      </c>
      <c r="P91" s="66">
        <v>2.2868509194853481E-3</v>
      </c>
      <c r="Q91" s="66">
        <v>4.2924781440672102E-3</v>
      </c>
      <c r="R91" s="66">
        <v>3.3611401242158749E-3</v>
      </c>
      <c r="S91" s="66">
        <v>2.8103204633962786E-3</v>
      </c>
      <c r="T91" s="66">
        <v>3.1552801312684305E-3</v>
      </c>
      <c r="U91" s="66">
        <v>4.7261843272170907E-3</v>
      </c>
      <c r="V91" s="66">
        <v>3.6569351141002827E-3</v>
      </c>
      <c r="W91" s="66">
        <v>8.4009183540230761E-4</v>
      </c>
      <c r="X91" s="66">
        <v>2.5451713252283388E-3</v>
      </c>
      <c r="Y91" s="66">
        <v>3.3497445855167431E-3</v>
      </c>
      <c r="Z91" s="66">
        <v>2.6588948423921527E-3</v>
      </c>
      <c r="AA91" s="66">
        <v>9.1647975721191269E-3</v>
      </c>
      <c r="AB91" s="66">
        <v>3.6679543860604746E-3</v>
      </c>
      <c r="AC91" s="66">
        <v>4.1958904223954226E-4</v>
      </c>
      <c r="AD91" s="66">
        <v>9.4142141090279748E-4</v>
      </c>
      <c r="AE91" s="66">
        <v>3.0718078819554359E-3</v>
      </c>
      <c r="AF91" s="66">
        <v>4.2702732294772807E-3</v>
      </c>
      <c r="AG91" s="66">
        <v>1.8851247045084897E-3</v>
      </c>
      <c r="AH91" s="66">
        <v>3.3566217857537717E-3</v>
      </c>
      <c r="AI91" s="66">
        <v>2.6628819467235687E-3</v>
      </c>
      <c r="AJ91" s="66">
        <v>5.9563620491999841E-3</v>
      </c>
      <c r="AK91" s="66">
        <v>3.8875165918396053E-3</v>
      </c>
      <c r="AL91" s="66">
        <v>1.2376705563052924E-3</v>
      </c>
      <c r="AM91" s="66">
        <v>1.9270519676411178E-3</v>
      </c>
      <c r="AN91" s="66">
        <v>4.1656600430306293E-3</v>
      </c>
      <c r="AO91" s="66">
        <v>3.2994630183881516E-3</v>
      </c>
      <c r="AP91" s="66">
        <v>1.4301525476633065E-3</v>
      </c>
      <c r="AQ91" s="66">
        <v>2.388739195809648E-3</v>
      </c>
      <c r="AR91" s="66">
        <v>3.3293462979356687E-3</v>
      </c>
      <c r="AS91" s="66">
        <v>2.709756958930123E-3</v>
      </c>
      <c r="AT91" s="66">
        <v>3.3854789930558861E-3</v>
      </c>
      <c r="AU91" s="66">
        <v>5.7583396426706028E-3</v>
      </c>
      <c r="AV91" s="66">
        <v>4.2777946144282172E-3</v>
      </c>
      <c r="AW91" s="66">
        <v>3.9692863886034565E-3</v>
      </c>
      <c r="AX91" s="66">
        <v>6.5453897361966952E-3</v>
      </c>
      <c r="AY91" s="66">
        <v>7.3507016047257628E-3</v>
      </c>
      <c r="AZ91" s="66">
        <v>1.139504322991641E-3</v>
      </c>
      <c r="BA91" s="66">
        <v>8.9368934251136574E-3</v>
      </c>
      <c r="BB91" s="66">
        <v>3.7062948154361545E-3</v>
      </c>
      <c r="BC91" s="66">
        <v>4.3368031792991703E-3</v>
      </c>
      <c r="BD91" s="66">
        <v>1.6030533103808774E-2</v>
      </c>
      <c r="BE91" s="66">
        <v>1.8038388939651301E-3</v>
      </c>
      <c r="BF91" s="66">
        <v>1.3384665194462004E-3</v>
      </c>
      <c r="BG91" s="66">
        <v>1.7776134978196904E-3</v>
      </c>
      <c r="BH91" s="66">
        <v>2.4780529360543396E-3</v>
      </c>
      <c r="BI91" s="66">
        <v>2.0473432201466362E-3</v>
      </c>
      <c r="BJ91" s="66">
        <v>3.6836109174859517E-3</v>
      </c>
      <c r="BK91" s="66">
        <v>1.5203845025667931E-3</v>
      </c>
      <c r="BL91" s="66">
        <v>2.3689070813703384E-3</v>
      </c>
      <c r="BM91" s="66">
        <v>2.5977794283789475E-3</v>
      </c>
      <c r="BN91" s="66">
        <v>3.5093247608507148E-3</v>
      </c>
      <c r="BO91" s="66">
        <v>3.6129069444700277E-3</v>
      </c>
      <c r="BP91" s="66">
        <v>6.179038417042329E-3</v>
      </c>
      <c r="BQ91" s="66">
        <v>5.4358871859284969E-3</v>
      </c>
      <c r="BR91" s="66">
        <v>2.0659704847597653E-2</v>
      </c>
      <c r="BS91" s="66">
        <v>4.2802431396561794E-3</v>
      </c>
      <c r="BT91" s="66">
        <v>1.133503798476351E-2</v>
      </c>
      <c r="BU91" s="66">
        <v>2.2370964021003019E-2</v>
      </c>
      <c r="BV91" s="66">
        <v>4.2263437302354646E-3</v>
      </c>
      <c r="BW91" s="66">
        <v>3.3084691996165504E-3</v>
      </c>
      <c r="BX91" s="66">
        <v>1.2303919809272979E-3</v>
      </c>
      <c r="BY91" s="66">
        <v>2.3223423835760583E-3</v>
      </c>
      <c r="BZ91" s="66">
        <v>2.7458808918356089E-3</v>
      </c>
      <c r="CA91" s="66">
        <v>3.381438314049696E-3</v>
      </c>
      <c r="CB91" s="66">
        <v>2.649182032704141E-3</v>
      </c>
      <c r="CC91" s="66">
        <v>2.5838623293446086E-3</v>
      </c>
      <c r="CD91" s="66">
        <v>3.7625613254771186E-3</v>
      </c>
      <c r="CE91" s="66">
        <v>7.0193442925368527E-3</v>
      </c>
      <c r="CF91" s="66">
        <v>8.6217046123960583E-3</v>
      </c>
      <c r="CG91" s="66">
        <v>2.2622060941052662E-3</v>
      </c>
      <c r="CH91" s="66">
        <v>1.654247016666973E-2</v>
      </c>
      <c r="CI91" s="66">
        <v>5.9138707991883126E-3</v>
      </c>
      <c r="CJ91" s="66">
        <v>1</v>
      </c>
      <c r="CK91" s="66">
        <v>4.0846451018639582E-2</v>
      </c>
      <c r="CL91" s="66">
        <v>1.580516063990808E-2</v>
      </c>
      <c r="CM91" s="66">
        <v>7.4897576250904166E-3</v>
      </c>
      <c r="CN91" s="66">
        <v>2.6898552218007758E-3</v>
      </c>
      <c r="CO91" s="66">
        <v>1.9264240322876797E-2</v>
      </c>
      <c r="CP91" s="66">
        <v>4.5408252576965647E-3</v>
      </c>
      <c r="CQ91" s="66">
        <v>1.0915990685622748E-2</v>
      </c>
      <c r="CR91" s="66">
        <v>9.237891719188181E-3</v>
      </c>
      <c r="CS91" s="66">
        <v>1.4749676033230736E-3</v>
      </c>
      <c r="CT91" s="66">
        <v>2.198722243201694E-2</v>
      </c>
      <c r="CU91" s="66">
        <v>7.0933058836158309E-3</v>
      </c>
      <c r="CV91" s="66">
        <v>7.4565946836901674E-3</v>
      </c>
      <c r="CW91" s="66">
        <v>2.4364972969557054E-3</v>
      </c>
      <c r="CX91" s="66">
        <v>8.2203660099744065E-3</v>
      </c>
      <c r="CY91" s="66">
        <v>9.7449229294473954E-3</v>
      </c>
      <c r="CZ91" s="66">
        <v>2.9697913314889841E-3</v>
      </c>
      <c r="DA91" s="66">
        <v>1.6321195261786773E-3</v>
      </c>
      <c r="DB91" s="66">
        <v>5.9215672444684429E-3</v>
      </c>
      <c r="DC91" s="66">
        <v>4.5424269060380003E-3</v>
      </c>
      <c r="DD91" s="66">
        <v>1.9406136408330239E-3</v>
      </c>
      <c r="DE91" s="67">
        <v>5.9537238099812411E-3</v>
      </c>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row>
    <row r="92" spans="1:168" s="34" customFormat="1" ht="19.95" customHeight="1" x14ac:dyDescent="0.2">
      <c r="A92" s="71" t="s">
        <v>569</v>
      </c>
      <c r="B92" s="69" t="s">
        <v>568</v>
      </c>
      <c r="C92" s="70">
        <v>0</v>
      </c>
      <c r="D92" s="66">
        <v>0</v>
      </c>
      <c r="E92" s="66">
        <v>0</v>
      </c>
      <c r="F92" s="66">
        <v>0</v>
      </c>
      <c r="G92" s="66">
        <v>0</v>
      </c>
      <c r="H92" s="66">
        <v>0</v>
      </c>
      <c r="I92" s="66">
        <v>0</v>
      </c>
      <c r="J92" s="66">
        <v>0</v>
      </c>
      <c r="K92" s="66">
        <v>0</v>
      </c>
      <c r="L92" s="66">
        <v>0</v>
      </c>
      <c r="M92" s="66">
        <v>0</v>
      </c>
      <c r="N92" s="66">
        <v>0</v>
      </c>
      <c r="O92" s="66">
        <v>0</v>
      </c>
      <c r="P92" s="66">
        <v>0</v>
      </c>
      <c r="Q92" s="66">
        <v>0</v>
      </c>
      <c r="R92" s="66">
        <v>0</v>
      </c>
      <c r="S92" s="66">
        <v>0</v>
      </c>
      <c r="T92" s="66">
        <v>0</v>
      </c>
      <c r="U92" s="66">
        <v>0</v>
      </c>
      <c r="V92" s="66">
        <v>0</v>
      </c>
      <c r="W92" s="66">
        <v>0</v>
      </c>
      <c r="X92" s="66">
        <v>0</v>
      </c>
      <c r="Y92" s="66">
        <v>0</v>
      </c>
      <c r="Z92" s="66">
        <v>0</v>
      </c>
      <c r="AA92" s="66">
        <v>0</v>
      </c>
      <c r="AB92" s="66">
        <v>0</v>
      </c>
      <c r="AC92" s="66">
        <v>0</v>
      </c>
      <c r="AD92" s="66">
        <v>0</v>
      </c>
      <c r="AE92" s="66">
        <v>0</v>
      </c>
      <c r="AF92" s="66">
        <v>0</v>
      </c>
      <c r="AG92" s="66">
        <v>0</v>
      </c>
      <c r="AH92" s="66">
        <v>0</v>
      </c>
      <c r="AI92" s="66">
        <v>0</v>
      </c>
      <c r="AJ92" s="66">
        <v>0</v>
      </c>
      <c r="AK92" s="66">
        <v>0</v>
      </c>
      <c r="AL92" s="66">
        <v>0</v>
      </c>
      <c r="AM92" s="66">
        <v>0</v>
      </c>
      <c r="AN92" s="66">
        <v>0</v>
      </c>
      <c r="AO92" s="66">
        <v>0</v>
      </c>
      <c r="AP92" s="66">
        <v>0</v>
      </c>
      <c r="AQ92" s="66">
        <v>0</v>
      </c>
      <c r="AR92" s="66">
        <v>0</v>
      </c>
      <c r="AS92" s="66">
        <v>0</v>
      </c>
      <c r="AT92" s="66">
        <v>0</v>
      </c>
      <c r="AU92" s="66">
        <v>0</v>
      </c>
      <c r="AV92" s="66">
        <v>0</v>
      </c>
      <c r="AW92" s="66">
        <v>0</v>
      </c>
      <c r="AX92" s="66">
        <v>0</v>
      </c>
      <c r="AY92" s="66">
        <v>0</v>
      </c>
      <c r="AZ92" s="66">
        <v>0</v>
      </c>
      <c r="BA92" s="66">
        <v>0</v>
      </c>
      <c r="BB92" s="66">
        <v>0</v>
      </c>
      <c r="BC92" s="66">
        <v>0</v>
      </c>
      <c r="BD92" s="66">
        <v>0</v>
      </c>
      <c r="BE92" s="66">
        <v>0</v>
      </c>
      <c r="BF92" s="66">
        <v>0</v>
      </c>
      <c r="BG92" s="66">
        <v>0</v>
      </c>
      <c r="BH92" s="66">
        <v>0</v>
      </c>
      <c r="BI92" s="66">
        <v>0</v>
      </c>
      <c r="BJ92" s="66">
        <v>0</v>
      </c>
      <c r="BK92" s="66">
        <v>0</v>
      </c>
      <c r="BL92" s="66">
        <v>0</v>
      </c>
      <c r="BM92" s="66">
        <v>0</v>
      </c>
      <c r="BN92" s="66">
        <v>0</v>
      </c>
      <c r="BO92" s="66">
        <v>0</v>
      </c>
      <c r="BP92" s="66">
        <v>0</v>
      </c>
      <c r="BQ92" s="66">
        <v>0</v>
      </c>
      <c r="BR92" s="66">
        <v>0</v>
      </c>
      <c r="BS92" s="66">
        <v>0</v>
      </c>
      <c r="BT92" s="66">
        <v>0</v>
      </c>
      <c r="BU92" s="66">
        <v>0</v>
      </c>
      <c r="BV92" s="66">
        <v>0</v>
      </c>
      <c r="BW92" s="66">
        <v>0</v>
      </c>
      <c r="BX92" s="66">
        <v>0</v>
      </c>
      <c r="BY92" s="66">
        <v>0</v>
      </c>
      <c r="BZ92" s="66">
        <v>0</v>
      </c>
      <c r="CA92" s="66">
        <v>0</v>
      </c>
      <c r="CB92" s="66">
        <v>0</v>
      </c>
      <c r="CC92" s="66">
        <v>0</v>
      </c>
      <c r="CD92" s="66">
        <v>0</v>
      </c>
      <c r="CE92" s="66">
        <v>0</v>
      </c>
      <c r="CF92" s="66">
        <v>0</v>
      </c>
      <c r="CG92" s="66">
        <v>0</v>
      </c>
      <c r="CH92" s="66">
        <v>0</v>
      </c>
      <c r="CI92" s="66">
        <v>0</v>
      </c>
      <c r="CJ92" s="66">
        <v>0</v>
      </c>
      <c r="CK92" s="66">
        <v>1</v>
      </c>
      <c r="CL92" s="66">
        <v>0</v>
      </c>
      <c r="CM92" s="66">
        <v>0</v>
      </c>
      <c r="CN92" s="66">
        <v>0</v>
      </c>
      <c r="CO92" s="66">
        <v>0</v>
      </c>
      <c r="CP92" s="66">
        <v>0</v>
      </c>
      <c r="CQ92" s="66">
        <v>0</v>
      </c>
      <c r="CR92" s="66">
        <v>0</v>
      </c>
      <c r="CS92" s="66">
        <v>0</v>
      </c>
      <c r="CT92" s="66">
        <v>0</v>
      </c>
      <c r="CU92" s="66">
        <v>0</v>
      </c>
      <c r="CV92" s="66">
        <v>0</v>
      </c>
      <c r="CW92" s="66">
        <v>0</v>
      </c>
      <c r="CX92" s="66">
        <v>0</v>
      </c>
      <c r="CY92" s="66">
        <v>0</v>
      </c>
      <c r="CZ92" s="66">
        <v>0</v>
      </c>
      <c r="DA92" s="66">
        <v>0</v>
      </c>
      <c r="DB92" s="66">
        <v>0</v>
      </c>
      <c r="DC92" s="66">
        <v>0</v>
      </c>
      <c r="DD92" s="66">
        <v>0</v>
      </c>
      <c r="DE92" s="67">
        <v>0</v>
      </c>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row>
    <row r="93" spans="1:168" s="34" customFormat="1" ht="19.95" customHeight="1" x14ac:dyDescent="0.2">
      <c r="A93" s="71" t="s">
        <v>572</v>
      </c>
      <c r="B93" s="69" t="s">
        <v>571</v>
      </c>
      <c r="C93" s="70">
        <v>2.4585799491353251E-4</v>
      </c>
      <c r="D93" s="66">
        <v>2.0854594189779422E-4</v>
      </c>
      <c r="E93" s="66">
        <v>8.40173168233177E-4</v>
      </c>
      <c r="F93" s="66">
        <v>2.9120920292168191E-4</v>
      </c>
      <c r="G93" s="66">
        <v>4.6592628483264258E-4</v>
      </c>
      <c r="H93" s="66">
        <v>0</v>
      </c>
      <c r="I93" s="66">
        <v>6.3072588199220849E-4</v>
      </c>
      <c r="J93" s="66">
        <v>4.8438249288598853E-4</v>
      </c>
      <c r="K93" s="66">
        <v>5.2844773934371595E-4</v>
      </c>
      <c r="L93" s="66">
        <v>3.8074142011268659E-4</v>
      </c>
      <c r="M93" s="66">
        <v>0</v>
      </c>
      <c r="N93" s="66">
        <v>4.4673935734513637E-4</v>
      </c>
      <c r="O93" s="66">
        <v>9.3684577228234079E-4</v>
      </c>
      <c r="P93" s="66">
        <v>4.4583387557272925E-4</v>
      </c>
      <c r="Q93" s="66">
        <v>7.1414578141918252E-4</v>
      </c>
      <c r="R93" s="66">
        <v>2.3581416166863357E-4</v>
      </c>
      <c r="S93" s="66">
        <v>5.1199038682942421E-4</v>
      </c>
      <c r="T93" s="66">
        <v>6.1443598508334452E-4</v>
      </c>
      <c r="U93" s="66">
        <v>1.3176118322936977E-3</v>
      </c>
      <c r="V93" s="66">
        <v>5.1444576413987224E-4</v>
      </c>
      <c r="W93" s="66">
        <v>8.7665470081574274E-5</v>
      </c>
      <c r="X93" s="66">
        <v>2.495707549145585E-4</v>
      </c>
      <c r="Y93" s="66">
        <v>1.4786413956602239E-4</v>
      </c>
      <c r="Z93" s="66">
        <v>3.3699482486161729E-4</v>
      </c>
      <c r="AA93" s="66">
        <v>1.2029657854670053E-3</v>
      </c>
      <c r="AB93" s="66">
        <v>7.2836859389820998E-4</v>
      </c>
      <c r="AC93" s="66">
        <v>5.2078119471003632E-5</v>
      </c>
      <c r="AD93" s="66">
        <v>1.9847319533412668E-4</v>
      </c>
      <c r="AE93" s="66">
        <v>3.1278598215432298E-4</v>
      </c>
      <c r="AF93" s="66">
        <v>8.8902268466433375E-4</v>
      </c>
      <c r="AG93" s="66">
        <v>6.7099113824109209E-4</v>
      </c>
      <c r="AH93" s="66">
        <v>2.869345081360761E-4</v>
      </c>
      <c r="AI93" s="66">
        <v>2.9258341136388237E-4</v>
      </c>
      <c r="AJ93" s="66">
        <v>7.4192515930567862E-4</v>
      </c>
      <c r="AK93" s="66">
        <v>5.2200300181426591E-4</v>
      </c>
      <c r="AL93" s="66">
        <v>1.5281212576632354E-4</v>
      </c>
      <c r="AM93" s="66">
        <v>1.8996094713439986E-4</v>
      </c>
      <c r="AN93" s="66">
        <v>3.0754826449220764E-4</v>
      </c>
      <c r="AO93" s="66">
        <v>2.5648973052494863E-4</v>
      </c>
      <c r="AP93" s="66">
        <v>1.6278850594985547E-4</v>
      </c>
      <c r="AQ93" s="66">
        <v>2.5472160454066039E-4</v>
      </c>
      <c r="AR93" s="66">
        <v>4.1757856249782853E-4</v>
      </c>
      <c r="AS93" s="66">
        <v>5.1258106606957669E-4</v>
      </c>
      <c r="AT93" s="66">
        <v>3.8797316536533954E-4</v>
      </c>
      <c r="AU93" s="66">
        <v>4.0619312549046785E-4</v>
      </c>
      <c r="AV93" s="66">
        <v>4.6858432067214988E-4</v>
      </c>
      <c r="AW93" s="66">
        <v>4.8841238226964869E-4</v>
      </c>
      <c r="AX93" s="66">
        <v>6.339075695324407E-4</v>
      </c>
      <c r="AY93" s="66">
        <v>5.3298064731432298E-4</v>
      </c>
      <c r="AZ93" s="66">
        <v>4.6156266877120638E-4</v>
      </c>
      <c r="BA93" s="66">
        <v>4.825905284304644E-4</v>
      </c>
      <c r="BB93" s="66">
        <v>4.5518421858385265E-4</v>
      </c>
      <c r="BC93" s="66">
        <v>5.1577444706701252E-4</v>
      </c>
      <c r="BD93" s="66">
        <v>8.0203791887268434E-4</v>
      </c>
      <c r="BE93" s="66">
        <v>2.3652338910235457E-4</v>
      </c>
      <c r="BF93" s="66">
        <v>2.564611085093818E-4</v>
      </c>
      <c r="BG93" s="66">
        <v>2.1567394286079873E-4</v>
      </c>
      <c r="BH93" s="66">
        <v>3.733223677746002E-4</v>
      </c>
      <c r="BI93" s="66">
        <v>4.5668987981347916E-4</v>
      </c>
      <c r="BJ93" s="66">
        <v>8.3011052213207684E-4</v>
      </c>
      <c r="BK93" s="66">
        <v>5.86842617411394E-4</v>
      </c>
      <c r="BL93" s="66">
        <v>6.73941166416688E-4</v>
      </c>
      <c r="BM93" s="66">
        <v>6.3171352049706776E-4</v>
      </c>
      <c r="BN93" s="66">
        <v>7.2508709579997995E-4</v>
      </c>
      <c r="BO93" s="66">
        <v>5.8943855775019267E-4</v>
      </c>
      <c r="BP93" s="66">
        <v>2.1060922281254313E-4</v>
      </c>
      <c r="BQ93" s="66">
        <v>2.8356266614643647E-4</v>
      </c>
      <c r="BR93" s="66">
        <v>7.5424201243901381E-4</v>
      </c>
      <c r="BS93" s="66">
        <v>6.8787357538301226E-4</v>
      </c>
      <c r="BT93" s="66">
        <v>9.4694270749670379E-4</v>
      </c>
      <c r="BU93" s="66">
        <v>1.357220029801758E-3</v>
      </c>
      <c r="BV93" s="66">
        <v>6.4516927561430223E-4</v>
      </c>
      <c r="BW93" s="66">
        <v>4.8488387813846209E-4</v>
      </c>
      <c r="BX93" s="66">
        <v>8.4189463921038036E-5</v>
      </c>
      <c r="BY93" s="66">
        <v>6.9150395898442539E-4</v>
      </c>
      <c r="BZ93" s="66">
        <v>8.2558591715933404E-4</v>
      </c>
      <c r="CA93" s="66">
        <v>2.9156683972486955E-4</v>
      </c>
      <c r="CB93" s="66">
        <v>2.8628264856545721E-4</v>
      </c>
      <c r="CC93" s="66">
        <v>4.8265754232911884E-4</v>
      </c>
      <c r="CD93" s="66">
        <v>1.0842310069193082E-3</v>
      </c>
      <c r="CE93" s="66">
        <v>9.84906130132816E-4</v>
      </c>
      <c r="CF93" s="66">
        <v>7.1989619488347528E-4</v>
      </c>
      <c r="CG93" s="66">
        <v>1.9108263647343105E-3</v>
      </c>
      <c r="CH93" s="66">
        <v>2.6739489748125538E-3</v>
      </c>
      <c r="CI93" s="66">
        <v>3.8460923079006372E-2</v>
      </c>
      <c r="CJ93" s="66">
        <v>2.7529746017240031E-3</v>
      </c>
      <c r="CK93" s="66">
        <v>9.7704324395557311E-3</v>
      </c>
      <c r="CL93" s="66">
        <v>1</v>
      </c>
      <c r="CM93" s="66">
        <v>1.1061544974453408E-3</v>
      </c>
      <c r="CN93" s="66">
        <v>8.0815062690816459E-4</v>
      </c>
      <c r="CO93" s="66">
        <v>3.8219877850654222E-3</v>
      </c>
      <c r="CP93" s="66">
        <v>7.6315896946708875E-4</v>
      </c>
      <c r="CQ93" s="66">
        <v>6.5367592915275185E-4</v>
      </c>
      <c r="CR93" s="66">
        <v>3.0619481427752531E-3</v>
      </c>
      <c r="CS93" s="66">
        <v>6.8374770028294303E-4</v>
      </c>
      <c r="CT93" s="66">
        <v>7.4853795831721099E-3</v>
      </c>
      <c r="CU93" s="66">
        <v>7.2052395232008785E-4</v>
      </c>
      <c r="CV93" s="66">
        <v>5.5486553453015862E-2</v>
      </c>
      <c r="CW93" s="66">
        <v>2.8522729249709532E-4</v>
      </c>
      <c r="CX93" s="66">
        <v>1.5148491367554665E-3</v>
      </c>
      <c r="CY93" s="66">
        <v>1.3869595904367679E-3</v>
      </c>
      <c r="CZ93" s="66">
        <v>1.0389595739902409E-3</v>
      </c>
      <c r="DA93" s="66">
        <v>1.9850110377193182E-3</v>
      </c>
      <c r="DB93" s="66">
        <v>5.2431973163930903E-3</v>
      </c>
      <c r="DC93" s="66">
        <v>9.8306509562021485E-4</v>
      </c>
      <c r="DD93" s="66">
        <v>2.1121121444432975E-4</v>
      </c>
      <c r="DE93" s="67">
        <v>2.1412384151895674E-3</v>
      </c>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row>
    <row r="94" spans="1:168" s="34" customFormat="1" ht="19.95" customHeight="1" x14ac:dyDescent="0.2">
      <c r="A94" s="71" t="s">
        <v>576</v>
      </c>
      <c r="B94" s="69" t="s">
        <v>105</v>
      </c>
      <c r="C94" s="70">
        <v>1.2688983766072294E-3</v>
      </c>
      <c r="D94" s="66">
        <v>2.8218647468093971E-4</v>
      </c>
      <c r="E94" s="66">
        <v>4.6580665908130844E-4</v>
      </c>
      <c r="F94" s="66">
        <v>7.2585603721594418E-4</v>
      </c>
      <c r="G94" s="66">
        <v>2.0293968012658329E-3</v>
      </c>
      <c r="H94" s="66">
        <v>0</v>
      </c>
      <c r="I94" s="66">
        <v>1.8505200524620024E-3</v>
      </c>
      <c r="J94" s="66">
        <v>1.0564675193293987E-3</v>
      </c>
      <c r="K94" s="66">
        <v>1.1171528559624315E-3</v>
      </c>
      <c r="L94" s="66">
        <v>4.1130693344916562E-3</v>
      </c>
      <c r="M94" s="66">
        <v>0</v>
      </c>
      <c r="N94" s="66">
        <v>6.5510691019062841E-4</v>
      </c>
      <c r="O94" s="66">
        <v>8.1930375970501251E-4</v>
      </c>
      <c r="P94" s="66">
        <v>1.4080963657663995E-3</v>
      </c>
      <c r="Q94" s="66">
        <v>5.5436488033470434E-4</v>
      </c>
      <c r="R94" s="66">
        <v>5.1462713634889076E-4</v>
      </c>
      <c r="S94" s="66">
        <v>6.4965519602289265E-4</v>
      </c>
      <c r="T94" s="66">
        <v>5.5681902914126813E-4</v>
      </c>
      <c r="U94" s="66">
        <v>2.6604900044443006E-4</v>
      </c>
      <c r="V94" s="66">
        <v>7.5990138226407641E-4</v>
      </c>
      <c r="W94" s="66">
        <v>1.0224321825743554E-4</v>
      </c>
      <c r="X94" s="66">
        <v>2.0256608030554601E-4</v>
      </c>
      <c r="Y94" s="66">
        <v>3.2833412955777006E-4</v>
      </c>
      <c r="Z94" s="66">
        <v>1.4567548577105163E-3</v>
      </c>
      <c r="AA94" s="66">
        <v>5.8851970908771728E-4</v>
      </c>
      <c r="AB94" s="66">
        <v>3.8899802007344501E-4</v>
      </c>
      <c r="AC94" s="66">
        <v>8.0803911089733678E-5</v>
      </c>
      <c r="AD94" s="66">
        <v>4.6731552239334347E-4</v>
      </c>
      <c r="AE94" s="66">
        <v>4.306502427981687E-4</v>
      </c>
      <c r="AF94" s="66">
        <v>1.1935510906113187E-3</v>
      </c>
      <c r="AG94" s="66">
        <v>9.9060047038869838E-4</v>
      </c>
      <c r="AH94" s="66">
        <v>1.5847755191245457E-3</v>
      </c>
      <c r="AI94" s="66">
        <v>2.2647539681231203E-3</v>
      </c>
      <c r="AJ94" s="66">
        <v>4.657979830927281E-4</v>
      </c>
      <c r="AK94" s="66">
        <v>2.5070792718974275E-3</v>
      </c>
      <c r="AL94" s="66">
        <v>7.3651404838990988E-4</v>
      </c>
      <c r="AM94" s="66">
        <v>8.6442642028097762E-4</v>
      </c>
      <c r="AN94" s="66">
        <v>2.8970450608308716E-3</v>
      </c>
      <c r="AO94" s="66">
        <v>1.4975686460351131E-3</v>
      </c>
      <c r="AP94" s="66">
        <v>7.932706159371845E-4</v>
      </c>
      <c r="AQ94" s="66">
        <v>8.6713115943704315E-4</v>
      </c>
      <c r="AR94" s="66">
        <v>7.6409086638959379E-4</v>
      </c>
      <c r="AS94" s="66">
        <v>1.1157642740593329E-3</v>
      </c>
      <c r="AT94" s="66">
        <v>1.5596834889643673E-3</v>
      </c>
      <c r="AU94" s="66">
        <v>1.288293395275654E-3</v>
      </c>
      <c r="AV94" s="66">
        <v>6.1099001005522342E-4</v>
      </c>
      <c r="AW94" s="66">
        <v>2.6174047301481644E-4</v>
      </c>
      <c r="AX94" s="66">
        <v>3.1029074320276784E-4</v>
      </c>
      <c r="AY94" s="66">
        <v>5.3930036965340689E-4</v>
      </c>
      <c r="AZ94" s="66">
        <v>2.4003670206670257E-4</v>
      </c>
      <c r="BA94" s="66">
        <v>2.6947491340500605E-4</v>
      </c>
      <c r="BB94" s="66">
        <v>1.2815045933584198E-3</v>
      </c>
      <c r="BC94" s="66">
        <v>3.8477547033124087E-4</v>
      </c>
      <c r="BD94" s="66">
        <v>4.1997342427237854E-4</v>
      </c>
      <c r="BE94" s="66">
        <v>2.0640739277501824E-4</v>
      </c>
      <c r="BF94" s="66">
        <v>2.9616237867805391E-4</v>
      </c>
      <c r="BG94" s="66">
        <v>2.1954932420050786E-4</v>
      </c>
      <c r="BH94" s="66">
        <v>3.3761437485711932E-3</v>
      </c>
      <c r="BI94" s="66">
        <v>2.0676204861560321E-3</v>
      </c>
      <c r="BJ94" s="66">
        <v>6.3347553869663319E-4</v>
      </c>
      <c r="BK94" s="66">
        <v>1.0945812093302392E-3</v>
      </c>
      <c r="BL94" s="66">
        <v>3.5141428863933568E-3</v>
      </c>
      <c r="BM94" s="66">
        <v>4.0317229121487903E-3</v>
      </c>
      <c r="BN94" s="66">
        <v>1.4277501222761013E-3</v>
      </c>
      <c r="BO94" s="66">
        <v>2.0933801749938572E-3</v>
      </c>
      <c r="BP94" s="66">
        <v>7.3954315529332372E-4</v>
      </c>
      <c r="BQ94" s="66">
        <v>5.5578734812892052E-4</v>
      </c>
      <c r="BR94" s="66">
        <v>2.0620627049743705E-3</v>
      </c>
      <c r="BS94" s="66">
        <v>3.963831431334431E-3</v>
      </c>
      <c r="BT94" s="66">
        <v>1.5909535900119102E-3</v>
      </c>
      <c r="BU94" s="66">
        <v>1.1026878957474371E-3</v>
      </c>
      <c r="BV94" s="66">
        <v>2.0303603618258303E-3</v>
      </c>
      <c r="BW94" s="66">
        <v>5.1227312063710051E-4</v>
      </c>
      <c r="BX94" s="66">
        <v>1.319296537406674E-4</v>
      </c>
      <c r="BY94" s="66">
        <v>1.7703066115785926E-3</v>
      </c>
      <c r="BZ94" s="66">
        <v>2.6772472437579372E-3</v>
      </c>
      <c r="CA94" s="66">
        <v>6.6992397956083382E-4</v>
      </c>
      <c r="CB94" s="66">
        <v>3.0699208153013133E-3</v>
      </c>
      <c r="CC94" s="66">
        <v>5.5383756134573699E-4</v>
      </c>
      <c r="CD94" s="66">
        <v>5.4607956485686873E-4</v>
      </c>
      <c r="CE94" s="66">
        <v>9.8838211222833957E-4</v>
      </c>
      <c r="CF94" s="66">
        <v>2.3750865144443931E-3</v>
      </c>
      <c r="CG94" s="66">
        <v>4.3043906951023537E-4</v>
      </c>
      <c r="CH94" s="66">
        <v>7.0333424949696043E-4</v>
      </c>
      <c r="CI94" s="66">
        <v>1.969377209190667E-3</v>
      </c>
      <c r="CJ94" s="66">
        <v>3.7887031804679318E-4</v>
      </c>
      <c r="CK94" s="66">
        <v>9.8334913189448005E-4</v>
      </c>
      <c r="CL94" s="66">
        <v>6.77739406494297E-4</v>
      </c>
      <c r="CM94" s="66">
        <v>1</v>
      </c>
      <c r="CN94" s="66">
        <v>2.450428492157649E-3</v>
      </c>
      <c r="CO94" s="66">
        <v>1.8359415010679744E-3</v>
      </c>
      <c r="CP94" s="66">
        <v>5.8993520073099908E-4</v>
      </c>
      <c r="CQ94" s="66">
        <v>2.8893677729919247E-3</v>
      </c>
      <c r="CR94" s="66">
        <v>3.255290919798432E-3</v>
      </c>
      <c r="CS94" s="66">
        <v>9.5501177695386276E-4</v>
      </c>
      <c r="CT94" s="66">
        <v>1.1212443944233848E-3</v>
      </c>
      <c r="CU94" s="66">
        <v>1.4567806956501473E-3</v>
      </c>
      <c r="CV94" s="66">
        <v>7.71080715318581E-4</v>
      </c>
      <c r="CW94" s="66">
        <v>6.8260680100452778E-4</v>
      </c>
      <c r="CX94" s="66">
        <v>4.6935159684455312E-4</v>
      </c>
      <c r="CY94" s="66">
        <v>9.1493833897948512E-4</v>
      </c>
      <c r="CZ94" s="66">
        <v>7.0241036110474029E-4</v>
      </c>
      <c r="DA94" s="66">
        <v>1.6621397012165444E-3</v>
      </c>
      <c r="DB94" s="66">
        <v>4.6526712610449772E-4</v>
      </c>
      <c r="DC94" s="66">
        <v>1.4287215254560318E-3</v>
      </c>
      <c r="DD94" s="66">
        <v>4.422283624059133E-4</v>
      </c>
      <c r="DE94" s="67">
        <v>0.24659957951474024</v>
      </c>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row>
    <row r="95" spans="1:168" s="34" customFormat="1" ht="19.95" customHeight="1" x14ac:dyDescent="0.2">
      <c r="A95" s="71" t="s">
        <v>582</v>
      </c>
      <c r="B95" s="69" t="s">
        <v>583</v>
      </c>
      <c r="C95" s="70">
        <v>8.8935136605013097E-5</v>
      </c>
      <c r="D95" s="66">
        <v>7.6386649993223548E-5</v>
      </c>
      <c r="E95" s="66">
        <v>8.0307339572118907E-4</v>
      </c>
      <c r="F95" s="66">
        <v>1.5573564842231278E-4</v>
      </c>
      <c r="G95" s="66">
        <v>7.3298470463736777E-5</v>
      </c>
      <c r="H95" s="66">
        <v>0</v>
      </c>
      <c r="I95" s="66">
        <v>1.7236589944496112E-4</v>
      </c>
      <c r="J95" s="66">
        <v>3.3957458920295334E-4</v>
      </c>
      <c r="K95" s="66">
        <v>1.1464819538601755E-4</v>
      </c>
      <c r="L95" s="66">
        <v>2.9261601637238044E-4</v>
      </c>
      <c r="M95" s="66">
        <v>0</v>
      </c>
      <c r="N95" s="66">
        <v>1.0380525227915799E-4</v>
      </c>
      <c r="O95" s="66">
        <v>9.4065786913601787E-5</v>
      </c>
      <c r="P95" s="66">
        <v>1.3614891931109947E-4</v>
      </c>
      <c r="Q95" s="66">
        <v>2.8667095827565251E-4</v>
      </c>
      <c r="R95" s="66">
        <v>1.6975369456619774E-4</v>
      </c>
      <c r="S95" s="66">
        <v>1.2494103522135954E-4</v>
      </c>
      <c r="T95" s="66">
        <v>9.7709189682840272E-5</v>
      </c>
      <c r="U95" s="66">
        <v>1.5947905548043985E-4</v>
      </c>
      <c r="V95" s="66">
        <v>2.8651893701250658E-4</v>
      </c>
      <c r="W95" s="66">
        <v>1.4614413616919093E-4</v>
      </c>
      <c r="X95" s="66">
        <v>3.2046174139270262E-4</v>
      </c>
      <c r="Y95" s="66">
        <v>4.625894253927969E-4</v>
      </c>
      <c r="Z95" s="66">
        <v>3.5287831284714765E-4</v>
      </c>
      <c r="AA95" s="66">
        <v>4.4285411044339592E-4</v>
      </c>
      <c r="AB95" s="66">
        <v>4.2471733288994089E-4</v>
      </c>
      <c r="AC95" s="66">
        <v>1.9201686530059376E-5</v>
      </c>
      <c r="AD95" s="66">
        <v>4.0575099332064394E-5</v>
      </c>
      <c r="AE95" s="66">
        <v>2.1141367492657774E-4</v>
      </c>
      <c r="AF95" s="66">
        <v>1.5312383019748342E-4</v>
      </c>
      <c r="AG95" s="66">
        <v>7.3885171422015446E-5</v>
      </c>
      <c r="AH95" s="66">
        <v>2.0687159467487056E-4</v>
      </c>
      <c r="AI95" s="66">
        <v>2.8232605780679733E-4</v>
      </c>
      <c r="AJ95" s="66">
        <v>1.3893213213409044E-3</v>
      </c>
      <c r="AK95" s="66">
        <v>2.8844177279798539E-4</v>
      </c>
      <c r="AL95" s="66">
        <v>4.5889681877904097E-5</v>
      </c>
      <c r="AM95" s="66">
        <v>9.8896673696909955E-5</v>
      </c>
      <c r="AN95" s="66">
        <v>6.1138030165504536E-4</v>
      </c>
      <c r="AO95" s="66">
        <v>7.5772874289034607E-5</v>
      </c>
      <c r="AP95" s="66">
        <v>4.1824310048331015E-5</v>
      </c>
      <c r="AQ95" s="66">
        <v>6.6842911230962846E-5</v>
      </c>
      <c r="AR95" s="66">
        <v>7.5765259259812545E-4</v>
      </c>
      <c r="AS95" s="66">
        <v>2.5966687331166883E-4</v>
      </c>
      <c r="AT95" s="66">
        <v>4.5450335070268741E-4</v>
      </c>
      <c r="AU95" s="66">
        <v>4.1487934737399442E-4</v>
      </c>
      <c r="AV95" s="66">
        <v>4.3849288778242994E-4</v>
      </c>
      <c r="AW95" s="66">
        <v>8.2889087632204009E-4</v>
      </c>
      <c r="AX95" s="66">
        <v>1.5407188303228441E-3</v>
      </c>
      <c r="AY95" s="66">
        <v>1.0949970642907788E-3</v>
      </c>
      <c r="AZ95" s="66">
        <v>1.7487707379334721E-3</v>
      </c>
      <c r="BA95" s="66">
        <v>8.1898546579277213E-4</v>
      </c>
      <c r="BB95" s="66">
        <v>6.4373353811333672E-4</v>
      </c>
      <c r="BC95" s="66">
        <v>2.5388905835532841E-3</v>
      </c>
      <c r="BD95" s="66">
        <v>4.3713818113910166E-4</v>
      </c>
      <c r="BE95" s="66">
        <v>1.9540409679963627E-4</v>
      </c>
      <c r="BF95" s="66">
        <v>2.5392103709916673E-4</v>
      </c>
      <c r="BG95" s="66">
        <v>2.6106066571747379E-4</v>
      </c>
      <c r="BH95" s="66">
        <v>4.8507724728776767E-4</v>
      </c>
      <c r="BI95" s="66">
        <v>1.2942127557777195E-4</v>
      </c>
      <c r="BJ95" s="66">
        <v>1.4683513568328402E-4</v>
      </c>
      <c r="BK95" s="66">
        <v>1.5271172768886292E-4</v>
      </c>
      <c r="BL95" s="66">
        <v>2.8699702333680232E-4</v>
      </c>
      <c r="BM95" s="66">
        <v>1.9153426170623826E-4</v>
      </c>
      <c r="BN95" s="66">
        <v>2.824192210046741E-4</v>
      </c>
      <c r="BO95" s="66">
        <v>2.4476660398227554E-4</v>
      </c>
      <c r="BP95" s="66">
        <v>4.8780836264896002E-4</v>
      </c>
      <c r="BQ95" s="66">
        <v>4.4876119883434921E-4</v>
      </c>
      <c r="BR95" s="66">
        <v>2.7727312926261892E-4</v>
      </c>
      <c r="BS95" s="66">
        <v>2.9475069327601833E-4</v>
      </c>
      <c r="BT95" s="66">
        <v>3.9219565942188241E-4</v>
      </c>
      <c r="BU95" s="66">
        <v>4.4350005519965506E-4</v>
      </c>
      <c r="BV95" s="66">
        <v>1.2699938127024756E-4</v>
      </c>
      <c r="BW95" s="66">
        <v>9.3710715865328003E-5</v>
      </c>
      <c r="BX95" s="66">
        <v>2.715392178787503E-5</v>
      </c>
      <c r="BY95" s="66">
        <v>6.3513917780505993E-3</v>
      </c>
      <c r="BZ95" s="66">
        <v>3.1507014879419341E-4</v>
      </c>
      <c r="CA95" s="66">
        <v>3.9324162441912075E-4</v>
      </c>
      <c r="CB95" s="66">
        <v>1.3961610125601715E-4</v>
      </c>
      <c r="CC95" s="66">
        <v>6.8497133506595993E-4</v>
      </c>
      <c r="CD95" s="66">
        <v>6.0396934571881175E-4</v>
      </c>
      <c r="CE95" s="66">
        <v>4.1048820569476849E-4</v>
      </c>
      <c r="CF95" s="66">
        <v>3.5365852868544288E-4</v>
      </c>
      <c r="CG95" s="66">
        <v>2.8369665072981265E-4</v>
      </c>
      <c r="CH95" s="66">
        <v>5.10403095605082E-3</v>
      </c>
      <c r="CI95" s="66">
        <v>1.5800385137744834E-3</v>
      </c>
      <c r="CJ95" s="66">
        <v>3.6909360343031282E-3</v>
      </c>
      <c r="CK95" s="66">
        <v>6.8104407535988535E-3</v>
      </c>
      <c r="CL95" s="66">
        <v>1.8206929359603256E-3</v>
      </c>
      <c r="CM95" s="66">
        <v>2.2807249248805929E-4</v>
      </c>
      <c r="CN95" s="66">
        <v>1</v>
      </c>
      <c r="CO95" s="66">
        <v>2.6328517505616443E-4</v>
      </c>
      <c r="CP95" s="66">
        <v>1.8588009547709143E-4</v>
      </c>
      <c r="CQ95" s="66">
        <v>1.3687503048195562E-4</v>
      </c>
      <c r="CR95" s="66">
        <v>3.1754968815632335E-4</v>
      </c>
      <c r="CS95" s="66">
        <v>8.9702121221249377E-5</v>
      </c>
      <c r="CT95" s="66">
        <v>2.7809435947085212E-4</v>
      </c>
      <c r="CU95" s="66">
        <v>4.5127421681897704E-4</v>
      </c>
      <c r="CV95" s="66">
        <v>1.5896747074959799E-3</v>
      </c>
      <c r="CW95" s="66">
        <v>1.0394393870791253E-4</v>
      </c>
      <c r="CX95" s="66">
        <v>6.3211338300852584E-4</v>
      </c>
      <c r="CY95" s="66">
        <v>3.8919086562551439E-4</v>
      </c>
      <c r="CZ95" s="66">
        <v>5.2147403180394399E-4</v>
      </c>
      <c r="DA95" s="66">
        <v>9.9941779400546061E-4</v>
      </c>
      <c r="DB95" s="66">
        <v>3.1301533435003571E-4</v>
      </c>
      <c r="DC95" s="66">
        <v>5.4909137796226547E-4</v>
      </c>
      <c r="DD95" s="66">
        <v>8.4632555540345455E-5</v>
      </c>
      <c r="DE95" s="67">
        <v>5.8844422816082772E-4</v>
      </c>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row>
    <row r="96" spans="1:168" s="34" customFormat="1" ht="19.95" customHeight="1" x14ac:dyDescent="0.2">
      <c r="A96" s="71" t="s">
        <v>781</v>
      </c>
      <c r="B96" s="69" t="s">
        <v>1053</v>
      </c>
      <c r="C96" s="70">
        <v>0</v>
      </c>
      <c r="D96" s="66">
        <v>0</v>
      </c>
      <c r="E96" s="66">
        <v>0</v>
      </c>
      <c r="F96" s="66">
        <v>0</v>
      </c>
      <c r="G96" s="66">
        <v>0</v>
      </c>
      <c r="H96" s="66">
        <v>0</v>
      </c>
      <c r="I96" s="66">
        <v>0</v>
      </c>
      <c r="J96" s="66">
        <v>0</v>
      </c>
      <c r="K96" s="66">
        <v>0</v>
      </c>
      <c r="L96" s="66">
        <v>0</v>
      </c>
      <c r="M96" s="66">
        <v>0</v>
      </c>
      <c r="N96" s="66">
        <v>0</v>
      </c>
      <c r="O96" s="66">
        <v>0</v>
      </c>
      <c r="P96" s="66">
        <v>0</v>
      </c>
      <c r="Q96" s="66">
        <v>0</v>
      </c>
      <c r="R96" s="66">
        <v>0</v>
      </c>
      <c r="S96" s="66">
        <v>0</v>
      </c>
      <c r="T96" s="66">
        <v>0</v>
      </c>
      <c r="U96" s="66">
        <v>0</v>
      </c>
      <c r="V96" s="66">
        <v>0</v>
      </c>
      <c r="W96" s="66">
        <v>0</v>
      </c>
      <c r="X96" s="66">
        <v>0</v>
      </c>
      <c r="Y96" s="66">
        <v>0</v>
      </c>
      <c r="Z96" s="66">
        <v>0</v>
      </c>
      <c r="AA96" s="66">
        <v>0</v>
      </c>
      <c r="AB96" s="66">
        <v>0</v>
      </c>
      <c r="AC96" s="66">
        <v>0</v>
      </c>
      <c r="AD96" s="66">
        <v>0</v>
      </c>
      <c r="AE96" s="66">
        <v>0</v>
      </c>
      <c r="AF96" s="66">
        <v>0</v>
      </c>
      <c r="AG96" s="66">
        <v>0</v>
      </c>
      <c r="AH96" s="66">
        <v>0</v>
      </c>
      <c r="AI96" s="66">
        <v>0</v>
      </c>
      <c r="AJ96" s="66">
        <v>0</v>
      </c>
      <c r="AK96" s="66">
        <v>0</v>
      </c>
      <c r="AL96" s="66">
        <v>0</v>
      </c>
      <c r="AM96" s="66">
        <v>0</v>
      </c>
      <c r="AN96" s="66">
        <v>0</v>
      </c>
      <c r="AO96" s="66">
        <v>0</v>
      </c>
      <c r="AP96" s="66">
        <v>0</v>
      </c>
      <c r="AQ96" s="66">
        <v>0</v>
      </c>
      <c r="AR96" s="66">
        <v>0</v>
      </c>
      <c r="AS96" s="66">
        <v>0</v>
      </c>
      <c r="AT96" s="66">
        <v>0</v>
      </c>
      <c r="AU96" s="66">
        <v>0</v>
      </c>
      <c r="AV96" s="66">
        <v>0</v>
      </c>
      <c r="AW96" s="66">
        <v>0</v>
      </c>
      <c r="AX96" s="66">
        <v>0</v>
      </c>
      <c r="AY96" s="66">
        <v>0</v>
      </c>
      <c r="AZ96" s="66">
        <v>0</v>
      </c>
      <c r="BA96" s="66">
        <v>0</v>
      </c>
      <c r="BB96" s="66">
        <v>0</v>
      </c>
      <c r="BC96" s="66">
        <v>0</v>
      </c>
      <c r="BD96" s="66">
        <v>0</v>
      </c>
      <c r="BE96" s="66">
        <v>0</v>
      </c>
      <c r="BF96" s="66">
        <v>0</v>
      </c>
      <c r="BG96" s="66">
        <v>0</v>
      </c>
      <c r="BH96" s="66">
        <v>0</v>
      </c>
      <c r="BI96" s="66">
        <v>0</v>
      </c>
      <c r="BJ96" s="66">
        <v>0</v>
      </c>
      <c r="BK96" s="66">
        <v>0</v>
      </c>
      <c r="BL96" s="66">
        <v>0</v>
      </c>
      <c r="BM96" s="66">
        <v>0</v>
      </c>
      <c r="BN96" s="66">
        <v>0</v>
      </c>
      <c r="BO96" s="66">
        <v>0</v>
      </c>
      <c r="BP96" s="66">
        <v>0</v>
      </c>
      <c r="BQ96" s="66">
        <v>0</v>
      </c>
      <c r="BR96" s="66">
        <v>0</v>
      </c>
      <c r="BS96" s="66">
        <v>0</v>
      </c>
      <c r="BT96" s="66">
        <v>0</v>
      </c>
      <c r="BU96" s="66">
        <v>0</v>
      </c>
      <c r="BV96" s="66">
        <v>0</v>
      </c>
      <c r="BW96" s="66">
        <v>0</v>
      </c>
      <c r="BX96" s="66">
        <v>0</v>
      </c>
      <c r="BY96" s="66">
        <v>0</v>
      </c>
      <c r="BZ96" s="66">
        <v>0</v>
      </c>
      <c r="CA96" s="66">
        <v>0</v>
      </c>
      <c r="CB96" s="66">
        <v>0</v>
      </c>
      <c r="CC96" s="66">
        <v>0</v>
      </c>
      <c r="CD96" s="66">
        <v>0</v>
      </c>
      <c r="CE96" s="66">
        <v>0</v>
      </c>
      <c r="CF96" s="66">
        <v>0</v>
      </c>
      <c r="CG96" s="66">
        <v>0</v>
      </c>
      <c r="CH96" s="66">
        <v>0</v>
      </c>
      <c r="CI96" s="66">
        <v>0</v>
      </c>
      <c r="CJ96" s="66">
        <v>0</v>
      </c>
      <c r="CK96" s="66">
        <v>0</v>
      </c>
      <c r="CL96" s="66">
        <v>0</v>
      </c>
      <c r="CM96" s="66">
        <v>0</v>
      </c>
      <c r="CN96" s="66">
        <v>0</v>
      </c>
      <c r="CO96" s="66">
        <v>1</v>
      </c>
      <c r="CP96" s="66">
        <v>0</v>
      </c>
      <c r="CQ96" s="66">
        <v>0</v>
      </c>
      <c r="CR96" s="66">
        <v>0</v>
      </c>
      <c r="CS96" s="66">
        <v>0</v>
      </c>
      <c r="CT96" s="66">
        <v>0</v>
      </c>
      <c r="CU96" s="66">
        <v>0</v>
      </c>
      <c r="CV96" s="66">
        <v>0</v>
      </c>
      <c r="CW96" s="66">
        <v>0</v>
      </c>
      <c r="CX96" s="66">
        <v>0</v>
      </c>
      <c r="CY96" s="66">
        <v>0</v>
      </c>
      <c r="CZ96" s="66">
        <v>0</v>
      </c>
      <c r="DA96" s="66">
        <v>0</v>
      </c>
      <c r="DB96" s="66">
        <v>0</v>
      </c>
      <c r="DC96" s="66">
        <v>0</v>
      </c>
      <c r="DD96" s="66">
        <v>0</v>
      </c>
      <c r="DE96" s="67">
        <v>0</v>
      </c>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row>
    <row r="97" spans="1:168" s="34" customFormat="1" ht="19.95" customHeight="1" x14ac:dyDescent="0.2">
      <c r="A97" s="71" t="s">
        <v>593</v>
      </c>
      <c r="B97" s="69" t="s">
        <v>592</v>
      </c>
      <c r="C97" s="70">
        <v>0</v>
      </c>
      <c r="D97" s="66">
        <v>0</v>
      </c>
      <c r="E97" s="66">
        <v>0</v>
      </c>
      <c r="F97" s="66">
        <v>0</v>
      </c>
      <c r="G97" s="66">
        <v>0</v>
      </c>
      <c r="H97" s="66">
        <v>0</v>
      </c>
      <c r="I97" s="66">
        <v>0</v>
      </c>
      <c r="J97" s="66">
        <v>0</v>
      </c>
      <c r="K97" s="66">
        <v>0</v>
      </c>
      <c r="L97" s="66">
        <v>0</v>
      </c>
      <c r="M97" s="66">
        <v>0</v>
      </c>
      <c r="N97" s="66">
        <v>0</v>
      </c>
      <c r="O97" s="66">
        <v>0</v>
      </c>
      <c r="P97" s="66">
        <v>0</v>
      </c>
      <c r="Q97" s="66">
        <v>0</v>
      </c>
      <c r="R97" s="66">
        <v>0</v>
      </c>
      <c r="S97" s="66">
        <v>0</v>
      </c>
      <c r="T97" s="66">
        <v>0</v>
      </c>
      <c r="U97" s="66">
        <v>0</v>
      </c>
      <c r="V97" s="66">
        <v>0</v>
      </c>
      <c r="W97" s="66">
        <v>0</v>
      </c>
      <c r="X97" s="66">
        <v>0</v>
      </c>
      <c r="Y97" s="66">
        <v>0</v>
      </c>
      <c r="Z97" s="66">
        <v>0</v>
      </c>
      <c r="AA97" s="66">
        <v>0</v>
      </c>
      <c r="AB97" s="66">
        <v>0</v>
      </c>
      <c r="AC97" s="66">
        <v>0</v>
      </c>
      <c r="AD97" s="66">
        <v>0</v>
      </c>
      <c r="AE97" s="66">
        <v>0</v>
      </c>
      <c r="AF97" s="66">
        <v>0</v>
      </c>
      <c r="AG97" s="66">
        <v>0</v>
      </c>
      <c r="AH97" s="66">
        <v>0</v>
      </c>
      <c r="AI97" s="66">
        <v>0</v>
      </c>
      <c r="AJ97" s="66">
        <v>0</v>
      </c>
      <c r="AK97" s="66">
        <v>0</v>
      </c>
      <c r="AL97" s="66">
        <v>0</v>
      </c>
      <c r="AM97" s="66">
        <v>0</v>
      </c>
      <c r="AN97" s="66">
        <v>0</v>
      </c>
      <c r="AO97" s="66">
        <v>0</v>
      </c>
      <c r="AP97" s="66">
        <v>0</v>
      </c>
      <c r="AQ97" s="66">
        <v>0</v>
      </c>
      <c r="AR97" s="66">
        <v>0</v>
      </c>
      <c r="AS97" s="66">
        <v>0</v>
      </c>
      <c r="AT97" s="66">
        <v>0</v>
      </c>
      <c r="AU97" s="66">
        <v>0</v>
      </c>
      <c r="AV97" s="66">
        <v>0</v>
      </c>
      <c r="AW97" s="66">
        <v>0</v>
      </c>
      <c r="AX97" s="66">
        <v>0</v>
      </c>
      <c r="AY97" s="66">
        <v>0</v>
      </c>
      <c r="AZ97" s="66">
        <v>0</v>
      </c>
      <c r="BA97" s="66">
        <v>0</v>
      </c>
      <c r="BB97" s="66">
        <v>0</v>
      </c>
      <c r="BC97" s="66">
        <v>0</v>
      </c>
      <c r="BD97" s="66">
        <v>0</v>
      </c>
      <c r="BE97" s="66">
        <v>0</v>
      </c>
      <c r="BF97" s="66">
        <v>0</v>
      </c>
      <c r="BG97" s="66">
        <v>0</v>
      </c>
      <c r="BH97" s="66">
        <v>0</v>
      </c>
      <c r="BI97" s="66">
        <v>0</v>
      </c>
      <c r="BJ97" s="66">
        <v>0</v>
      </c>
      <c r="BK97" s="66">
        <v>0</v>
      </c>
      <c r="BL97" s="66">
        <v>0</v>
      </c>
      <c r="BM97" s="66">
        <v>0</v>
      </c>
      <c r="BN97" s="66">
        <v>0</v>
      </c>
      <c r="BO97" s="66">
        <v>0</v>
      </c>
      <c r="BP97" s="66">
        <v>0</v>
      </c>
      <c r="BQ97" s="66">
        <v>0</v>
      </c>
      <c r="BR97" s="66">
        <v>0</v>
      </c>
      <c r="BS97" s="66">
        <v>0</v>
      </c>
      <c r="BT97" s="66">
        <v>0</v>
      </c>
      <c r="BU97" s="66">
        <v>0</v>
      </c>
      <c r="BV97" s="66">
        <v>0</v>
      </c>
      <c r="BW97" s="66">
        <v>0</v>
      </c>
      <c r="BX97" s="66">
        <v>0</v>
      </c>
      <c r="BY97" s="66">
        <v>0</v>
      </c>
      <c r="BZ97" s="66">
        <v>0</v>
      </c>
      <c r="CA97" s="66">
        <v>0</v>
      </c>
      <c r="CB97" s="66">
        <v>0</v>
      </c>
      <c r="CC97" s="66">
        <v>0</v>
      </c>
      <c r="CD97" s="66">
        <v>0</v>
      </c>
      <c r="CE97" s="66">
        <v>0</v>
      </c>
      <c r="CF97" s="66">
        <v>0</v>
      </c>
      <c r="CG97" s="66">
        <v>0</v>
      </c>
      <c r="CH97" s="66">
        <v>0</v>
      </c>
      <c r="CI97" s="66">
        <v>0</v>
      </c>
      <c r="CJ97" s="66">
        <v>0</v>
      </c>
      <c r="CK97" s="66">
        <v>0</v>
      </c>
      <c r="CL97" s="66">
        <v>0</v>
      </c>
      <c r="CM97" s="66">
        <v>0</v>
      </c>
      <c r="CN97" s="66">
        <v>0</v>
      </c>
      <c r="CO97" s="66">
        <v>0</v>
      </c>
      <c r="CP97" s="66">
        <v>1</v>
      </c>
      <c r="CQ97" s="66">
        <v>0</v>
      </c>
      <c r="CR97" s="66">
        <v>0</v>
      </c>
      <c r="CS97" s="66">
        <v>4.5066698612687163E-4</v>
      </c>
      <c r="CT97" s="66">
        <v>0</v>
      </c>
      <c r="CU97" s="66">
        <v>0</v>
      </c>
      <c r="CV97" s="66">
        <v>0</v>
      </c>
      <c r="CW97" s="66">
        <v>0</v>
      </c>
      <c r="CX97" s="66">
        <v>0</v>
      </c>
      <c r="CY97" s="66">
        <v>0</v>
      </c>
      <c r="CZ97" s="66">
        <v>0</v>
      </c>
      <c r="DA97" s="66">
        <v>0</v>
      </c>
      <c r="DB97" s="66">
        <v>0</v>
      </c>
      <c r="DC97" s="66">
        <v>0</v>
      </c>
      <c r="DD97" s="66">
        <v>0</v>
      </c>
      <c r="DE97" s="67">
        <v>0</v>
      </c>
      <c r="DO97" s="33"/>
      <c r="DP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row>
    <row r="98" spans="1:168" s="34" customFormat="1" ht="19.95" customHeight="1" x14ac:dyDescent="0.2">
      <c r="A98" s="71" t="s">
        <v>596</v>
      </c>
      <c r="B98" s="69" t="s">
        <v>595</v>
      </c>
      <c r="C98" s="70">
        <v>3.4180491052238825E-4</v>
      </c>
      <c r="D98" s="66">
        <v>3.8391413301769496E-4</v>
      </c>
      <c r="E98" s="66">
        <v>8.6059327733005991E-3</v>
      </c>
      <c r="F98" s="66">
        <v>3.7142178049800318E-5</v>
      </c>
      <c r="G98" s="66">
        <v>7.0791147085936821E-5</v>
      </c>
      <c r="H98" s="66">
        <v>0</v>
      </c>
      <c r="I98" s="66">
        <v>8.3036900416077306E-5</v>
      </c>
      <c r="J98" s="66">
        <v>1.8258469758335275E-4</v>
      </c>
      <c r="K98" s="66">
        <v>7.6106211149346711E-5</v>
      </c>
      <c r="L98" s="66">
        <v>5.1250104486495881E-4</v>
      </c>
      <c r="M98" s="66">
        <v>0</v>
      </c>
      <c r="N98" s="66">
        <v>7.4793839747863911E-5</v>
      </c>
      <c r="O98" s="66">
        <v>6.9682888729972849E-5</v>
      </c>
      <c r="P98" s="66">
        <v>7.1657458828651161E-5</v>
      </c>
      <c r="Q98" s="66">
        <v>6.4619853026882487E-5</v>
      </c>
      <c r="R98" s="66">
        <v>1.4341146367509916E-4</v>
      </c>
      <c r="S98" s="66">
        <v>9.4776598246483929E-5</v>
      </c>
      <c r="T98" s="66">
        <v>8.8880266267080327E-5</v>
      </c>
      <c r="U98" s="66">
        <v>1.6020674199995557E-4</v>
      </c>
      <c r="V98" s="66">
        <v>1.0684843926221553E-4</v>
      </c>
      <c r="W98" s="66">
        <v>7.4913819033589098E-5</v>
      </c>
      <c r="X98" s="66">
        <v>6.4266406222302091E-5</v>
      </c>
      <c r="Y98" s="66">
        <v>9.1735641236708075E-5</v>
      </c>
      <c r="Z98" s="66">
        <v>1.2053227096498465E-4</v>
      </c>
      <c r="AA98" s="66">
        <v>1.18011317296545E-4</v>
      </c>
      <c r="AB98" s="66">
        <v>7.3390240292176158E-5</v>
      </c>
      <c r="AC98" s="66">
        <v>1.5128554719074809E-4</v>
      </c>
      <c r="AD98" s="66">
        <v>7.9920346125413941E-5</v>
      </c>
      <c r="AE98" s="66">
        <v>6.5829273563159182E-5</v>
      </c>
      <c r="AF98" s="66">
        <v>5.6913072567596364E-5</v>
      </c>
      <c r="AG98" s="66">
        <v>1.1319567262745317E-4</v>
      </c>
      <c r="AH98" s="66">
        <v>1.4061796436007248E-4</v>
      </c>
      <c r="AI98" s="66">
        <v>1.3561955678135942E-4</v>
      </c>
      <c r="AJ98" s="66">
        <v>1.4001986020581529E-4</v>
      </c>
      <c r="AK98" s="66">
        <v>1.3409182764424432E-4</v>
      </c>
      <c r="AL98" s="66">
        <v>5.087656989756373E-5</v>
      </c>
      <c r="AM98" s="66">
        <v>7.0742935714739952E-5</v>
      </c>
      <c r="AN98" s="66">
        <v>1.5772290096090596E-4</v>
      </c>
      <c r="AO98" s="66">
        <v>9.6631881108433695E-5</v>
      </c>
      <c r="AP98" s="66">
        <v>1.2899035516431131E-4</v>
      </c>
      <c r="AQ98" s="66">
        <v>1.1435502473351432E-4</v>
      </c>
      <c r="AR98" s="66">
        <v>6.7435948788376946E-5</v>
      </c>
      <c r="AS98" s="66">
        <v>6.9763810909176358E-5</v>
      </c>
      <c r="AT98" s="66">
        <v>5.5366786175927227E-5</v>
      </c>
      <c r="AU98" s="66">
        <v>4.4844996160680325E-5</v>
      </c>
      <c r="AV98" s="66">
        <v>4.9592958088491886E-5</v>
      </c>
      <c r="AW98" s="66">
        <v>4.4885560797725763E-5</v>
      </c>
      <c r="AX98" s="66">
        <v>4.9094419833005283E-5</v>
      </c>
      <c r="AY98" s="66">
        <v>5.9448375264217437E-5</v>
      </c>
      <c r="AZ98" s="66">
        <v>4.6410047412527407E-5</v>
      </c>
      <c r="BA98" s="66">
        <v>4.0757867496484121E-5</v>
      </c>
      <c r="BB98" s="66">
        <v>7.9363487142974321E-5</v>
      </c>
      <c r="BC98" s="66">
        <v>4.2863712395964498E-5</v>
      </c>
      <c r="BD98" s="66">
        <v>4.6309253938181199E-5</v>
      </c>
      <c r="BE98" s="66">
        <v>4.5501909534594148E-5</v>
      </c>
      <c r="BF98" s="66">
        <v>4.8686893904567346E-5</v>
      </c>
      <c r="BG98" s="66">
        <v>3.669848509484665E-5</v>
      </c>
      <c r="BH98" s="66">
        <v>8.0596475879224887E-5</v>
      </c>
      <c r="BI98" s="66">
        <v>5.476836570170703E-5</v>
      </c>
      <c r="BJ98" s="66">
        <v>6.9700102814992794E-5</v>
      </c>
      <c r="BK98" s="66">
        <v>5.4495280836654983E-4</v>
      </c>
      <c r="BL98" s="66">
        <v>7.6684635877950107E-5</v>
      </c>
      <c r="BM98" s="66">
        <v>9.9742919548911565E-5</v>
      </c>
      <c r="BN98" s="66">
        <v>6.9685005825032047E-5</v>
      </c>
      <c r="BO98" s="66">
        <v>7.769372287684034E-5</v>
      </c>
      <c r="BP98" s="66">
        <v>2.4493407560842527E-4</v>
      </c>
      <c r="BQ98" s="66">
        <v>4.2428922884741221E-4</v>
      </c>
      <c r="BR98" s="66">
        <v>3.0759977346123677E-4</v>
      </c>
      <c r="BS98" s="66">
        <v>8.2050260562874447E-5</v>
      </c>
      <c r="BT98" s="66">
        <v>8.4903016391593984E-5</v>
      </c>
      <c r="BU98" s="66">
        <v>1.8122112044392433E-4</v>
      </c>
      <c r="BV98" s="66">
        <v>6.3537868928619241E-5</v>
      </c>
      <c r="BW98" s="66">
        <v>4.4033221912983008E-5</v>
      </c>
      <c r="BX98" s="66">
        <v>1.1379497463737335E-5</v>
      </c>
      <c r="BY98" s="66">
        <v>1.7030697228335564E-4</v>
      </c>
      <c r="BZ98" s="66">
        <v>7.6893766802238361E-5</v>
      </c>
      <c r="CA98" s="66">
        <v>1.8242544156459847E-4</v>
      </c>
      <c r="CB98" s="66">
        <v>1.5502284585440303E-4</v>
      </c>
      <c r="CC98" s="66">
        <v>2.3294819451156149E-5</v>
      </c>
      <c r="CD98" s="66">
        <v>6.4514153513667408E-5</v>
      </c>
      <c r="CE98" s="66">
        <v>2.0664922389886983E-2</v>
      </c>
      <c r="CF98" s="66">
        <v>1.3008841701275199E-3</v>
      </c>
      <c r="CG98" s="66">
        <v>6.9289515461395484E-5</v>
      </c>
      <c r="CH98" s="66">
        <v>1.1268609440511542E-3</v>
      </c>
      <c r="CI98" s="66">
        <v>6.0773840728375482E-4</v>
      </c>
      <c r="CJ98" s="66">
        <v>7.976797338963056E-5</v>
      </c>
      <c r="CK98" s="66">
        <v>5.380405656385868E-4</v>
      </c>
      <c r="CL98" s="66">
        <v>4.6246692410698871E-4</v>
      </c>
      <c r="CM98" s="66">
        <v>1.2211585354693653E-4</v>
      </c>
      <c r="CN98" s="66">
        <v>7.0149912207471962E-5</v>
      </c>
      <c r="CO98" s="66">
        <v>9.6090163240025308E-5</v>
      </c>
      <c r="CP98" s="66">
        <v>1.0395226985649424E-2</v>
      </c>
      <c r="CQ98" s="66">
        <v>1</v>
      </c>
      <c r="CR98" s="66">
        <v>3.2147440529009729E-3</v>
      </c>
      <c r="CS98" s="66">
        <v>1.2046533882685345E-3</v>
      </c>
      <c r="CT98" s="66">
        <v>8.9947286061963191E-5</v>
      </c>
      <c r="CU98" s="66">
        <v>3.8689896161080763E-5</v>
      </c>
      <c r="CV98" s="66">
        <v>2.6364143983415066E-4</v>
      </c>
      <c r="CW98" s="66">
        <v>3.9902178160829322E-5</v>
      </c>
      <c r="CX98" s="66">
        <v>7.0477140526061649E-5</v>
      </c>
      <c r="CY98" s="66">
        <v>1.3771664029821817E-4</v>
      </c>
      <c r="CZ98" s="66">
        <v>1.7938523251539851E-4</v>
      </c>
      <c r="DA98" s="66">
        <v>6.0800242562868399E-5</v>
      </c>
      <c r="DB98" s="66">
        <v>1.2562208169531556E-4</v>
      </c>
      <c r="DC98" s="66">
        <v>1.273695554373824E-4</v>
      </c>
      <c r="DD98" s="66">
        <v>1.0898020504582925E-4</v>
      </c>
      <c r="DE98" s="67">
        <v>2.1693525149131592E-3</v>
      </c>
      <c r="DO98" s="33"/>
      <c r="DP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row>
    <row r="99" spans="1:168" s="34" customFormat="1" ht="19.95" customHeight="1" x14ac:dyDescent="0.2">
      <c r="A99" s="71" t="s">
        <v>599</v>
      </c>
      <c r="B99" s="69" t="s">
        <v>598</v>
      </c>
      <c r="C99" s="70">
        <v>0</v>
      </c>
      <c r="D99" s="66">
        <v>0</v>
      </c>
      <c r="E99" s="66">
        <v>0</v>
      </c>
      <c r="F99" s="66">
        <v>0</v>
      </c>
      <c r="G99" s="66">
        <v>0</v>
      </c>
      <c r="H99" s="66">
        <v>0</v>
      </c>
      <c r="I99" s="66">
        <v>0</v>
      </c>
      <c r="J99" s="66">
        <v>0</v>
      </c>
      <c r="K99" s="66">
        <v>0</v>
      </c>
      <c r="L99" s="66">
        <v>0</v>
      </c>
      <c r="M99" s="66">
        <v>0</v>
      </c>
      <c r="N99" s="66">
        <v>0</v>
      </c>
      <c r="O99" s="66">
        <v>0</v>
      </c>
      <c r="P99" s="66">
        <v>0</v>
      </c>
      <c r="Q99" s="66">
        <v>0</v>
      </c>
      <c r="R99" s="66">
        <v>0</v>
      </c>
      <c r="S99" s="66">
        <v>0</v>
      </c>
      <c r="T99" s="66">
        <v>0</v>
      </c>
      <c r="U99" s="66">
        <v>0</v>
      </c>
      <c r="V99" s="66">
        <v>0</v>
      </c>
      <c r="W99" s="66">
        <v>0</v>
      </c>
      <c r="X99" s="66">
        <v>0</v>
      </c>
      <c r="Y99" s="66">
        <v>0</v>
      </c>
      <c r="Z99" s="66">
        <v>0</v>
      </c>
      <c r="AA99" s="66">
        <v>0</v>
      </c>
      <c r="AB99" s="66">
        <v>0</v>
      </c>
      <c r="AC99" s="66">
        <v>0</v>
      </c>
      <c r="AD99" s="66">
        <v>0</v>
      </c>
      <c r="AE99" s="66">
        <v>0</v>
      </c>
      <c r="AF99" s="66">
        <v>0</v>
      </c>
      <c r="AG99" s="66">
        <v>0</v>
      </c>
      <c r="AH99" s="66">
        <v>0</v>
      </c>
      <c r="AI99" s="66">
        <v>0</v>
      </c>
      <c r="AJ99" s="66">
        <v>0</v>
      </c>
      <c r="AK99" s="66">
        <v>0</v>
      </c>
      <c r="AL99" s="66">
        <v>0</v>
      </c>
      <c r="AM99" s="66">
        <v>0</v>
      </c>
      <c r="AN99" s="66">
        <v>0</v>
      </c>
      <c r="AO99" s="66">
        <v>0</v>
      </c>
      <c r="AP99" s="66">
        <v>0</v>
      </c>
      <c r="AQ99" s="66">
        <v>0</v>
      </c>
      <c r="AR99" s="66">
        <v>0</v>
      </c>
      <c r="AS99" s="66">
        <v>0</v>
      </c>
      <c r="AT99" s="66">
        <v>0</v>
      </c>
      <c r="AU99" s="66">
        <v>0</v>
      </c>
      <c r="AV99" s="66">
        <v>0</v>
      </c>
      <c r="AW99" s="66">
        <v>0</v>
      </c>
      <c r="AX99" s="66">
        <v>0</v>
      </c>
      <c r="AY99" s="66">
        <v>0</v>
      </c>
      <c r="AZ99" s="66">
        <v>0</v>
      </c>
      <c r="BA99" s="66">
        <v>0</v>
      </c>
      <c r="BB99" s="66">
        <v>0</v>
      </c>
      <c r="BC99" s="66">
        <v>0</v>
      </c>
      <c r="BD99" s="66">
        <v>0</v>
      </c>
      <c r="BE99" s="66">
        <v>0</v>
      </c>
      <c r="BF99" s="66">
        <v>0</v>
      </c>
      <c r="BG99" s="66">
        <v>0</v>
      </c>
      <c r="BH99" s="66">
        <v>0</v>
      </c>
      <c r="BI99" s="66">
        <v>0</v>
      </c>
      <c r="BJ99" s="66">
        <v>0</v>
      </c>
      <c r="BK99" s="66">
        <v>0</v>
      </c>
      <c r="BL99" s="66">
        <v>0</v>
      </c>
      <c r="BM99" s="66">
        <v>0</v>
      </c>
      <c r="BN99" s="66">
        <v>0</v>
      </c>
      <c r="BO99" s="66">
        <v>0</v>
      </c>
      <c r="BP99" s="66">
        <v>0</v>
      </c>
      <c r="BQ99" s="66">
        <v>0</v>
      </c>
      <c r="BR99" s="66">
        <v>0</v>
      </c>
      <c r="BS99" s="66">
        <v>0</v>
      </c>
      <c r="BT99" s="66">
        <v>0</v>
      </c>
      <c r="BU99" s="66">
        <v>0</v>
      </c>
      <c r="BV99" s="66">
        <v>0</v>
      </c>
      <c r="BW99" s="66">
        <v>0</v>
      </c>
      <c r="BX99" s="66">
        <v>0</v>
      </c>
      <c r="BY99" s="66">
        <v>0</v>
      </c>
      <c r="BZ99" s="66">
        <v>0</v>
      </c>
      <c r="CA99" s="66">
        <v>0</v>
      </c>
      <c r="CB99" s="66">
        <v>0</v>
      </c>
      <c r="CC99" s="66">
        <v>0</v>
      </c>
      <c r="CD99" s="66">
        <v>0</v>
      </c>
      <c r="CE99" s="66">
        <v>0</v>
      </c>
      <c r="CF99" s="66">
        <v>0</v>
      </c>
      <c r="CG99" s="66">
        <v>0</v>
      </c>
      <c r="CH99" s="66">
        <v>0</v>
      </c>
      <c r="CI99" s="66">
        <v>0</v>
      </c>
      <c r="CJ99" s="66">
        <v>0</v>
      </c>
      <c r="CK99" s="66">
        <v>0</v>
      </c>
      <c r="CL99" s="66">
        <v>0</v>
      </c>
      <c r="CM99" s="66">
        <v>0</v>
      </c>
      <c r="CN99" s="66">
        <v>0</v>
      </c>
      <c r="CO99" s="66">
        <v>0</v>
      </c>
      <c r="CP99" s="66">
        <v>0</v>
      </c>
      <c r="CQ99" s="66">
        <v>0</v>
      </c>
      <c r="CR99" s="66">
        <v>1</v>
      </c>
      <c r="CS99" s="66">
        <v>0</v>
      </c>
      <c r="CT99" s="66">
        <v>0</v>
      </c>
      <c r="CU99" s="66">
        <v>0</v>
      </c>
      <c r="CV99" s="66">
        <v>0</v>
      </c>
      <c r="CW99" s="66">
        <v>0</v>
      </c>
      <c r="CX99" s="66">
        <v>0</v>
      </c>
      <c r="CY99" s="66">
        <v>0</v>
      </c>
      <c r="CZ99" s="66">
        <v>0</v>
      </c>
      <c r="DA99" s="66">
        <v>0</v>
      </c>
      <c r="DB99" s="66">
        <v>0</v>
      </c>
      <c r="DC99" s="66">
        <v>0</v>
      </c>
      <c r="DD99" s="66">
        <v>0</v>
      </c>
      <c r="DE99" s="67">
        <v>0</v>
      </c>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row>
    <row r="100" spans="1:168" s="34" customFormat="1" ht="19.95" customHeight="1" x14ac:dyDescent="0.2">
      <c r="A100" s="71" t="s">
        <v>602</v>
      </c>
      <c r="B100" s="69" t="s">
        <v>601</v>
      </c>
      <c r="C100" s="70">
        <v>0</v>
      </c>
      <c r="D100" s="66">
        <v>0</v>
      </c>
      <c r="E100" s="66">
        <v>0</v>
      </c>
      <c r="F100" s="66">
        <v>0</v>
      </c>
      <c r="G100" s="66">
        <v>0</v>
      </c>
      <c r="H100" s="66">
        <v>0</v>
      </c>
      <c r="I100" s="66">
        <v>0</v>
      </c>
      <c r="J100" s="66">
        <v>0</v>
      </c>
      <c r="K100" s="66">
        <v>0</v>
      </c>
      <c r="L100" s="66">
        <v>0</v>
      </c>
      <c r="M100" s="66">
        <v>0</v>
      </c>
      <c r="N100" s="66">
        <v>0</v>
      </c>
      <c r="O100" s="66">
        <v>0</v>
      </c>
      <c r="P100" s="66">
        <v>0</v>
      </c>
      <c r="Q100" s="66">
        <v>0</v>
      </c>
      <c r="R100" s="66">
        <v>0</v>
      </c>
      <c r="S100" s="66">
        <v>0</v>
      </c>
      <c r="T100" s="66">
        <v>0</v>
      </c>
      <c r="U100" s="66">
        <v>0</v>
      </c>
      <c r="V100" s="66">
        <v>0</v>
      </c>
      <c r="W100" s="66">
        <v>0</v>
      </c>
      <c r="X100" s="66">
        <v>0</v>
      </c>
      <c r="Y100" s="66">
        <v>0</v>
      </c>
      <c r="Z100" s="66">
        <v>0</v>
      </c>
      <c r="AA100" s="66">
        <v>0</v>
      </c>
      <c r="AB100" s="66">
        <v>0</v>
      </c>
      <c r="AC100" s="66">
        <v>0</v>
      </c>
      <c r="AD100" s="66">
        <v>0</v>
      </c>
      <c r="AE100" s="66">
        <v>0</v>
      </c>
      <c r="AF100" s="66">
        <v>0</v>
      </c>
      <c r="AG100" s="66">
        <v>0</v>
      </c>
      <c r="AH100" s="66">
        <v>0</v>
      </c>
      <c r="AI100" s="66">
        <v>0</v>
      </c>
      <c r="AJ100" s="66">
        <v>0</v>
      </c>
      <c r="AK100" s="66">
        <v>0</v>
      </c>
      <c r="AL100" s="66">
        <v>0</v>
      </c>
      <c r="AM100" s="66">
        <v>0</v>
      </c>
      <c r="AN100" s="66">
        <v>0</v>
      </c>
      <c r="AO100" s="66">
        <v>0</v>
      </c>
      <c r="AP100" s="66">
        <v>0</v>
      </c>
      <c r="AQ100" s="66">
        <v>0</v>
      </c>
      <c r="AR100" s="66">
        <v>0</v>
      </c>
      <c r="AS100" s="66">
        <v>0</v>
      </c>
      <c r="AT100" s="66">
        <v>0</v>
      </c>
      <c r="AU100" s="66">
        <v>0</v>
      </c>
      <c r="AV100" s="66">
        <v>0</v>
      </c>
      <c r="AW100" s="66">
        <v>0</v>
      </c>
      <c r="AX100" s="66">
        <v>0</v>
      </c>
      <c r="AY100" s="66">
        <v>0</v>
      </c>
      <c r="AZ100" s="66">
        <v>0</v>
      </c>
      <c r="BA100" s="66">
        <v>0</v>
      </c>
      <c r="BB100" s="66">
        <v>0</v>
      </c>
      <c r="BC100" s="66">
        <v>0</v>
      </c>
      <c r="BD100" s="66">
        <v>0</v>
      </c>
      <c r="BE100" s="66">
        <v>0</v>
      </c>
      <c r="BF100" s="66">
        <v>0</v>
      </c>
      <c r="BG100" s="66">
        <v>0</v>
      </c>
      <c r="BH100" s="66">
        <v>0</v>
      </c>
      <c r="BI100" s="66">
        <v>0</v>
      </c>
      <c r="BJ100" s="66">
        <v>0</v>
      </c>
      <c r="BK100" s="66">
        <v>0</v>
      </c>
      <c r="BL100" s="66">
        <v>0</v>
      </c>
      <c r="BM100" s="66">
        <v>0</v>
      </c>
      <c r="BN100" s="66">
        <v>0</v>
      </c>
      <c r="BO100" s="66">
        <v>0</v>
      </c>
      <c r="BP100" s="66">
        <v>0</v>
      </c>
      <c r="BQ100" s="66">
        <v>0</v>
      </c>
      <c r="BR100" s="66">
        <v>0</v>
      </c>
      <c r="BS100" s="66">
        <v>0</v>
      </c>
      <c r="BT100" s="66">
        <v>0</v>
      </c>
      <c r="BU100" s="66">
        <v>0</v>
      </c>
      <c r="BV100" s="66">
        <v>0</v>
      </c>
      <c r="BW100" s="66">
        <v>0</v>
      </c>
      <c r="BX100" s="66">
        <v>0</v>
      </c>
      <c r="BY100" s="66">
        <v>0</v>
      </c>
      <c r="BZ100" s="66">
        <v>0</v>
      </c>
      <c r="CA100" s="66">
        <v>0</v>
      </c>
      <c r="CB100" s="66">
        <v>0</v>
      </c>
      <c r="CC100" s="66">
        <v>0</v>
      </c>
      <c r="CD100" s="66">
        <v>0</v>
      </c>
      <c r="CE100" s="66">
        <v>0</v>
      </c>
      <c r="CF100" s="66">
        <v>0</v>
      </c>
      <c r="CG100" s="66">
        <v>0</v>
      </c>
      <c r="CH100" s="66">
        <v>0</v>
      </c>
      <c r="CI100" s="66">
        <v>0</v>
      </c>
      <c r="CJ100" s="66">
        <v>0</v>
      </c>
      <c r="CK100" s="66">
        <v>0</v>
      </c>
      <c r="CL100" s="66">
        <v>0</v>
      </c>
      <c r="CM100" s="66">
        <v>0</v>
      </c>
      <c r="CN100" s="66">
        <v>0</v>
      </c>
      <c r="CO100" s="66">
        <v>0</v>
      </c>
      <c r="CP100" s="66">
        <v>0</v>
      </c>
      <c r="CQ100" s="66">
        <v>0</v>
      </c>
      <c r="CR100" s="66">
        <v>0</v>
      </c>
      <c r="CS100" s="66">
        <v>1</v>
      </c>
      <c r="CT100" s="66">
        <v>0</v>
      </c>
      <c r="CU100" s="66">
        <v>0</v>
      </c>
      <c r="CV100" s="66">
        <v>0</v>
      </c>
      <c r="CW100" s="66">
        <v>0</v>
      </c>
      <c r="CX100" s="66">
        <v>0</v>
      </c>
      <c r="CY100" s="66">
        <v>0</v>
      </c>
      <c r="CZ100" s="66">
        <v>0</v>
      </c>
      <c r="DA100" s="66">
        <v>0</v>
      </c>
      <c r="DB100" s="66">
        <v>0</v>
      </c>
      <c r="DC100" s="66">
        <v>0</v>
      </c>
      <c r="DD100" s="66">
        <v>0</v>
      </c>
      <c r="DE100" s="67">
        <v>0</v>
      </c>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row>
    <row r="101" spans="1:168" s="34" customFormat="1" ht="19.95" customHeight="1" x14ac:dyDescent="0.2">
      <c r="A101" s="71" t="s">
        <v>604</v>
      </c>
      <c r="B101" s="69" t="s">
        <v>108</v>
      </c>
      <c r="C101" s="70">
        <v>2.2574527451664031E-4</v>
      </c>
      <c r="D101" s="66">
        <v>2.192123550117681E-4</v>
      </c>
      <c r="E101" s="66">
        <v>1.7830856358785924E-3</v>
      </c>
      <c r="F101" s="66">
        <v>2.139420250590152E-4</v>
      </c>
      <c r="G101" s="66">
        <v>3.5691856006647756E-3</v>
      </c>
      <c r="H101" s="66">
        <v>0</v>
      </c>
      <c r="I101" s="66">
        <v>1.7477740639519235E-3</v>
      </c>
      <c r="J101" s="66">
        <v>5.6322768771825172E-4</v>
      </c>
      <c r="K101" s="66">
        <v>1.0546997238617519E-3</v>
      </c>
      <c r="L101" s="66">
        <v>1.7664168442759929E-3</v>
      </c>
      <c r="M101" s="66">
        <v>0</v>
      </c>
      <c r="N101" s="66">
        <v>5.3806281629262904E-4</v>
      </c>
      <c r="O101" s="66">
        <v>5.9429381049459502E-4</v>
      </c>
      <c r="P101" s="66">
        <v>8.037036881613993E-4</v>
      </c>
      <c r="Q101" s="66">
        <v>1.0676734963059918E-3</v>
      </c>
      <c r="R101" s="66">
        <v>5.8212099438003577E-4</v>
      </c>
      <c r="S101" s="66">
        <v>7.076675861025745E-4</v>
      </c>
      <c r="T101" s="66">
        <v>5.9209006204192008E-4</v>
      </c>
      <c r="U101" s="66">
        <v>1.0478062673070433E-3</v>
      </c>
      <c r="V101" s="66">
        <v>4.3441623446325104E-3</v>
      </c>
      <c r="W101" s="66">
        <v>5.4449885103446981E-4</v>
      </c>
      <c r="X101" s="66">
        <v>6.487706105767052E-4</v>
      </c>
      <c r="Y101" s="66">
        <v>8.0908720504839255E-4</v>
      </c>
      <c r="Z101" s="66">
        <v>5.1210419186189648E-4</v>
      </c>
      <c r="AA101" s="66">
        <v>2.4113698537762676E-3</v>
      </c>
      <c r="AB101" s="66">
        <v>9.2825819419286128E-4</v>
      </c>
      <c r="AC101" s="66">
        <v>1.3227736195891893E-4</v>
      </c>
      <c r="AD101" s="66">
        <v>4.9821633623601787E-4</v>
      </c>
      <c r="AE101" s="66">
        <v>5.0435998453465683E-4</v>
      </c>
      <c r="AF101" s="66">
        <v>3.2644804139122846E-4</v>
      </c>
      <c r="AG101" s="66">
        <v>2.697706744101053E-4</v>
      </c>
      <c r="AH101" s="66">
        <v>7.2014007265623257E-4</v>
      </c>
      <c r="AI101" s="66">
        <v>1.4639311163938363E-3</v>
      </c>
      <c r="AJ101" s="66">
        <v>7.0530466588548826E-4</v>
      </c>
      <c r="AK101" s="66">
        <v>4.7516551165077291E-4</v>
      </c>
      <c r="AL101" s="66">
        <v>7.53510648025021E-4</v>
      </c>
      <c r="AM101" s="66">
        <v>9.3710503356893239E-4</v>
      </c>
      <c r="AN101" s="66">
        <v>9.5729627946302743E-4</v>
      </c>
      <c r="AO101" s="66">
        <v>8.6296362954171792E-4</v>
      </c>
      <c r="AP101" s="66">
        <v>3.7819904834962787E-4</v>
      </c>
      <c r="AQ101" s="66">
        <v>5.2332593563504811E-4</v>
      </c>
      <c r="AR101" s="66">
        <v>8.5545284034804444E-4</v>
      </c>
      <c r="AS101" s="66">
        <v>7.1641890071845015E-4</v>
      </c>
      <c r="AT101" s="66">
        <v>1.4573301949663139E-3</v>
      </c>
      <c r="AU101" s="66">
        <v>1.5027462260345369E-3</v>
      </c>
      <c r="AV101" s="66">
        <v>9.3741755256969319E-4</v>
      </c>
      <c r="AW101" s="66">
        <v>6.9258793020501874E-4</v>
      </c>
      <c r="AX101" s="66">
        <v>6.0256890705053477E-4</v>
      </c>
      <c r="AY101" s="66">
        <v>7.7937094860657051E-4</v>
      </c>
      <c r="AZ101" s="66">
        <v>2.4174569455657441E-4</v>
      </c>
      <c r="BA101" s="66">
        <v>6.2666361692965706E-4</v>
      </c>
      <c r="BB101" s="66">
        <v>7.1923619577689312E-4</v>
      </c>
      <c r="BC101" s="66">
        <v>8.1402230649260481E-4</v>
      </c>
      <c r="BD101" s="66">
        <v>8.172009115511485E-4</v>
      </c>
      <c r="BE101" s="66">
        <v>2.7549771700119115E-4</v>
      </c>
      <c r="BF101" s="66">
        <v>3.1218917060140522E-4</v>
      </c>
      <c r="BG101" s="66">
        <v>1.794924883484541E-4</v>
      </c>
      <c r="BH101" s="66">
        <v>6.7161080889320698E-4</v>
      </c>
      <c r="BI101" s="66">
        <v>6.568315279274733E-4</v>
      </c>
      <c r="BJ101" s="66">
        <v>7.2977265464115211E-4</v>
      </c>
      <c r="BK101" s="66">
        <v>1.6983187138090257E-3</v>
      </c>
      <c r="BL101" s="66">
        <v>6.7202341077076961E-4</v>
      </c>
      <c r="BM101" s="66">
        <v>1.7629880902516753E-3</v>
      </c>
      <c r="BN101" s="66">
        <v>8.0366545161005584E-4</v>
      </c>
      <c r="BO101" s="66">
        <v>1.012738001114132E-3</v>
      </c>
      <c r="BP101" s="66">
        <v>7.8693211231289104E-4</v>
      </c>
      <c r="BQ101" s="66">
        <v>2.7604441704347244E-3</v>
      </c>
      <c r="BR101" s="66">
        <v>6.6850450979655963E-3</v>
      </c>
      <c r="BS101" s="66">
        <v>1.7888654153943749E-3</v>
      </c>
      <c r="BT101" s="66">
        <v>6.8550548221817413E-4</v>
      </c>
      <c r="BU101" s="66">
        <v>2.2430676679468385E-3</v>
      </c>
      <c r="BV101" s="66">
        <v>8.9425215856673212E-4</v>
      </c>
      <c r="BW101" s="66">
        <v>9.0927592922677124E-4</v>
      </c>
      <c r="BX101" s="66">
        <v>1.4340180784942449E-4</v>
      </c>
      <c r="BY101" s="66">
        <v>1.0591176898623864E-3</v>
      </c>
      <c r="BZ101" s="66">
        <v>1.5156529209626258E-3</v>
      </c>
      <c r="CA101" s="66">
        <v>7.0124474294934198E-4</v>
      </c>
      <c r="CB101" s="66">
        <v>9.2812395836638028E-4</v>
      </c>
      <c r="CC101" s="66">
        <v>1.1955267938198548E-3</v>
      </c>
      <c r="CD101" s="66">
        <v>9.3652937661015373E-4</v>
      </c>
      <c r="CE101" s="66">
        <v>3.3194923546496806E-3</v>
      </c>
      <c r="CF101" s="66">
        <v>1.6344610240833419E-3</v>
      </c>
      <c r="CG101" s="66">
        <v>1.7762490535033052E-4</v>
      </c>
      <c r="CH101" s="66">
        <v>9.3572510495459394E-4</v>
      </c>
      <c r="CI101" s="66">
        <v>1.9699622281266322E-3</v>
      </c>
      <c r="CJ101" s="66">
        <v>9.262892430789134E-4</v>
      </c>
      <c r="CK101" s="66">
        <v>1.3758654411195606E-3</v>
      </c>
      <c r="CL101" s="66">
        <v>1.9924043279754416E-3</v>
      </c>
      <c r="CM101" s="66">
        <v>2.0111435102180305E-4</v>
      </c>
      <c r="CN101" s="66">
        <v>5.0539069832336093E-4</v>
      </c>
      <c r="CO101" s="66">
        <v>3.402602158972251E-3</v>
      </c>
      <c r="CP101" s="66">
        <v>1.1092994773421899E-3</v>
      </c>
      <c r="CQ101" s="66">
        <v>8.0401732051090273E-4</v>
      </c>
      <c r="CR101" s="66">
        <v>3.6091433266024998E-4</v>
      </c>
      <c r="CS101" s="66">
        <v>4.407094049708841E-4</v>
      </c>
      <c r="CT101" s="66">
        <v>1</v>
      </c>
      <c r="CU101" s="66">
        <v>1.8046399624858259E-3</v>
      </c>
      <c r="CV101" s="66">
        <v>2.3109176145533331E-3</v>
      </c>
      <c r="CW101" s="66">
        <v>1.2918035456213682E-3</v>
      </c>
      <c r="CX101" s="66">
        <v>1.2194160404577971E-3</v>
      </c>
      <c r="CY101" s="66">
        <v>1.5238842806630458E-3</v>
      </c>
      <c r="CZ101" s="66">
        <v>1.3842977933212562E-3</v>
      </c>
      <c r="DA101" s="66">
        <v>1.2824345147846219E-3</v>
      </c>
      <c r="DB101" s="66">
        <v>5.3251296441673892E-3</v>
      </c>
      <c r="DC101" s="66">
        <v>1.8230883004244779E-3</v>
      </c>
      <c r="DD101" s="66">
        <v>2.1704026497342829E-4</v>
      </c>
      <c r="DE101" s="67">
        <v>3.5581775910388017E-3</v>
      </c>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row>
    <row r="102" spans="1:168" s="34" customFormat="1" ht="19.95" customHeight="1" x14ac:dyDescent="0.2">
      <c r="A102" s="71" t="s">
        <v>606</v>
      </c>
      <c r="B102" s="69" t="s">
        <v>607</v>
      </c>
      <c r="C102" s="70">
        <v>3.8526103247585662E-3</v>
      </c>
      <c r="D102" s="66">
        <v>3.6866552159328294E-3</v>
      </c>
      <c r="E102" s="66">
        <v>6.00099830725025E-3</v>
      </c>
      <c r="F102" s="66">
        <v>3.0128238437290311E-3</v>
      </c>
      <c r="G102" s="66">
        <v>2.1144363713268949E-3</v>
      </c>
      <c r="H102" s="66">
        <v>0</v>
      </c>
      <c r="I102" s="66">
        <v>1.8627233994105936E-2</v>
      </c>
      <c r="J102" s="66">
        <v>2.2431485692769836E-3</v>
      </c>
      <c r="K102" s="66">
        <v>2.2299204845560314E-3</v>
      </c>
      <c r="L102" s="66">
        <v>1.5060739861916693E-3</v>
      </c>
      <c r="M102" s="66">
        <v>0</v>
      </c>
      <c r="N102" s="66">
        <v>3.10416099626196E-3</v>
      </c>
      <c r="O102" s="66">
        <v>2.4360849074796945E-3</v>
      </c>
      <c r="P102" s="66">
        <v>4.9730264668756598E-3</v>
      </c>
      <c r="Q102" s="66">
        <v>3.2625535214889784E-3</v>
      </c>
      <c r="R102" s="66">
        <v>2.3233794285948441E-3</v>
      </c>
      <c r="S102" s="66">
        <v>2.1109560142202615E-3</v>
      </c>
      <c r="T102" s="66">
        <v>5.3187150616615698E-3</v>
      </c>
      <c r="U102" s="66">
        <v>2.2944561690111023E-3</v>
      </c>
      <c r="V102" s="66">
        <v>5.0745306145815201E-3</v>
      </c>
      <c r="W102" s="66">
        <v>8.9991839830646592E-4</v>
      </c>
      <c r="X102" s="66">
        <v>1.4697612682907078E-3</v>
      </c>
      <c r="Y102" s="66">
        <v>1.34883690723498E-3</v>
      </c>
      <c r="Z102" s="66">
        <v>2.2039652070213987E-3</v>
      </c>
      <c r="AA102" s="66">
        <v>1.5224358983707406E-3</v>
      </c>
      <c r="AB102" s="66">
        <v>2.0328341076123698E-3</v>
      </c>
      <c r="AC102" s="66">
        <v>1.8819870402225772E-4</v>
      </c>
      <c r="AD102" s="66">
        <v>4.0624779990417834E-3</v>
      </c>
      <c r="AE102" s="66">
        <v>2.5858700045419177E-3</v>
      </c>
      <c r="AF102" s="66">
        <v>4.0017911224518397E-3</v>
      </c>
      <c r="AG102" s="66">
        <v>2.2352441421023771E-3</v>
      </c>
      <c r="AH102" s="66">
        <v>2.9761477990700161E-3</v>
      </c>
      <c r="AI102" s="66">
        <v>4.9280520231827886E-3</v>
      </c>
      <c r="AJ102" s="66">
        <v>2.3311350969452312E-3</v>
      </c>
      <c r="AK102" s="66">
        <v>5.2790302657926376E-3</v>
      </c>
      <c r="AL102" s="66">
        <v>1.3554562369048906E-3</v>
      </c>
      <c r="AM102" s="66">
        <v>1.9907389069337561E-3</v>
      </c>
      <c r="AN102" s="66">
        <v>3.7800032741801665E-3</v>
      </c>
      <c r="AO102" s="66">
        <v>2.8746329997049007E-3</v>
      </c>
      <c r="AP102" s="66">
        <v>1.9482514108983533E-3</v>
      </c>
      <c r="AQ102" s="66">
        <v>2.6621315127936E-3</v>
      </c>
      <c r="AR102" s="66">
        <v>2.5276224613683248E-3</v>
      </c>
      <c r="AS102" s="66">
        <v>3.169266068774258E-3</v>
      </c>
      <c r="AT102" s="66">
        <v>3.6112730761212286E-3</v>
      </c>
      <c r="AU102" s="66">
        <v>5.1898878071786701E-3</v>
      </c>
      <c r="AV102" s="66">
        <v>2.5914823672260642E-3</v>
      </c>
      <c r="AW102" s="66">
        <v>5.9059486455025675E-3</v>
      </c>
      <c r="AX102" s="66">
        <v>3.7140047892527035E-3</v>
      </c>
      <c r="AY102" s="66">
        <v>7.7547604623573437E-3</v>
      </c>
      <c r="AZ102" s="66">
        <v>2.3365108112283679E-3</v>
      </c>
      <c r="BA102" s="66">
        <v>2.6312297004014713E-3</v>
      </c>
      <c r="BB102" s="66">
        <v>6.9154292617853025E-3</v>
      </c>
      <c r="BC102" s="66">
        <v>2.2358521062114645E-3</v>
      </c>
      <c r="BD102" s="66">
        <v>1.8497498891583153E-3</v>
      </c>
      <c r="BE102" s="66">
        <v>2.1496615278212882E-3</v>
      </c>
      <c r="BF102" s="66">
        <v>1.9374294926353618E-3</v>
      </c>
      <c r="BG102" s="66">
        <v>1.9508496267656562E-3</v>
      </c>
      <c r="BH102" s="66">
        <v>5.5253787525315909E-3</v>
      </c>
      <c r="BI102" s="66">
        <v>6.7756103035651579E-3</v>
      </c>
      <c r="BJ102" s="66">
        <v>6.0817889552896793E-3</v>
      </c>
      <c r="BK102" s="66">
        <v>2.5661651727153349E-2</v>
      </c>
      <c r="BL102" s="66">
        <v>1.0500990523128322E-2</v>
      </c>
      <c r="BM102" s="66">
        <v>6.8574377062152782E-3</v>
      </c>
      <c r="BN102" s="66">
        <v>1.8140916784466537E-2</v>
      </c>
      <c r="BO102" s="66">
        <v>3.0558865937553217E-2</v>
      </c>
      <c r="BP102" s="66">
        <v>2.5951709630870467E-3</v>
      </c>
      <c r="BQ102" s="66">
        <v>4.3902105330939261E-3</v>
      </c>
      <c r="BR102" s="66">
        <v>2.7946340381760377E-3</v>
      </c>
      <c r="BS102" s="66">
        <v>5.1459127069176372E-3</v>
      </c>
      <c r="BT102" s="66">
        <v>6.9472413212326722E-3</v>
      </c>
      <c r="BU102" s="66">
        <v>5.6765003460737349E-3</v>
      </c>
      <c r="BV102" s="66">
        <v>1.900115981634902E-3</v>
      </c>
      <c r="BW102" s="66">
        <v>1.7580821164054031E-3</v>
      </c>
      <c r="BX102" s="66">
        <v>4.2898890917209638E-4</v>
      </c>
      <c r="BY102" s="66">
        <v>2.3576914792263356E-3</v>
      </c>
      <c r="BZ102" s="66">
        <v>4.6084413327111351E-3</v>
      </c>
      <c r="CA102" s="66">
        <v>6.076669592331007E-2</v>
      </c>
      <c r="CB102" s="66">
        <v>2.0266904071288708E-3</v>
      </c>
      <c r="CC102" s="66">
        <v>4.1321049606128316E-3</v>
      </c>
      <c r="CD102" s="66">
        <v>7.0771795502436226E-3</v>
      </c>
      <c r="CE102" s="66">
        <v>3.9101098688851237E-3</v>
      </c>
      <c r="CF102" s="66">
        <v>4.3603290386153449E-3</v>
      </c>
      <c r="CG102" s="66">
        <v>1.0403458762232014E-3</v>
      </c>
      <c r="CH102" s="66">
        <v>6.4654787738430723E-3</v>
      </c>
      <c r="CI102" s="66">
        <v>1.0744281754257881E-2</v>
      </c>
      <c r="CJ102" s="66">
        <v>6.4628392905262738E-3</v>
      </c>
      <c r="CK102" s="66">
        <v>2.7018508232201633E-2</v>
      </c>
      <c r="CL102" s="66">
        <v>6.2460030257761303E-3</v>
      </c>
      <c r="CM102" s="66">
        <v>5.9224054057759948E-3</v>
      </c>
      <c r="CN102" s="66">
        <v>1.879636209590583E-3</v>
      </c>
      <c r="CO102" s="66">
        <v>3.3103002770134417E-3</v>
      </c>
      <c r="CP102" s="66">
        <v>3.8113501729413152E-3</v>
      </c>
      <c r="CQ102" s="66">
        <v>7.4193040087227524E-3</v>
      </c>
      <c r="CR102" s="66">
        <v>7.1676322910193806E-3</v>
      </c>
      <c r="CS102" s="66">
        <v>1.0405311566404611E-2</v>
      </c>
      <c r="CT102" s="66">
        <v>4.8762627582960554E-3</v>
      </c>
      <c r="CU102" s="66">
        <v>1</v>
      </c>
      <c r="CV102" s="66">
        <v>5.4635802649951474E-3</v>
      </c>
      <c r="CW102" s="66">
        <v>5.0819777504220393E-3</v>
      </c>
      <c r="CX102" s="66">
        <v>5.481812074731464E-3</v>
      </c>
      <c r="CY102" s="66">
        <v>7.0127745421685967E-3</v>
      </c>
      <c r="CZ102" s="66">
        <v>2.0604879953726881E-3</v>
      </c>
      <c r="DA102" s="66">
        <v>3.0560326209549209E-3</v>
      </c>
      <c r="DB102" s="66">
        <v>4.5813200174402704E-3</v>
      </c>
      <c r="DC102" s="66">
        <v>3.7450629772726881E-3</v>
      </c>
      <c r="DD102" s="66">
        <v>1.3584827984785368E-3</v>
      </c>
      <c r="DE102" s="67">
        <v>5.3063511450089319E-3</v>
      </c>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row>
    <row r="103" spans="1:168" s="34" customFormat="1" ht="19.95" customHeight="1" x14ac:dyDescent="0.2">
      <c r="A103" s="71" t="s">
        <v>612</v>
      </c>
      <c r="B103" s="69" t="s">
        <v>611</v>
      </c>
      <c r="C103" s="70">
        <v>2.9894502830782983E-4</v>
      </c>
      <c r="D103" s="66">
        <v>1.8364464991042084E-4</v>
      </c>
      <c r="E103" s="66">
        <v>1.0118139270146242E-3</v>
      </c>
      <c r="F103" s="66">
        <v>3.8757037438476934E-4</v>
      </c>
      <c r="G103" s="66">
        <v>3.5825538676176089E-4</v>
      </c>
      <c r="H103" s="66">
        <v>0</v>
      </c>
      <c r="I103" s="66">
        <v>5.9855448206672709E-4</v>
      </c>
      <c r="J103" s="66">
        <v>1.5670527893534029E-3</v>
      </c>
      <c r="K103" s="66">
        <v>3.5885059091371719E-3</v>
      </c>
      <c r="L103" s="66">
        <v>3.2599891877607462E-4</v>
      </c>
      <c r="M103" s="66">
        <v>0</v>
      </c>
      <c r="N103" s="66">
        <v>3.8365334532229584E-4</v>
      </c>
      <c r="O103" s="66">
        <v>1.2178962588872181E-3</v>
      </c>
      <c r="P103" s="66">
        <v>4.3654183806764456E-4</v>
      </c>
      <c r="Q103" s="66">
        <v>1.1497864565716798E-3</v>
      </c>
      <c r="R103" s="66">
        <v>3.9385986286403861E-4</v>
      </c>
      <c r="S103" s="66">
        <v>7.0210234726641367E-4</v>
      </c>
      <c r="T103" s="66">
        <v>4.2048690348909341E-4</v>
      </c>
      <c r="U103" s="66">
        <v>6.331203701809364E-4</v>
      </c>
      <c r="V103" s="66">
        <v>8.4322004765371029E-4</v>
      </c>
      <c r="W103" s="66">
        <v>9.6534307593089408E-5</v>
      </c>
      <c r="X103" s="66">
        <v>3.4784403585279972E-4</v>
      </c>
      <c r="Y103" s="66">
        <v>2.9754634009075389E-4</v>
      </c>
      <c r="Z103" s="66">
        <v>6.7348578597399816E-4</v>
      </c>
      <c r="AA103" s="66">
        <v>7.2987453145084884E-3</v>
      </c>
      <c r="AB103" s="66">
        <v>7.3069601238543143E-3</v>
      </c>
      <c r="AC103" s="66">
        <v>6.1150497789539714E-5</v>
      </c>
      <c r="AD103" s="66">
        <v>1.4538232690821938E-4</v>
      </c>
      <c r="AE103" s="66">
        <v>8.8229055182379823E-4</v>
      </c>
      <c r="AF103" s="66">
        <v>7.3667531424683136E-4</v>
      </c>
      <c r="AG103" s="66">
        <v>5.5818634137669353E-4</v>
      </c>
      <c r="AH103" s="66">
        <v>4.9290253104718467E-4</v>
      </c>
      <c r="AI103" s="66">
        <v>3.0281933544060478E-4</v>
      </c>
      <c r="AJ103" s="66">
        <v>1.2267138573352633E-3</v>
      </c>
      <c r="AK103" s="66">
        <v>6.9014064673362781E-4</v>
      </c>
      <c r="AL103" s="66">
        <v>1.4330170989762682E-4</v>
      </c>
      <c r="AM103" s="66">
        <v>2.5167583183180865E-4</v>
      </c>
      <c r="AN103" s="66">
        <v>3.673959893135727E-4</v>
      </c>
      <c r="AO103" s="66">
        <v>2.9634741325406527E-4</v>
      </c>
      <c r="AP103" s="66">
        <v>1.4464613090494138E-4</v>
      </c>
      <c r="AQ103" s="66">
        <v>3.066850552545285E-4</v>
      </c>
      <c r="AR103" s="66">
        <v>4.9192650722239967E-4</v>
      </c>
      <c r="AS103" s="66">
        <v>3.9137734711176131E-4</v>
      </c>
      <c r="AT103" s="66">
        <v>6.8429098724024663E-4</v>
      </c>
      <c r="AU103" s="66">
        <v>5.160411833273654E-4</v>
      </c>
      <c r="AV103" s="66">
        <v>8.4630725289814765E-4</v>
      </c>
      <c r="AW103" s="66">
        <v>1.1904516519694467E-3</v>
      </c>
      <c r="AX103" s="66">
        <v>5.4309824208792338E-4</v>
      </c>
      <c r="AY103" s="66">
        <v>8.2319156453704431E-4</v>
      </c>
      <c r="AZ103" s="66">
        <v>1.5755661101522064E-3</v>
      </c>
      <c r="BA103" s="66">
        <v>8.7546334996053488E-4</v>
      </c>
      <c r="BB103" s="66">
        <v>1.0527396096152533E-3</v>
      </c>
      <c r="BC103" s="66">
        <v>1.0052491534242862E-3</v>
      </c>
      <c r="BD103" s="66">
        <v>1.004085277413572E-3</v>
      </c>
      <c r="BE103" s="66">
        <v>1.2900487838391876E-3</v>
      </c>
      <c r="BF103" s="66">
        <v>1.3767081155364137E-3</v>
      </c>
      <c r="BG103" s="66">
        <v>7.336786228129724E-4</v>
      </c>
      <c r="BH103" s="66">
        <v>4.4470580584135333E-4</v>
      </c>
      <c r="BI103" s="66">
        <v>5.3583908467937525E-4</v>
      </c>
      <c r="BJ103" s="66">
        <v>1.9544471356664527E-3</v>
      </c>
      <c r="BK103" s="66">
        <v>2.9869069575079238E-4</v>
      </c>
      <c r="BL103" s="66">
        <v>7.957409722584778E-4</v>
      </c>
      <c r="BM103" s="66">
        <v>3.6892679142489491E-4</v>
      </c>
      <c r="BN103" s="66">
        <v>5.542614813564881E-4</v>
      </c>
      <c r="BO103" s="66">
        <v>4.0742743087346199E-4</v>
      </c>
      <c r="BP103" s="66">
        <v>5.4106603297213304E-4</v>
      </c>
      <c r="BQ103" s="66">
        <v>1.5388882450809616E-3</v>
      </c>
      <c r="BR103" s="66">
        <v>1.4568086368593768E-3</v>
      </c>
      <c r="BS103" s="66">
        <v>4.9704693057645662E-4</v>
      </c>
      <c r="BT103" s="66">
        <v>2.0291296809346981E-3</v>
      </c>
      <c r="BU103" s="66">
        <v>4.4149067164836985E-3</v>
      </c>
      <c r="BV103" s="66">
        <v>2.4153100745989827E-3</v>
      </c>
      <c r="BW103" s="66">
        <v>2.3887169095723323E-3</v>
      </c>
      <c r="BX103" s="66">
        <v>2.5510657224911279E-4</v>
      </c>
      <c r="BY103" s="66">
        <v>9.9803492988717254E-4</v>
      </c>
      <c r="BZ103" s="66">
        <v>6.6320795852101231E-4</v>
      </c>
      <c r="CA103" s="66">
        <v>6.439663911017488E-4</v>
      </c>
      <c r="CB103" s="66">
        <v>4.1026685542488583E-4</v>
      </c>
      <c r="CC103" s="66">
        <v>3.4260252975484417E-3</v>
      </c>
      <c r="CD103" s="66">
        <v>1.0219406165173849E-3</v>
      </c>
      <c r="CE103" s="66">
        <v>5.9172547503764895E-4</v>
      </c>
      <c r="CF103" s="66">
        <v>1.4160470455817486E-3</v>
      </c>
      <c r="CG103" s="66">
        <v>2.7232370695577304E-4</v>
      </c>
      <c r="CH103" s="66">
        <v>3.3697867086008946E-3</v>
      </c>
      <c r="CI103" s="66">
        <v>3.2817221357502916E-3</v>
      </c>
      <c r="CJ103" s="66">
        <v>2.9252370588768294E-3</v>
      </c>
      <c r="CK103" s="66">
        <v>5.5555021954098571E-3</v>
      </c>
      <c r="CL103" s="66">
        <v>5.245443223412298E-3</v>
      </c>
      <c r="CM103" s="66">
        <v>3.5188567058788293E-4</v>
      </c>
      <c r="CN103" s="66">
        <v>7.9865496391059217E-4</v>
      </c>
      <c r="CO103" s="66">
        <v>8.5879021499279571E-4</v>
      </c>
      <c r="CP103" s="66">
        <v>5.4484951249158934E-4</v>
      </c>
      <c r="CQ103" s="66">
        <v>1.5146703919905235E-3</v>
      </c>
      <c r="CR103" s="66">
        <v>5.8924354032074511E-4</v>
      </c>
      <c r="CS103" s="66">
        <v>4.4426675953576026E-4</v>
      </c>
      <c r="CT103" s="66">
        <v>1.4904074519999071E-3</v>
      </c>
      <c r="CU103" s="66">
        <v>1.4751997163450867E-3</v>
      </c>
      <c r="CV103" s="66">
        <v>1</v>
      </c>
      <c r="CW103" s="66">
        <v>5.9280452743697761E-4</v>
      </c>
      <c r="CX103" s="66">
        <v>2.3703901837416473E-3</v>
      </c>
      <c r="CY103" s="66">
        <v>9.1766808341261412E-4</v>
      </c>
      <c r="CZ103" s="66">
        <v>2.0235981142736519E-3</v>
      </c>
      <c r="DA103" s="66">
        <v>2.2034188918861907E-3</v>
      </c>
      <c r="DB103" s="66">
        <v>2.0286956717019467E-3</v>
      </c>
      <c r="DC103" s="66">
        <v>1.7863004385876989E-3</v>
      </c>
      <c r="DD103" s="66">
        <v>3.9318998946541255E-4</v>
      </c>
      <c r="DE103" s="67">
        <v>1.2397618619359105E-3</v>
      </c>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row>
    <row r="104" spans="1:168" s="34" customFormat="1" ht="19.95" customHeight="1" x14ac:dyDescent="0.2">
      <c r="A104" s="71" t="s">
        <v>615</v>
      </c>
      <c r="B104" s="69" t="s">
        <v>616</v>
      </c>
      <c r="C104" s="70">
        <v>1.6057385920320719E-2</v>
      </c>
      <c r="D104" s="66">
        <v>9.0625963478934077E-3</v>
      </c>
      <c r="E104" s="66">
        <v>6.3477071465720021E-3</v>
      </c>
      <c r="F104" s="66">
        <v>1.8782724266351424E-2</v>
      </c>
      <c r="G104" s="66">
        <v>5.0580621134682065E-3</v>
      </c>
      <c r="H104" s="66">
        <v>0</v>
      </c>
      <c r="I104" s="66">
        <v>5.0401435163125029E-2</v>
      </c>
      <c r="J104" s="66">
        <v>5.880314885954043E-3</v>
      </c>
      <c r="K104" s="66">
        <v>3.8937317301631033E-3</v>
      </c>
      <c r="L104" s="66">
        <v>4.1168587111402397E-3</v>
      </c>
      <c r="M104" s="66">
        <v>0</v>
      </c>
      <c r="N104" s="66">
        <v>1.0549159411395091E-2</v>
      </c>
      <c r="O104" s="66">
        <v>5.9447274760751857E-3</v>
      </c>
      <c r="P104" s="66">
        <v>1.2521207453952425E-2</v>
      </c>
      <c r="Q104" s="66">
        <v>5.0320609120080035E-3</v>
      </c>
      <c r="R104" s="66">
        <v>6.876648450873964E-3</v>
      </c>
      <c r="S104" s="66">
        <v>3.8764985542615624E-3</v>
      </c>
      <c r="T104" s="66">
        <v>5.4175092055398213E-3</v>
      </c>
      <c r="U104" s="66">
        <v>1.1619261574610856E-2</v>
      </c>
      <c r="V104" s="66">
        <v>1.8050113492884077E-2</v>
      </c>
      <c r="W104" s="66">
        <v>4.3824254309958793E-3</v>
      </c>
      <c r="X104" s="66">
        <v>1.7376887551527054E-2</v>
      </c>
      <c r="Y104" s="66">
        <v>7.5304246238756326E-3</v>
      </c>
      <c r="Z104" s="66">
        <v>9.1045104987732012E-3</v>
      </c>
      <c r="AA104" s="66">
        <v>6.9797320476635743E-3</v>
      </c>
      <c r="AB104" s="66">
        <v>5.8873640825640458E-3</v>
      </c>
      <c r="AC104" s="66">
        <v>1.8117548662370381E-3</v>
      </c>
      <c r="AD104" s="66">
        <v>6.6447998299042615E-3</v>
      </c>
      <c r="AE104" s="66">
        <v>7.6723355418294812E-3</v>
      </c>
      <c r="AF104" s="66">
        <v>1.1556637159071083E-2</v>
      </c>
      <c r="AG104" s="66">
        <v>5.0335763353594994E-3</v>
      </c>
      <c r="AH104" s="66">
        <v>9.2716388322464423E-3</v>
      </c>
      <c r="AI104" s="66">
        <v>1.7067177212522603E-2</v>
      </c>
      <c r="AJ104" s="66">
        <v>1.04929817093491E-2</v>
      </c>
      <c r="AK104" s="66">
        <v>1.4288192151904081E-2</v>
      </c>
      <c r="AL104" s="66">
        <v>3.9438382947314743E-3</v>
      </c>
      <c r="AM104" s="66">
        <v>7.2537943762097648E-3</v>
      </c>
      <c r="AN104" s="66">
        <v>1.1436268958357915E-2</v>
      </c>
      <c r="AO104" s="66">
        <v>4.8102855192400269E-3</v>
      </c>
      <c r="AP104" s="66">
        <v>4.2407796736025913E-3</v>
      </c>
      <c r="AQ104" s="66">
        <v>6.3256006856874962E-3</v>
      </c>
      <c r="AR104" s="66">
        <v>9.5085050498078649E-3</v>
      </c>
      <c r="AS104" s="66">
        <v>8.1953376191932024E-3</v>
      </c>
      <c r="AT104" s="66">
        <v>5.8369476933760843E-3</v>
      </c>
      <c r="AU104" s="66">
        <v>6.2045148642095298E-3</v>
      </c>
      <c r="AV104" s="66">
        <v>6.9318663137416421E-3</v>
      </c>
      <c r="AW104" s="66">
        <v>8.8200100817149435E-3</v>
      </c>
      <c r="AX104" s="66">
        <v>7.8722310436014908E-3</v>
      </c>
      <c r="AY104" s="66">
        <v>6.2529101929766498E-3</v>
      </c>
      <c r="AZ104" s="66">
        <v>3.893394267060239E-3</v>
      </c>
      <c r="BA104" s="66">
        <v>6.4446795035137307E-3</v>
      </c>
      <c r="BB104" s="66">
        <v>4.905456829965414E-3</v>
      </c>
      <c r="BC104" s="66">
        <v>4.1255708485155411E-3</v>
      </c>
      <c r="BD104" s="66">
        <v>5.4016443531884426E-3</v>
      </c>
      <c r="BE104" s="66">
        <v>3.7960390449959247E-3</v>
      </c>
      <c r="BF104" s="66">
        <v>4.1654764667349489E-3</v>
      </c>
      <c r="BG104" s="66">
        <v>4.5631125314327895E-3</v>
      </c>
      <c r="BH104" s="66">
        <v>3.49851110195284E-3</v>
      </c>
      <c r="BI104" s="66">
        <v>3.6069088193822468E-3</v>
      </c>
      <c r="BJ104" s="66">
        <v>9.3502876406936202E-3</v>
      </c>
      <c r="BK104" s="66">
        <v>1.2362970595418486E-2</v>
      </c>
      <c r="BL104" s="66">
        <v>7.6757119791786401E-3</v>
      </c>
      <c r="BM104" s="66">
        <v>1.2102207183577513E-2</v>
      </c>
      <c r="BN104" s="66">
        <v>1.1773041168106417E-2</v>
      </c>
      <c r="BO104" s="66">
        <v>1.158274446815135E-2</v>
      </c>
      <c r="BP104" s="66">
        <v>1.8973886320537113E-2</v>
      </c>
      <c r="BQ104" s="66">
        <v>4.3851560285895286E-3</v>
      </c>
      <c r="BR104" s="66">
        <v>2.2084427868524773E-2</v>
      </c>
      <c r="BS104" s="66">
        <v>2.2128842553592928E-2</v>
      </c>
      <c r="BT104" s="66">
        <v>7.3632788477362154E-3</v>
      </c>
      <c r="BU104" s="66">
        <v>4.7441893056068161E-3</v>
      </c>
      <c r="BV104" s="66">
        <v>3.4976583763046314E-3</v>
      </c>
      <c r="BW104" s="66">
        <v>2.6268715605169946E-3</v>
      </c>
      <c r="BX104" s="66">
        <v>5.1897755705686483E-4</v>
      </c>
      <c r="BY104" s="66">
        <v>4.4697098345826353E-3</v>
      </c>
      <c r="BZ104" s="66">
        <v>2.8954083375729786E-2</v>
      </c>
      <c r="CA104" s="66">
        <v>0.16308353203486253</v>
      </c>
      <c r="CB104" s="66">
        <v>2.0282366585480738E-3</v>
      </c>
      <c r="CC104" s="66">
        <v>3.0249226077635076E-2</v>
      </c>
      <c r="CD104" s="66">
        <v>1.2111706384252796E-2</v>
      </c>
      <c r="CE104" s="66">
        <v>8.4181643410783172E-3</v>
      </c>
      <c r="CF104" s="66">
        <v>7.7707393564996488E-3</v>
      </c>
      <c r="CG104" s="66">
        <v>3.3398638805545739E-3</v>
      </c>
      <c r="CH104" s="66">
        <v>5.1821174153998013E-3</v>
      </c>
      <c r="CI104" s="66">
        <v>1.0778424520270852E-2</v>
      </c>
      <c r="CJ104" s="66">
        <v>1.5522555513945397E-2</v>
      </c>
      <c r="CK104" s="66">
        <v>9.8064718361872017E-3</v>
      </c>
      <c r="CL104" s="66">
        <v>6.778767212522737E-3</v>
      </c>
      <c r="CM104" s="66">
        <v>8.598377176929177E-3</v>
      </c>
      <c r="CN104" s="66">
        <v>4.4312071744527937E-3</v>
      </c>
      <c r="CO104" s="66">
        <v>1.5402983245253025E-2</v>
      </c>
      <c r="CP104" s="66">
        <v>3.5560665390845913E-3</v>
      </c>
      <c r="CQ104" s="66">
        <v>1.0471384781896888E-2</v>
      </c>
      <c r="CR104" s="66">
        <v>7.9054269156265972E-3</v>
      </c>
      <c r="CS104" s="66">
        <v>4.3327376394950131E-3</v>
      </c>
      <c r="CT104" s="66">
        <v>1.2009546729042286E-2</v>
      </c>
      <c r="CU104" s="66">
        <v>8.6551500776572254E-2</v>
      </c>
      <c r="CV104" s="66">
        <v>7.3396066595790765E-3</v>
      </c>
      <c r="CW104" s="66">
        <v>1</v>
      </c>
      <c r="CX104" s="66">
        <v>4.9423626649665259E-3</v>
      </c>
      <c r="CY104" s="66">
        <v>9.7916306791922102E-3</v>
      </c>
      <c r="CZ104" s="66">
        <v>6.0034514350377774E-3</v>
      </c>
      <c r="DA104" s="66">
        <v>9.2890229463404705E-3</v>
      </c>
      <c r="DB104" s="66">
        <v>9.558634287495928E-3</v>
      </c>
      <c r="DC104" s="66">
        <v>6.512523891542602E-3</v>
      </c>
      <c r="DD104" s="66">
        <v>2.222101667703699E-3</v>
      </c>
      <c r="DE104" s="67">
        <v>8.6605424239401367E-3</v>
      </c>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row>
    <row r="105" spans="1:168" s="34" customFormat="1" ht="19.95" customHeight="1" x14ac:dyDescent="0.2">
      <c r="A105" s="71" t="s">
        <v>620</v>
      </c>
      <c r="B105" s="69" t="s">
        <v>621</v>
      </c>
      <c r="C105" s="70">
        <v>7.2071139279122299E-3</v>
      </c>
      <c r="D105" s="66">
        <v>6.3254318960531929E-3</v>
      </c>
      <c r="E105" s="66">
        <v>2.5170824310948088E-2</v>
      </c>
      <c r="F105" s="66">
        <v>3.7101357115490652E-3</v>
      </c>
      <c r="G105" s="66">
        <v>1.1521760605959969E-2</v>
      </c>
      <c r="H105" s="66">
        <v>0</v>
      </c>
      <c r="I105" s="66">
        <v>2.0799613827631264E-2</v>
      </c>
      <c r="J105" s="66">
        <v>1.7489715965292005E-2</v>
      </c>
      <c r="K105" s="66">
        <v>1.1791264866838664E-2</v>
      </c>
      <c r="L105" s="66">
        <v>1.2640667916796943E-2</v>
      </c>
      <c r="M105" s="66">
        <v>0</v>
      </c>
      <c r="N105" s="66">
        <v>1.3502320747186783E-2</v>
      </c>
      <c r="O105" s="66">
        <v>2.8401266538842809E-2</v>
      </c>
      <c r="P105" s="66">
        <v>1.1389045112418068E-2</v>
      </c>
      <c r="Q105" s="66">
        <v>2.1871042523190578E-2</v>
      </c>
      <c r="R105" s="66">
        <v>1.2544992935632521E-2</v>
      </c>
      <c r="S105" s="66">
        <v>1.3599493370550584E-2</v>
      </c>
      <c r="T105" s="66">
        <v>2.6267228371534328E-2</v>
      </c>
      <c r="U105" s="66">
        <v>1.3373727608540893E-2</v>
      </c>
      <c r="V105" s="66">
        <v>2.6153523938958943E-2</v>
      </c>
      <c r="W105" s="66">
        <v>3.9169330647874073E-3</v>
      </c>
      <c r="X105" s="66">
        <v>1.3729107594604958E-2</v>
      </c>
      <c r="Y105" s="66">
        <v>1.1413087351344518E-2</v>
      </c>
      <c r="Z105" s="66">
        <v>1.4356534315868294E-2</v>
      </c>
      <c r="AA105" s="66">
        <v>2.1806861394285244E-2</v>
      </c>
      <c r="AB105" s="66">
        <v>2.0788766535070311E-2</v>
      </c>
      <c r="AC105" s="66">
        <v>2.6239738063398225E-3</v>
      </c>
      <c r="AD105" s="66">
        <v>6.3208200679739984E-3</v>
      </c>
      <c r="AE105" s="66">
        <v>2.0607116603776041E-2</v>
      </c>
      <c r="AF105" s="66">
        <v>2.0228303309456155E-2</v>
      </c>
      <c r="AG105" s="66">
        <v>2.1640712370944434E-2</v>
      </c>
      <c r="AH105" s="66">
        <v>3.2039651505032039E-2</v>
      </c>
      <c r="AI105" s="66">
        <v>3.2268447055454806E-2</v>
      </c>
      <c r="AJ105" s="66">
        <v>1.675905154925247E-2</v>
      </c>
      <c r="AK105" s="66">
        <v>3.1616198408431724E-2</v>
      </c>
      <c r="AL105" s="66">
        <v>4.5056862910258823E-3</v>
      </c>
      <c r="AM105" s="66">
        <v>6.9787410136477757E-3</v>
      </c>
      <c r="AN105" s="66">
        <v>1.7169513936671835E-2</v>
      </c>
      <c r="AO105" s="66">
        <v>1.0929154130797418E-2</v>
      </c>
      <c r="AP105" s="66">
        <v>5.5563561810030738E-3</v>
      </c>
      <c r="AQ105" s="66">
        <v>1.1944995203009293E-2</v>
      </c>
      <c r="AR105" s="66">
        <v>1.5862716635192196E-2</v>
      </c>
      <c r="AS105" s="66">
        <v>1.7949802247454481E-2</v>
      </c>
      <c r="AT105" s="66">
        <v>2.0570985547883735E-2</v>
      </c>
      <c r="AU105" s="66">
        <v>1.7351820537868521E-2</v>
      </c>
      <c r="AV105" s="66">
        <v>2.1244671280600102E-2</v>
      </c>
      <c r="AW105" s="66">
        <v>2.2319887227752019E-2</v>
      </c>
      <c r="AX105" s="66">
        <v>2.4558882466822037E-2</v>
      </c>
      <c r="AY105" s="66">
        <v>2.2820812577261155E-2</v>
      </c>
      <c r="AZ105" s="66">
        <v>1.6682499349648928E-2</v>
      </c>
      <c r="BA105" s="66">
        <v>2.0466112197422882E-2</v>
      </c>
      <c r="BB105" s="66">
        <v>1.7997060290633426E-2</v>
      </c>
      <c r="BC105" s="66">
        <v>2.2439092022172227E-2</v>
      </c>
      <c r="BD105" s="66">
        <v>2.689049975684768E-2</v>
      </c>
      <c r="BE105" s="66">
        <v>1.3090707958925389E-2</v>
      </c>
      <c r="BF105" s="66">
        <v>1.6403196577429974E-2</v>
      </c>
      <c r="BG105" s="66">
        <v>1.5592387147211156E-2</v>
      </c>
      <c r="BH105" s="66">
        <v>1.2081716022829089E-2</v>
      </c>
      <c r="BI105" s="66">
        <v>1.8753521035051041E-2</v>
      </c>
      <c r="BJ105" s="66">
        <v>1.603405191949029E-2</v>
      </c>
      <c r="BK105" s="66">
        <v>2.3039405106711569E-2</v>
      </c>
      <c r="BL105" s="66">
        <v>5.1406924616586899E-2</v>
      </c>
      <c r="BM105" s="66">
        <v>2.2210515078292015E-2</v>
      </c>
      <c r="BN105" s="66">
        <v>9.0520176113881509E-2</v>
      </c>
      <c r="BO105" s="66">
        <v>2.8034721843909018E-2</v>
      </c>
      <c r="BP105" s="66">
        <v>2.2686861950396583E-2</v>
      </c>
      <c r="BQ105" s="66">
        <v>2.2506421628068513E-2</v>
      </c>
      <c r="BR105" s="66">
        <v>7.9511282041986375E-2</v>
      </c>
      <c r="BS105" s="66">
        <v>3.4209163555807852E-2</v>
      </c>
      <c r="BT105" s="66">
        <v>5.8238268069979518E-2</v>
      </c>
      <c r="BU105" s="66">
        <v>6.224820979273557E-2</v>
      </c>
      <c r="BV105" s="66">
        <v>6.1291769750647589E-2</v>
      </c>
      <c r="BW105" s="66">
        <v>3.82134103360664E-2</v>
      </c>
      <c r="BX105" s="66">
        <v>5.0853071530477297E-3</v>
      </c>
      <c r="BY105" s="66">
        <v>2.7667348128078018E-2</v>
      </c>
      <c r="BZ105" s="66">
        <v>1.5736434377756011E-2</v>
      </c>
      <c r="CA105" s="66">
        <v>2.4529766653136151E-2</v>
      </c>
      <c r="CB105" s="66">
        <v>1.2072225375221951E-2</v>
      </c>
      <c r="CC105" s="66">
        <v>2.3125190529801474E-2</v>
      </c>
      <c r="CD105" s="66">
        <v>3.8401643127096881E-2</v>
      </c>
      <c r="CE105" s="66">
        <v>9.3504053036628426E-2</v>
      </c>
      <c r="CF105" s="66">
        <v>8.0529728683045337E-2</v>
      </c>
      <c r="CG105" s="66">
        <v>9.3007971690379151E-3</v>
      </c>
      <c r="CH105" s="66">
        <v>7.2749416657210519E-2</v>
      </c>
      <c r="CI105" s="66">
        <v>8.0249234261576596E-2</v>
      </c>
      <c r="CJ105" s="66">
        <v>0.13759979544100903</v>
      </c>
      <c r="CK105" s="66">
        <v>0.13067808387205143</v>
      </c>
      <c r="CL105" s="66">
        <v>4.6245352859083294E-2</v>
      </c>
      <c r="CM105" s="66">
        <v>3.9598383168731606E-2</v>
      </c>
      <c r="CN105" s="66">
        <v>2.6932298194481799E-2</v>
      </c>
      <c r="CO105" s="66">
        <v>7.2877788515016542E-2</v>
      </c>
      <c r="CP105" s="66">
        <v>2.9927180970044862E-2</v>
      </c>
      <c r="CQ105" s="66">
        <v>3.9689853688593728E-2</v>
      </c>
      <c r="CR105" s="66">
        <v>4.8901081282008561E-2</v>
      </c>
      <c r="CS105" s="66">
        <v>2.3324766787335457E-2</v>
      </c>
      <c r="CT105" s="66">
        <v>6.2158634411671757E-2</v>
      </c>
      <c r="CU105" s="66">
        <v>5.3428022120839573E-2</v>
      </c>
      <c r="CV105" s="66">
        <v>7.185459601127836E-2</v>
      </c>
      <c r="CW105" s="66">
        <v>3.3836457876407086E-2</v>
      </c>
      <c r="CX105" s="66">
        <v>1</v>
      </c>
      <c r="CY105" s="66">
        <v>2.3868771507760848E-2</v>
      </c>
      <c r="CZ105" s="66">
        <v>2.1679113323804421E-2</v>
      </c>
      <c r="DA105" s="66">
        <v>2.7477165934768344E-2</v>
      </c>
      <c r="DB105" s="66">
        <v>2.5494916516118592E-2</v>
      </c>
      <c r="DC105" s="66">
        <v>1.8966642858909803E-2</v>
      </c>
      <c r="DD105" s="66">
        <v>1.0194596778923015E-2</v>
      </c>
      <c r="DE105" s="67">
        <v>4.0273504994813171E-2</v>
      </c>
      <c r="DO105" s="33"/>
      <c r="DP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row>
    <row r="106" spans="1:168" s="34" customFormat="1" ht="19.95" customHeight="1" x14ac:dyDescent="0.2">
      <c r="A106" s="71" t="s">
        <v>624</v>
      </c>
      <c r="B106" s="69" t="s">
        <v>623</v>
      </c>
      <c r="C106" s="70">
        <v>0</v>
      </c>
      <c r="D106" s="66">
        <v>0</v>
      </c>
      <c r="E106" s="66">
        <v>0</v>
      </c>
      <c r="F106" s="66">
        <v>0</v>
      </c>
      <c r="G106" s="66">
        <v>0</v>
      </c>
      <c r="H106" s="66">
        <v>0</v>
      </c>
      <c r="I106" s="66">
        <v>0</v>
      </c>
      <c r="J106" s="66">
        <v>0</v>
      </c>
      <c r="K106" s="66">
        <v>0</v>
      </c>
      <c r="L106" s="66">
        <v>0</v>
      </c>
      <c r="M106" s="66">
        <v>0</v>
      </c>
      <c r="N106" s="66">
        <v>0</v>
      </c>
      <c r="O106" s="66">
        <v>0</v>
      </c>
      <c r="P106" s="66">
        <v>0</v>
      </c>
      <c r="Q106" s="66">
        <v>0</v>
      </c>
      <c r="R106" s="66">
        <v>0</v>
      </c>
      <c r="S106" s="66">
        <v>0</v>
      </c>
      <c r="T106" s="66">
        <v>0</v>
      </c>
      <c r="U106" s="66">
        <v>0</v>
      </c>
      <c r="V106" s="66">
        <v>0</v>
      </c>
      <c r="W106" s="66">
        <v>0</v>
      </c>
      <c r="X106" s="66">
        <v>0</v>
      </c>
      <c r="Y106" s="66">
        <v>0</v>
      </c>
      <c r="Z106" s="66">
        <v>0</v>
      </c>
      <c r="AA106" s="66">
        <v>0</v>
      </c>
      <c r="AB106" s="66">
        <v>0</v>
      </c>
      <c r="AC106" s="66">
        <v>0</v>
      </c>
      <c r="AD106" s="66">
        <v>0</v>
      </c>
      <c r="AE106" s="66">
        <v>0</v>
      </c>
      <c r="AF106" s="66">
        <v>0</v>
      </c>
      <c r="AG106" s="66">
        <v>0</v>
      </c>
      <c r="AH106" s="66">
        <v>0</v>
      </c>
      <c r="AI106" s="66">
        <v>0</v>
      </c>
      <c r="AJ106" s="66">
        <v>0</v>
      </c>
      <c r="AK106" s="66">
        <v>0</v>
      </c>
      <c r="AL106" s="66">
        <v>0</v>
      </c>
      <c r="AM106" s="66">
        <v>0</v>
      </c>
      <c r="AN106" s="66">
        <v>0</v>
      </c>
      <c r="AO106" s="66">
        <v>0</v>
      </c>
      <c r="AP106" s="66">
        <v>0</v>
      </c>
      <c r="AQ106" s="66">
        <v>0</v>
      </c>
      <c r="AR106" s="66">
        <v>0</v>
      </c>
      <c r="AS106" s="66">
        <v>0</v>
      </c>
      <c r="AT106" s="66">
        <v>0</v>
      </c>
      <c r="AU106" s="66">
        <v>0</v>
      </c>
      <c r="AV106" s="66">
        <v>0</v>
      </c>
      <c r="AW106" s="66">
        <v>0</v>
      </c>
      <c r="AX106" s="66">
        <v>0</v>
      </c>
      <c r="AY106" s="66">
        <v>0</v>
      </c>
      <c r="AZ106" s="66">
        <v>0</v>
      </c>
      <c r="BA106" s="66">
        <v>0</v>
      </c>
      <c r="BB106" s="66">
        <v>0</v>
      </c>
      <c r="BC106" s="66">
        <v>0</v>
      </c>
      <c r="BD106" s="66">
        <v>0</v>
      </c>
      <c r="BE106" s="66">
        <v>0</v>
      </c>
      <c r="BF106" s="66">
        <v>0</v>
      </c>
      <c r="BG106" s="66">
        <v>0</v>
      </c>
      <c r="BH106" s="66">
        <v>0</v>
      </c>
      <c r="BI106" s="66">
        <v>0</v>
      </c>
      <c r="BJ106" s="66">
        <v>0</v>
      </c>
      <c r="BK106" s="66">
        <v>0</v>
      </c>
      <c r="BL106" s="66">
        <v>0</v>
      </c>
      <c r="BM106" s="66">
        <v>0</v>
      </c>
      <c r="BN106" s="66">
        <v>0</v>
      </c>
      <c r="BO106" s="66">
        <v>0</v>
      </c>
      <c r="BP106" s="66">
        <v>0</v>
      </c>
      <c r="BQ106" s="66">
        <v>0</v>
      </c>
      <c r="BR106" s="66">
        <v>0</v>
      </c>
      <c r="BS106" s="66">
        <v>0</v>
      </c>
      <c r="BT106" s="66">
        <v>0</v>
      </c>
      <c r="BU106" s="66">
        <v>0</v>
      </c>
      <c r="BV106" s="66">
        <v>0</v>
      </c>
      <c r="BW106" s="66">
        <v>0</v>
      </c>
      <c r="BX106" s="66">
        <v>0</v>
      </c>
      <c r="BY106" s="66">
        <v>0</v>
      </c>
      <c r="BZ106" s="66">
        <v>0</v>
      </c>
      <c r="CA106" s="66">
        <v>0</v>
      </c>
      <c r="CB106" s="66">
        <v>0</v>
      </c>
      <c r="CC106" s="66">
        <v>0</v>
      </c>
      <c r="CD106" s="66">
        <v>0</v>
      </c>
      <c r="CE106" s="66">
        <v>0</v>
      </c>
      <c r="CF106" s="66">
        <v>0</v>
      </c>
      <c r="CG106" s="66">
        <v>0</v>
      </c>
      <c r="CH106" s="66">
        <v>0</v>
      </c>
      <c r="CI106" s="66">
        <v>0</v>
      </c>
      <c r="CJ106" s="66">
        <v>0</v>
      </c>
      <c r="CK106" s="66">
        <v>0</v>
      </c>
      <c r="CL106" s="66">
        <v>0</v>
      </c>
      <c r="CM106" s="66">
        <v>0</v>
      </c>
      <c r="CN106" s="66">
        <v>0</v>
      </c>
      <c r="CO106" s="66">
        <v>0</v>
      </c>
      <c r="CP106" s="66">
        <v>0</v>
      </c>
      <c r="CQ106" s="66">
        <v>0</v>
      </c>
      <c r="CR106" s="66">
        <v>0</v>
      </c>
      <c r="CS106" s="66">
        <v>0</v>
      </c>
      <c r="CT106" s="66">
        <v>0</v>
      </c>
      <c r="CU106" s="66">
        <v>0</v>
      </c>
      <c r="CV106" s="66">
        <v>0</v>
      </c>
      <c r="CW106" s="66">
        <v>0</v>
      </c>
      <c r="CX106" s="66">
        <v>0</v>
      </c>
      <c r="CY106" s="66">
        <v>1</v>
      </c>
      <c r="CZ106" s="66">
        <v>0</v>
      </c>
      <c r="DA106" s="66">
        <v>0</v>
      </c>
      <c r="DB106" s="66">
        <v>0</v>
      </c>
      <c r="DC106" s="66">
        <v>0</v>
      </c>
      <c r="DD106" s="66">
        <v>0</v>
      </c>
      <c r="DE106" s="67">
        <v>0</v>
      </c>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row>
    <row r="107" spans="1:168" s="34" customFormat="1" ht="19.95" customHeight="1" x14ac:dyDescent="0.2">
      <c r="A107" s="71" t="s">
        <v>627</v>
      </c>
      <c r="B107" s="69" t="s">
        <v>626</v>
      </c>
      <c r="C107" s="70">
        <v>1.3336240073842564E-7</v>
      </c>
      <c r="D107" s="66">
        <v>1.1454535762064494E-7</v>
      </c>
      <c r="E107" s="66">
        <v>1.2042461518690747E-6</v>
      </c>
      <c r="F107" s="66">
        <v>2.3353289539990781E-7</v>
      </c>
      <c r="G107" s="66">
        <v>1.0991448784649992E-7</v>
      </c>
      <c r="H107" s="66">
        <v>0</v>
      </c>
      <c r="I107" s="66">
        <v>2.5847073533501892E-7</v>
      </c>
      <c r="J107" s="66">
        <v>5.0920799331540957E-7</v>
      </c>
      <c r="K107" s="66">
        <v>1.7192033610870437E-7</v>
      </c>
      <c r="L107" s="66">
        <v>4.3879141504276269E-7</v>
      </c>
      <c r="M107" s="66">
        <v>0</v>
      </c>
      <c r="N107" s="66">
        <v>1.5566083531968285E-7</v>
      </c>
      <c r="O107" s="66">
        <v>1.4105605106182506E-7</v>
      </c>
      <c r="P107" s="66">
        <v>2.0416167816677012E-7</v>
      </c>
      <c r="Q107" s="66">
        <v>4.2987652211545643E-7</v>
      </c>
      <c r="R107" s="66">
        <v>2.5455361183185574E-7</v>
      </c>
      <c r="S107" s="66">
        <v>1.8735493128961447E-7</v>
      </c>
      <c r="T107" s="66">
        <v>1.4651950407613446E-7</v>
      </c>
      <c r="U107" s="66">
        <v>2.3914630952699497E-7</v>
      </c>
      <c r="V107" s="66">
        <v>4.2964855911466354E-7</v>
      </c>
      <c r="W107" s="66">
        <v>2.1914997376040531E-7</v>
      </c>
      <c r="X107" s="66">
        <v>4.805473832772894E-7</v>
      </c>
      <c r="Y107" s="66">
        <v>6.9367449898440682E-7</v>
      </c>
      <c r="Z107" s="66">
        <v>5.2915754971886036E-7</v>
      </c>
      <c r="AA107" s="66">
        <v>6.6408047033102642E-7</v>
      </c>
      <c r="AB107" s="66">
        <v>6.3688352333661189E-7</v>
      </c>
      <c r="AC107" s="66">
        <v>2.8793827857358478E-8</v>
      </c>
      <c r="AD107" s="66">
        <v>6.0844260926442196E-8</v>
      </c>
      <c r="AE107" s="66">
        <v>3.1702470264775233E-7</v>
      </c>
      <c r="AF107" s="66">
        <v>2.2961635170241969E-7</v>
      </c>
      <c r="AG107" s="66">
        <v>1.1079427339918959E-7</v>
      </c>
      <c r="AH107" s="66">
        <v>3.1021364067789735E-7</v>
      </c>
      <c r="AI107" s="66">
        <v>4.2336114046073987E-7</v>
      </c>
      <c r="AJ107" s="66">
        <v>2.0833523608784852E-6</v>
      </c>
      <c r="AK107" s="66">
        <v>4.3253194139040127E-7</v>
      </c>
      <c r="AL107" s="66">
        <v>6.8813726250182029E-8</v>
      </c>
      <c r="AM107" s="66">
        <v>1.4830019194597124E-7</v>
      </c>
      <c r="AN107" s="66">
        <v>9.1679338341853664E-7</v>
      </c>
      <c r="AO107" s="66">
        <v>1.136249722189887E-7</v>
      </c>
      <c r="AP107" s="66">
        <v>6.2717510875890131E-8</v>
      </c>
      <c r="AQ107" s="66">
        <v>1.0023407456715138E-7</v>
      </c>
      <c r="AR107" s="66">
        <v>1.1361355312618116E-6</v>
      </c>
      <c r="AS107" s="66">
        <v>3.8938263254584992E-7</v>
      </c>
      <c r="AT107" s="66">
        <v>6.8154905144602141E-7</v>
      </c>
      <c r="AU107" s="66">
        <v>6.2213100350113281E-7</v>
      </c>
      <c r="AV107" s="66">
        <v>6.5754061278513431E-7</v>
      </c>
      <c r="AW107" s="66">
        <v>1.2429606726466043E-6</v>
      </c>
      <c r="AX107" s="66">
        <v>2.3103800131023963E-6</v>
      </c>
      <c r="AY107" s="66">
        <v>1.6419993589700627E-6</v>
      </c>
      <c r="AZ107" s="66">
        <v>2.6223635882824949E-6</v>
      </c>
      <c r="BA107" s="66">
        <v>1.2281070458472229E-6</v>
      </c>
      <c r="BB107" s="66">
        <v>9.653085760684179E-7</v>
      </c>
      <c r="BC107" s="66">
        <v>3.8071852853685555E-6</v>
      </c>
      <c r="BD107" s="66">
        <v>6.5550916675438302E-7</v>
      </c>
      <c r="BE107" s="66">
        <v>2.9301759077586297E-7</v>
      </c>
      <c r="BF107" s="66">
        <v>3.8076648216029033E-7</v>
      </c>
      <c r="BG107" s="66">
        <v>3.9147268950719116E-7</v>
      </c>
      <c r="BH107" s="66">
        <v>7.2739604065821114E-7</v>
      </c>
      <c r="BI107" s="66">
        <v>1.9407326144150921E-7</v>
      </c>
      <c r="BJ107" s="66">
        <v>2.201861598801594E-7</v>
      </c>
      <c r="BK107" s="66">
        <v>2.28998384698624E-7</v>
      </c>
      <c r="BL107" s="66">
        <v>4.3036547193902289E-7</v>
      </c>
      <c r="BM107" s="66">
        <v>2.8721459189129976E-7</v>
      </c>
      <c r="BN107" s="66">
        <v>4.2350084303728723E-7</v>
      </c>
      <c r="BO107" s="66">
        <v>3.6703898114693797E-7</v>
      </c>
      <c r="BP107" s="66">
        <v>7.314914759964377E-7</v>
      </c>
      <c r="BQ107" s="66">
        <v>6.729384259070141E-7</v>
      </c>
      <c r="BR107" s="66">
        <v>4.157840375615313E-7</v>
      </c>
      <c r="BS107" s="66">
        <v>4.419924629922859E-7</v>
      </c>
      <c r="BT107" s="66">
        <v>5.8811575150539448E-7</v>
      </c>
      <c r="BU107" s="66">
        <v>6.6504909473222005E-7</v>
      </c>
      <c r="BV107" s="66">
        <v>1.9044151754909607E-7</v>
      </c>
      <c r="BW107" s="66">
        <v>1.4052360540268353E-7</v>
      </c>
      <c r="BX107" s="66">
        <v>4.0718576901475519E-8</v>
      </c>
      <c r="BY107" s="66">
        <v>9.5242093045076642E-6</v>
      </c>
      <c r="BZ107" s="66">
        <v>4.7246243777443183E-7</v>
      </c>
      <c r="CA107" s="66">
        <v>5.8968422498443778E-7</v>
      </c>
      <c r="CB107" s="66">
        <v>2.0936087980542921E-7</v>
      </c>
      <c r="CC107" s="66">
        <v>1.027146583100338E-6</v>
      </c>
      <c r="CD107" s="66">
        <v>9.0568030805651986E-7</v>
      </c>
      <c r="CE107" s="66">
        <v>6.1554628098673466E-7</v>
      </c>
      <c r="CF107" s="66">
        <v>5.3032751989331802E-7</v>
      </c>
      <c r="CG107" s="66">
        <v>4.2541640871157994E-7</v>
      </c>
      <c r="CH107" s="66">
        <v>7.6537333581136051E-6</v>
      </c>
      <c r="CI107" s="66">
        <v>2.3693417191452473E-6</v>
      </c>
      <c r="CJ107" s="66">
        <v>5.5347313704905606E-6</v>
      </c>
      <c r="CK107" s="66">
        <v>1.021257473320797E-5</v>
      </c>
      <c r="CL107" s="66">
        <v>2.7302142911812295E-6</v>
      </c>
      <c r="CM107" s="66">
        <v>3.4200537944515419E-7</v>
      </c>
      <c r="CN107" s="66">
        <v>1.4995468138844499E-3</v>
      </c>
      <c r="CO107" s="66">
        <v>3.9480844539848072E-7</v>
      </c>
      <c r="CP107" s="66">
        <v>9.3624879668461659E-4</v>
      </c>
      <c r="CQ107" s="66">
        <v>2.0525051585955329E-7</v>
      </c>
      <c r="CR107" s="66">
        <v>1.2861288724639011E-3</v>
      </c>
      <c r="CS107" s="66">
        <v>3.1257999787166913E-3</v>
      </c>
      <c r="CT107" s="66">
        <v>4.1701551070375307E-7</v>
      </c>
      <c r="CU107" s="66">
        <v>6.7670681401909716E-7</v>
      </c>
      <c r="CV107" s="66">
        <v>2.3837916427382908E-6</v>
      </c>
      <c r="CW107" s="66">
        <v>1.5586880211205068E-7</v>
      </c>
      <c r="CX107" s="66">
        <v>9.4788360950415581E-7</v>
      </c>
      <c r="CY107" s="66">
        <v>9.45298738062335E-3</v>
      </c>
      <c r="CZ107" s="66">
        <v>1</v>
      </c>
      <c r="DA107" s="66">
        <v>1.498673768740313E-6</v>
      </c>
      <c r="DB107" s="66">
        <v>4.6938114732157163E-7</v>
      </c>
      <c r="DC107" s="66">
        <v>8.2338822635473696E-7</v>
      </c>
      <c r="DD107" s="66">
        <v>1.269104790114237E-7</v>
      </c>
      <c r="DE107" s="67">
        <v>8.8239966748726298E-7</v>
      </c>
      <c r="DO107" s="33"/>
      <c r="DP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row>
    <row r="108" spans="1:168" s="34" customFormat="1" ht="19.95" customHeight="1" x14ac:dyDescent="0.2">
      <c r="A108" s="71" t="s">
        <v>630</v>
      </c>
      <c r="B108" s="69" t="s">
        <v>629</v>
      </c>
      <c r="C108" s="70">
        <v>2.8980809288671329E-5</v>
      </c>
      <c r="D108" s="66">
        <v>2.6107902398160962E-5</v>
      </c>
      <c r="E108" s="66">
        <v>4.7555945963761445E-4</v>
      </c>
      <c r="F108" s="66">
        <v>1.1953827872414962E-5</v>
      </c>
      <c r="G108" s="66">
        <v>5.6279860715019779E-5</v>
      </c>
      <c r="H108" s="66">
        <v>0</v>
      </c>
      <c r="I108" s="66">
        <v>5.4554730414209354E-5</v>
      </c>
      <c r="J108" s="66">
        <v>7.6143385935840637E-5</v>
      </c>
      <c r="K108" s="66">
        <v>7.8120341195164357E-5</v>
      </c>
      <c r="L108" s="66">
        <v>6.8285151571913685E-5</v>
      </c>
      <c r="M108" s="66">
        <v>0</v>
      </c>
      <c r="N108" s="66">
        <v>8.6751796962511796E-5</v>
      </c>
      <c r="O108" s="66">
        <v>8.7963512850843822E-5</v>
      </c>
      <c r="P108" s="66">
        <v>4.8657358331113939E-5</v>
      </c>
      <c r="Q108" s="66">
        <v>5.7936101869433112E-5</v>
      </c>
      <c r="R108" s="66">
        <v>7.0473727614105836E-5</v>
      </c>
      <c r="S108" s="66">
        <v>5.782204710168383E-5</v>
      </c>
      <c r="T108" s="66">
        <v>5.5815279365986745E-5</v>
      </c>
      <c r="U108" s="66">
        <v>3.8214581943947672E-5</v>
      </c>
      <c r="V108" s="66">
        <v>8.7991534075385349E-5</v>
      </c>
      <c r="W108" s="66">
        <v>7.0077307501943286E-6</v>
      </c>
      <c r="X108" s="66">
        <v>1.7272938557516614E-5</v>
      </c>
      <c r="Y108" s="66">
        <v>2.0328315316982105E-5</v>
      </c>
      <c r="Z108" s="66">
        <v>6.2149789691579304E-5</v>
      </c>
      <c r="AA108" s="66">
        <v>1.0178315124017481E-4</v>
      </c>
      <c r="AB108" s="66">
        <v>2.7147705761370352E-5</v>
      </c>
      <c r="AC108" s="66">
        <v>6.7998561181188135E-6</v>
      </c>
      <c r="AD108" s="66">
        <v>2.4000501327017552E-5</v>
      </c>
      <c r="AE108" s="66">
        <v>4.9677952201770109E-5</v>
      </c>
      <c r="AF108" s="66">
        <v>5.7345873493521276E-5</v>
      </c>
      <c r="AG108" s="66">
        <v>5.5822182735925975E-5</v>
      </c>
      <c r="AH108" s="66">
        <v>2.5225042643100161E-5</v>
      </c>
      <c r="AI108" s="66">
        <v>2.5735004021304323E-5</v>
      </c>
      <c r="AJ108" s="66">
        <v>1.9595568020079795E-5</v>
      </c>
      <c r="AK108" s="66">
        <v>3.5236647949294967E-5</v>
      </c>
      <c r="AL108" s="66">
        <v>2.737306796811646E-5</v>
      </c>
      <c r="AM108" s="66">
        <v>3.8051961402411307E-5</v>
      </c>
      <c r="AN108" s="66">
        <v>3.4012209086283415E-5</v>
      </c>
      <c r="AO108" s="66">
        <v>5.3990152144474126E-5</v>
      </c>
      <c r="AP108" s="66">
        <v>1.204846625562822E-5</v>
      </c>
      <c r="AQ108" s="66">
        <v>3.7795865660824097E-5</v>
      </c>
      <c r="AR108" s="66">
        <v>5.4741796140216554E-5</v>
      </c>
      <c r="AS108" s="66">
        <v>5.1745738195318925E-5</v>
      </c>
      <c r="AT108" s="66">
        <v>5.0183487187662334E-5</v>
      </c>
      <c r="AU108" s="66">
        <v>2.9337194767188838E-5</v>
      </c>
      <c r="AV108" s="66">
        <v>3.2571617850500583E-5</v>
      </c>
      <c r="AW108" s="66">
        <v>1.4244075205006428E-4</v>
      </c>
      <c r="AX108" s="66">
        <v>1.1650814478250053E-4</v>
      </c>
      <c r="AY108" s="66">
        <v>2.8162003537834141E-5</v>
      </c>
      <c r="AZ108" s="66">
        <v>5.7933403520537692E-5</v>
      </c>
      <c r="BA108" s="66">
        <v>4.5948412125114025E-5</v>
      </c>
      <c r="BB108" s="66">
        <v>5.1068569615907583E-5</v>
      </c>
      <c r="BC108" s="66">
        <v>3.7874268177439982E-5</v>
      </c>
      <c r="BD108" s="66">
        <v>8.5018269058007582E-5</v>
      </c>
      <c r="BE108" s="66">
        <v>4.6735987976279027E-5</v>
      </c>
      <c r="BF108" s="66">
        <v>2.1540148132709838E-5</v>
      </c>
      <c r="BG108" s="66">
        <v>4.5386193916057889E-5</v>
      </c>
      <c r="BH108" s="66">
        <v>1.2940842647929889E-4</v>
      </c>
      <c r="BI108" s="66">
        <v>9.4655613502371376E-5</v>
      </c>
      <c r="BJ108" s="66">
        <v>5.3155416516948212E-5</v>
      </c>
      <c r="BK108" s="66">
        <v>5.8505459471183495E-5</v>
      </c>
      <c r="BL108" s="66">
        <v>3.5471656424260136E-5</v>
      </c>
      <c r="BM108" s="66">
        <v>4.9655838374712567E-5</v>
      </c>
      <c r="BN108" s="66">
        <v>9.4563381817419515E-5</v>
      </c>
      <c r="BO108" s="66">
        <v>5.7408559901825495E-5</v>
      </c>
      <c r="BP108" s="66">
        <v>5.3605317600088148E-5</v>
      </c>
      <c r="BQ108" s="66">
        <v>2.2844549852500117E-5</v>
      </c>
      <c r="BR108" s="66">
        <v>6.3266141355846869E-5</v>
      </c>
      <c r="BS108" s="66">
        <v>9.4166585033696041E-5</v>
      </c>
      <c r="BT108" s="66">
        <v>8.4231333675788565E-5</v>
      </c>
      <c r="BU108" s="66">
        <v>9.4302761460176386E-5</v>
      </c>
      <c r="BV108" s="66">
        <v>5.7868304587406656E-5</v>
      </c>
      <c r="BW108" s="66">
        <v>3.8309745476880281E-5</v>
      </c>
      <c r="BX108" s="66">
        <v>6.1038755746416197E-6</v>
      </c>
      <c r="BY108" s="66">
        <v>2.6956852107713398E-3</v>
      </c>
      <c r="BZ108" s="66">
        <v>2.0635534186831965E-4</v>
      </c>
      <c r="CA108" s="66">
        <v>3.014892074453633E-5</v>
      </c>
      <c r="CB108" s="66">
        <v>6.1819473019113257E-5</v>
      </c>
      <c r="CC108" s="66">
        <v>5.3561458221453658E-5</v>
      </c>
      <c r="CD108" s="66">
        <v>6.0014246742767621E-5</v>
      </c>
      <c r="CE108" s="66">
        <v>1.3100503474860548E-4</v>
      </c>
      <c r="CF108" s="66">
        <v>8.3781955716833231E-5</v>
      </c>
      <c r="CG108" s="66">
        <v>2.8850052468729932E-4</v>
      </c>
      <c r="CH108" s="66">
        <v>4.1771427274949548E-4</v>
      </c>
      <c r="CI108" s="66">
        <v>7.2048878609011372E-4</v>
      </c>
      <c r="CJ108" s="66">
        <v>5.7767412344049291E-5</v>
      </c>
      <c r="CK108" s="66">
        <v>6.0444097167483557E-4</v>
      </c>
      <c r="CL108" s="66">
        <v>3.4760138068003844E-4</v>
      </c>
      <c r="CM108" s="66">
        <v>9.4270573101217948E-5</v>
      </c>
      <c r="CN108" s="66">
        <v>1.4141400871523475E-4</v>
      </c>
      <c r="CO108" s="66">
        <v>1.0927519918306463E-4</v>
      </c>
      <c r="CP108" s="66">
        <v>8.300422835949537E-3</v>
      </c>
      <c r="CQ108" s="66">
        <v>4.1610379194185762E-3</v>
      </c>
      <c r="CR108" s="66">
        <v>1.1672771588079943E-2</v>
      </c>
      <c r="CS108" s="66">
        <v>8.53753635028086E-3</v>
      </c>
      <c r="CT108" s="66">
        <v>1.0701785553279498E-4</v>
      </c>
      <c r="CU108" s="66">
        <v>6.7948870453841717E-5</v>
      </c>
      <c r="CV108" s="66">
        <v>9.7336444493108037E-4</v>
      </c>
      <c r="CW108" s="66">
        <v>3.3084895541442568E-5</v>
      </c>
      <c r="CX108" s="66">
        <v>7.1596505871221184E-5</v>
      </c>
      <c r="CY108" s="66">
        <v>9.7586188941818086E-3</v>
      </c>
      <c r="CZ108" s="66">
        <v>2.5687113159353057E-3</v>
      </c>
      <c r="DA108" s="66">
        <v>1</v>
      </c>
      <c r="DB108" s="66">
        <v>1.9936224806525575E-4</v>
      </c>
      <c r="DC108" s="66">
        <v>3.4396550733499097E-4</v>
      </c>
      <c r="DD108" s="66">
        <v>2.3581082668427662E-5</v>
      </c>
      <c r="DE108" s="67">
        <v>7.9368758271803307E-4</v>
      </c>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row>
    <row r="109" spans="1:168" s="34" customFormat="1" ht="19.95" customHeight="1" x14ac:dyDescent="0.2">
      <c r="A109" s="71" t="s">
        <v>633</v>
      </c>
      <c r="B109" s="69" t="s">
        <v>632</v>
      </c>
      <c r="C109" s="70">
        <v>1.8109167658791441E-5</v>
      </c>
      <c r="D109" s="66">
        <v>1.120486933439876E-5</v>
      </c>
      <c r="E109" s="66">
        <v>4.5344189614951817E-5</v>
      </c>
      <c r="F109" s="66">
        <v>1.5713845687192038E-5</v>
      </c>
      <c r="G109" s="66">
        <v>2.5478312552464378E-5</v>
      </c>
      <c r="H109" s="66">
        <v>0</v>
      </c>
      <c r="I109" s="66">
        <v>3.2694281382784974E-5</v>
      </c>
      <c r="J109" s="66">
        <v>3.3812532386561371E-5</v>
      </c>
      <c r="K109" s="66">
        <v>5.3310167656191714E-5</v>
      </c>
      <c r="L109" s="66">
        <v>2.3280381608533504E-5</v>
      </c>
      <c r="M109" s="66">
        <v>0</v>
      </c>
      <c r="N109" s="66">
        <v>2.1468574300177189E-5</v>
      </c>
      <c r="O109" s="66">
        <v>4.8918361563881802E-5</v>
      </c>
      <c r="P109" s="66">
        <v>2.2651765250489638E-5</v>
      </c>
      <c r="Q109" s="66">
        <v>3.9006876996500166E-5</v>
      </c>
      <c r="R109" s="66">
        <v>1.5124229377173173E-5</v>
      </c>
      <c r="S109" s="66">
        <v>2.6614272854868609E-5</v>
      </c>
      <c r="T109" s="66">
        <v>2.7356859626866228E-5</v>
      </c>
      <c r="U109" s="66">
        <v>5.155026449056038E-5</v>
      </c>
      <c r="V109" s="66">
        <v>2.7065630377109062E-5</v>
      </c>
      <c r="W109" s="66">
        <v>4.7158188553443622E-6</v>
      </c>
      <c r="X109" s="66">
        <v>1.2770545532000656E-5</v>
      </c>
      <c r="Y109" s="66">
        <v>9.1227817443606192E-6</v>
      </c>
      <c r="Z109" s="66">
        <v>2.107041856345496E-5</v>
      </c>
      <c r="AA109" s="66">
        <v>1.0941684538988221E-4</v>
      </c>
      <c r="AB109" s="66">
        <v>9.2218219905175304E-5</v>
      </c>
      <c r="AC109" s="66">
        <v>3.106080785675069E-6</v>
      </c>
      <c r="AD109" s="66">
        <v>9.6457765643551738E-6</v>
      </c>
      <c r="AE109" s="66">
        <v>2.0289391564068365E-5</v>
      </c>
      <c r="AF109" s="66">
        <v>3.9680233198935361E-5</v>
      </c>
      <c r="AG109" s="66">
        <v>3.1780110814294499E-5</v>
      </c>
      <c r="AH109" s="66">
        <v>1.8029264789506808E-5</v>
      </c>
      <c r="AI109" s="66">
        <v>1.7277988570477388E-5</v>
      </c>
      <c r="AJ109" s="66">
        <v>3.9141802471553763E-5</v>
      </c>
      <c r="AK109" s="66">
        <v>2.9364101533716082E-5</v>
      </c>
      <c r="AL109" s="66">
        <v>8.2155161557470108E-6</v>
      </c>
      <c r="AM109" s="66">
        <v>1.1108691098670463E-5</v>
      </c>
      <c r="AN109" s="66">
        <v>1.9605800981844307E-5</v>
      </c>
      <c r="AO109" s="66">
        <v>1.5409752114382094E-5</v>
      </c>
      <c r="AP109" s="66">
        <v>8.5761173225990478E-6</v>
      </c>
      <c r="AQ109" s="66">
        <v>1.4024279934670445E-5</v>
      </c>
      <c r="AR109" s="66">
        <v>2.1548134558540004E-5</v>
      </c>
      <c r="AS109" s="66">
        <v>2.3449188217981957E-5</v>
      </c>
      <c r="AT109" s="66">
        <v>2.279424899570559E-5</v>
      </c>
      <c r="AU109" s="66">
        <v>2.1658239838995562E-5</v>
      </c>
      <c r="AV109" s="66">
        <v>2.6028150807721158E-5</v>
      </c>
      <c r="AW109" s="66">
        <v>2.8698446395925099E-5</v>
      </c>
      <c r="AX109" s="66">
        <v>2.8549329837109787E-5</v>
      </c>
      <c r="AY109" s="66">
        <v>2.8024898571649551E-5</v>
      </c>
      <c r="AZ109" s="66">
        <v>3.2305241204133784E-5</v>
      </c>
      <c r="BA109" s="66">
        <v>2.6209089073347289E-5</v>
      </c>
      <c r="BB109" s="66">
        <v>2.8198710391543879E-5</v>
      </c>
      <c r="BC109" s="66">
        <v>2.8537552008819952E-5</v>
      </c>
      <c r="BD109" s="66">
        <v>3.8162448904486139E-5</v>
      </c>
      <c r="BE109" s="66">
        <v>2.0943019862513306E-5</v>
      </c>
      <c r="BF109" s="66">
        <v>2.2560097778045752E-5</v>
      </c>
      <c r="BG109" s="66">
        <v>1.5308556368781832E-5</v>
      </c>
      <c r="BH109" s="66">
        <v>2.3283457653076176E-5</v>
      </c>
      <c r="BI109" s="66">
        <v>2.4351960954342268E-5</v>
      </c>
      <c r="BJ109" s="66">
        <v>1.8643368960660615E-3</v>
      </c>
      <c r="BK109" s="66">
        <v>2.5990598081141429E-5</v>
      </c>
      <c r="BL109" s="66">
        <v>3.8437932007453173E-5</v>
      </c>
      <c r="BM109" s="66">
        <v>3.600386607738124E-5</v>
      </c>
      <c r="BN109" s="66">
        <v>3.5531710280691463E-5</v>
      </c>
      <c r="BO109" s="66">
        <v>3.0768717436824387E-5</v>
      </c>
      <c r="BP109" s="66">
        <v>1.3866217875600373E-5</v>
      </c>
      <c r="BQ109" s="66">
        <v>2.5208933388059558E-5</v>
      </c>
      <c r="BR109" s="66">
        <v>4.3057485637543374E-5</v>
      </c>
      <c r="BS109" s="66">
        <v>3.9679680411057308E-5</v>
      </c>
      <c r="BT109" s="66">
        <v>7.7174601977513224E-5</v>
      </c>
      <c r="BU109" s="66">
        <v>9.5609195984143667E-5</v>
      </c>
      <c r="BV109" s="66">
        <v>5.1570115983203391E-5</v>
      </c>
      <c r="BW109" s="66">
        <v>4.2469806048335909E-5</v>
      </c>
      <c r="BX109" s="66">
        <v>6.0694971959325047E-6</v>
      </c>
      <c r="BY109" s="66">
        <v>4.1642779001379732E-5</v>
      </c>
      <c r="BZ109" s="66">
        <v>3.9448503252065995E-5</v>
      </c>
      <c r="CA109" s="66">
        <v>2.0463972766153914E-5</v>
      </c>
      <c r="CB109" s="66">
        <v>2.0476118936519974E-5</v>
      </c>
      <c r="CC109" s="66">
        <v>5.0155843119219938E-5</v>
      </c>
      <c r="CD109" s="66">
        <v>4.8594836587316189E-5</v>
      </c>
      <c r="CE109" s="66">
        <v>4.1445866407803643E-5</v>
      </c>
      <c r="CF109" s="66">
        <v>4.6257561376442823E-5</v>
      </c>
      <c r="CG109" s="66">
        <v>6.9829751447088634E-5</v>
      </c>
      <c r="CH109" s="66">
        <v>2.1403718539198907E-4</v>
      </c>
      <c r="CI109" s="66">
        <v>2.3740525172460697E-2</v>
      </c>
      <c r="CJ109" s="66">
        <v>1.2333506682595191E-4</v>
      </c>
      <c r="CK109" s="66">
        <v>4.8929899516348633E-3</v>
      </c>
      <c r="CL109" s="66">
        <v>3.3444665695863858E-2</v>
      </c>
      <c r="CM109" s="66">
        <v>4.2341681153585216E-5</v>
      </c>
      <c r="CN109" s="66">
        <v>1.1441900788845981E-4</v>
      </c>
      <c r="CO109" s="66">
        <v>1.496446253804899E-4</v>
      </c>
      <c r="CP109" s="66">
        <v>3.7131596286763605E-5</v>
      </c>
      <c r="CQ109" s="66">
        <v>4.482482392647297E-5</v>
      </c>
      <c r="CR109" s="66">
        <v>1.2287820799253686E-4</v>
      </c>
      <c r="CS109" s="66">
        <v>3.6847823687380199E-5</v>
      </c>
      <c r="CT109" s="66">
        <v>2.8074533085435178E-4</v>
      </c>
      <c r="CU109" s="66">
        <v>4.5980379078381421E-5</v>
      </c>
      <c r="CV109" s="66">
        <v>1.0863379894573384E-2</v>
      </c>
      <c r="CW109" s="66">
        <v>2.113147008528625E-5</v>
      </c>
      <c r="CX109" s="66">
        <v>7.5277047386874946E-5</v>
      </c>
      <c r="CY109" s="66">
        <v>1.9104926466331042E-3</v>
      </c>
      <c r="CZ109" s="66">
        <v>3.6017732690178027E-4</v>
      </c>
      <c r="DA109" s="66">
        <v>2.7128198155863511E-4</v>
      </c>
      <c r="DB109" s="66">
        <v>1</v>
      </c>
      <c r="DC109" s="66">
        <v>8.8678108453280253E-4</v>
      </c>
      <c r="DD109" s="66">
        <v>4.1744387913869997E-5</v>
      </c>
      <c r="DE109" s="67">
        <v>4.2153349643303647E-4</v>
      </c>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row>
    <row r="110" spans="1:168" s="34" customFormat="1" ht="19.95" customHeight="1" x14ac:dyDescent="0.2">
      <c r="A110" s="71" t="s">
        <v>636</v>
      </c>
      <c r="B110" s="69" t="s">
        <v>635</v>
      </c>
      <c r="C110" s="70">
        <v>9.1563844690929809E-5</v>
      </c>
      <c r="D110" s="66">
        <v>7.5406967413990078E-5</v>
      </c>
      <c r="E110" s="66">
        <v>8.9858465693306167E-4</v>
      </c>
      <c r="F110" s="66">
        <v>1.0582254897336907E-4</v>
      </c>
      <c r="G110" s="66">
        <v>9.43170051900212E-4</v>
      </c>
      <c r="H110" s="66">
        <v>0</v>
      </c>
      <c r="I110" s="66">
        <v>2.4364605421205713E-4</v>
      </c>
      <c r="J110" s="66">
        <v>1.2929203412155008E-4</v>
      </c>
      <c r="K110" s="66">
        <v>1.1273747460738418E-4</v>
      </c>
      <c r="L110" s="66">
        <v>1.4347844180698094E-4</v>
      </c>
      <c r="M110" s="66">
        <v>0</v>
      </c>
      <c r="N110" s="66">
        <v>1.0662302019769098E-4</v>
      </c>
      <c r="O110" s="66">
        <v>1.5022063341465114E-4</v>
      </c>
      <c r="P110" s="66">
        <v>9.0503339085504017E-5</v>
      </c>
      <c r="Q110" s="66">
        <v>1.5008735169820146E-4</v>
      </c>
      <c r="R110" s="66">
        <v>1.1060364892614677E-4</v>
      </c>
      <c r="S110" s="66">
        <v>9.9019552268072225E-5</v>
      </c>
      <c r="T110" s="66">
        <v>1.4074074181090189E-4</v>
      </c>
      <c r="U110" s="66">
        <v>1.1987103644599077E-4</v>
      </c>
      <c r="V110" s="66">
        <v>1.1424620563553715E-4</v>
      </c>
      <c r="W110" s="66">
        <v>3.5974417035663095E-5</v>
      </c>
      <c r="X110" s="66">
        <v>9.1804126411017183E-5</v>
      </c>
      <c r="Y110" s="66">
        <v>9.5696354777817231E-5</v>
      </c>
      <c r="Z110" s="66">
        <v>1.5294951372962136E-4</v>
      </c>
      <c r="AA110" s="66">
        <v>1.6859424127564261E-4</v>
      </c>
      <c r="AB110" s="66">
        <v>1.3552365069872577E-4</v>
      </c>
      <c r="AC110" s="66">
        <v>1.7609146122594697E-5</v>
      </c>
      <c r="AD110" s="66">
        <v>6.7146340128404903E-5</v>
      </c>
      <c r="AE110" s="66">
        <v>9.6555604477548595E-5</v>
      </c>
      <c r="AF110" s="66">
        <v>9.9714612377831306E-5</v>
      </c>
      <c r="AG110" s="66">
        <v>1.1257832860136479E-4</v>
      </c>
      <c r="AH110" s="66">
        <v>1.3783758219448509E-4</v>
      </c>
      <c r="AI110" s="66">
        <v>1.1993222136988961E-4</v>
      </c>
      <c r="AJ110" s="66">
        <v>1.5426337170269995E-4</v>
      </c>
      <c r="AK110" s="66">
        <v>1.1819801434038787E-4</v>
      </c>
      <c r="AL110" s="66">
        <v>5.5072829552547068E-5</v>
      </c>
      <c r="AM110" s="66">
        <v>8.0984917265311757E-5</v>
      </c>
      <c r="AN110" s="66">
        <v>1.2252212443540853E-4</v>
      </c>
      <c r="AO110" s="66">
        <v>1.2411951049111773E-4</v>
      </c>
      <c r="AP110" s="66">
        <v>6.1695780645951349E-5</v>
      </c>
      <c r="AQ110" s="66">
        <v>1.2431202409491135E-4</v>
      </c>
      <c r="AR110" s="66">
        <v>1.1924737640287238E-4</v>
      </c>
      <c r="AS110" s="66">
        <v>1.0381172747640313E-4</v>
      </c>
      <c r="AT110" s="66">
        <v>1.1909293920495165E-4</v>
      </c>
      <c r="AU110" s="66">
        <v>1.8192061887941486E-4</v>
      </c>
      <c r="AV110" s="66">
        <v>1.3473398517368663E-4</v>
      </c>
      <c r="AW110" s="66">
        <v>1.2397554510996296E-4</v>
      </c>
      <c r="AX110" s="66">
        <v>1.5679628428544182E-4</v>
      </c>
      <c r="AY110" s="66">
        <v>1.565514518216497E-4</v>
      </c>
      <c r="AZ110" s="66">
        <v>1.2803739955836446E-4</v>
      </c>
      <c r="BA110" s="66">
        <v>1.0985510433306114E-4</v>
      </c>
      <c r="BB110" s="66">
        <v>1.4863794287694429E-4</v>
      </c>
      <c r="BC110" s="66">
        <v>1.22991195559783E-4</v>
      </c>
      <c r="BD110" s="66">
        <v>1.486279256296697E-4</v>
      </c>
      <c r="BE110" s="66">
        <v>8.5099805594541684E-5</v>
      </c>
      <c r="BF110" s="66">
        <v>1.0829084069031448E-4</v>
      </c>
      <c r="BG110" s="66">
        <v>8.7711075499290712E-5</v>
      </c>
      <c r="BH110" s="66">
        <v>1.8086666354182875E-4</v>
      </c>
      <c r="BI110" s="66">
        <v>1.1907320897118788E-4</v>
      </c>
      <c r="BJ110" s="66">
        <v>1.2967038007036355E-4</v>
      </c>
      <c r="BK110" s="66">
        <v>1.8793805660832002E-4</v>
      </c>
      <c r="BL110" s="66">
        <v>2.4353006976261931E-4</v>
      </c>
      <c r="BM110" s="66">
        <v>1.7874553736912352E-4</v>
      </c>
      <c r="BN110" s="66">
        <v>3.9520849190780738E-4</v>
      </c>
      <c r="BO110" s="66">
        <v>3.4696380052143792E-4</v>
      </c>
      <c r="BP110" s="66">
        <v>8.1162373353554066E-5</v>
      </c>
      <c r="BQ110" s="66">
        <v>1.1078696400972709E-4</v>
      </c>
      <c r="BR110" s="66">
        <v>3.1785947390774262E-4</v>
      </c>
      <c r="BS110" s="66">
        <v>8.4772242842085695E-5</v>
      </c>
      <c r="BT110" s="66">
        <v>6.6292416707626803E-4</v>
      </c>
      <c r="BU110" s="66">
        <v>2.346636713773689E-4</v>
      </c>
      <c r="BV110" s="66">
        <v>1.0030439582648907E-3</v>
      </c>
      <c r="BW110" s="66">
        <v>5.4689539227587426E-4</v>
      </c>
      <c r="BX110" s="66">
        <v>2.5540239675584639E-4</v>
      </c>
      <c r="BY110" s="66">
        <v>1.9786184565482546E-4</v>
      </c>
      <c r="BZ110" s="66">
        <v>3.5026670004489722E-4</v>
      </c>
      <c r="CA110" s="66">
        <v>2.303490983359837E-4</v>
      </c>
      <c r="CB110" s="66">
        <v>1.822188989215753E-4</v>
      </c>
      <c r="CC110" s="66">
        <v>1.1135256346367654E-3</v>
      </c>
      <c r="CD110" s="66">
        <v>2.2720076164983881E-4</v>
      </c>
      <c r="CE110" s="66">
        <v>3.3823311811108771E-4</v>
      </c>
      <c r="CF110" s="66">
        <v>3.6706724275937006E-4</v>
      </c>
      <c r="CG110" s="66">
        <v>2.0660951001970698E-4</v>
      </c>
      <c r="CH110" s="66">
        <v>3.4937106283734575E-4</v>
      </c>
      <c r="CI110" s="66">
        <v>1.1015996883084512E-3</v>
      </c>
      <c r="CJ110" s="66">
        <v>1.4649429381226036E-3</v>
      </c>
      <c r="CK110" s="66">
        <v>6.1573814793287364E-4</v>
      </c>
      <c r="CL110" s="66">
        <v>3.3202384459933539E-3</v>
      </c>
      <c r="CM110" s="66">
        <v>2.8556984198592256E-4</v>
      </c>
      <c r="CN110" s="66">
        <v>3.0981381817018534E-4</v>
      </c>
      <c r="CO110" s="66">
        <v>2.6936264006617687E-3</v>
      </c>
      <c r="CP110" s="66">
        <v>3.4286647170326775E-4</v>
      </c>
      <c r="CQ110" s="66">
        <v>2.5602110692235887E-4</v>
      </c>
      <c r="CR110" s="66">
        <v>2.8475381112074517E-4</v>
      </c>
      <c r="CS110" s="66">
        <v>2.9066325686830677E-4</v>
      </c>
      <c r="CT110" s="66">
        <v>2.6533839657500126E-3</v>
      </c>
      <c r="CU110" s="66">
        <v>8.7474063658176207E-4</v>
      </c>
      <c r="CV110" s="66">
        <v>2.5628464916406051E-3</v>
      </c>
      <c r="CW110" s="66">
        <v>4.3792012187504143E-4</v>
      </c>
      <c r="CX110" s="66">
        <v>7.7416213576807257E-4</v>
      </c>
      <c r="CY110" s="66">
        <v>2.0852201112756597E-3</v>
      </c>
      <c r="CZ110" s="66">
        <v>4.0662109370350624E-4</v>
      </c>
      <c r="DA110" s="66">
        <v>1.6237018009480023E-3</v>
      </c>
      <c r="DB110" s="66">
        <v>2.5230768129896439E-3</v>
      </c>
      <c r="DC110" s="66">
        <v>1</v>
      </c>
      <c r="DD110" s="66">
        <v>1.0933586155427722E-4</v>
      </c>
      <c r="DE110" s="67">
        <v>5.0266736685314979E-4</v>
      </c>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row>
    <row r="111" spans="1:168" s="34" customFormat="1" ht="19.95" customHeight="1" x14ac:dyDescent="0.2">
      <c r="A111" s="71" t="s">
        <v>782</v>
      </c>
      <c r="B111" s="69" t="s">
        <v>111</v>
      </c>
      <c r="C111" s="70">
        <v>6.6111233942917178E-4</v>
      </c>
      <c r="D111" s="66">
        <v>1.3016890376257213E-3</v>
      </c>
      <c r="E111" s="66">
        <v>3.7812037396083285E-3</v>
      </c>
      <c r="F111" s="66">
        <v>1.9066095775844476E-3</v>
      </c>
      <c r="G111" s="66">
        <v>1.4719474840447324E-3</v>
      </c>
      <c r="H111" s="66">
        <v>0</v>
      </c>
      <c r="I111" s="66">
        <v>1.3507304736566166E-3</v>
      </c>
      <c r="J111" s="66">
        <v>1.0539818224603304E-3</v>
      </c>
      <c r="K111" s="66">
        <v>4.6943974812237263E-4</v>
      </c>
      <c r="L111" s="66">
        <v>3.8598224633512812E-4</v>
      </c>
      <c r="M111" s="66">
        <v>0</v>
      </c>
      <c r="N111" s="66">
        <v>1.1525357817637144E-3</v>
      </c>
      <c r="O111" s="66">
        <v>1.5279754463123618E-3</v>
      </c>
      <c r="P111" s="66">
        <v>1.1947173018302857E-3</v>
      </c>
      <c r="Q111" s="66">
        <v>1.5795314407293726E-3</v>
      </c>
      <c r="R111" s="66">
        <v>8.5262060235617916E-4</v>
      </c>
      <c r="S111" s="66">
        <v>1.0258238901075314E-3</v>
      </c>
      <c r="T111" s="66">
        <v>1.2299854255706615E-3</v>
      </c>
      <c r="U111" s="66">
        <v>1.1054973665277641E-3</v>
      </c>
      <c r="V111" s="66">
        <v>9.9654812202042988E-4</v>
      </c>
      <c r="W111" s="66">
        <v>1.8133413547491697E-4</v>
      </c>
      <c r="X111" s="66">
        <v>4.0449482438157248E-4</v>
      </c>
      <c r="Y111" s="66">
        <v>5.305344079231314E-4</v>
      </c>
      <c r="Z111" s="66">
        <v>7.6316665486365095E-4</v>
      </c>
      <c r="AA111" s="66">
        <v>8.2911982814343503E-4</v>
      </c>
      <c r="AB111" s="66">
        <v>9.3679591952171369E-4</v>
      </c>
      <c r="AC111" s="66">
        <v>6.9890467230622E-5</v>
      </c>
      <c r="AD111" s="66">
        <v>2.7412491200099392E-4</v>
      </c>
      <c r="AE111" s="66">
        <v>3.3356469744269513E-4</v>
      </c>
      <c r="AF111" s="66">
        <v>5.5765008160529774E-4</v>
      </c>
      <c r="AG111" s="66">
        <v>1.837081355481563E-3</v>
      </c>
      <c r="AH111" s="66">
        <v>2.1390154198592114E-3</v>
      </c>
      <c r="AI111" s="66">
        <v>1.0054132144385216E-3</v>
      </c>
      <c r="AJ111" s="66">
        <v>1.5813960772016263E-3</v>
      </c>
      <c r="AK111" s="66">
        <v>1.7197362804108379E-3</v>
      </c>
      <c r="AL111" s="66">
        <v>2.1310992560638514E-4</v>
      </c>
      <c r="AM111" s="66">
        <v>2.9570781036144676E-4</v>
      </c>
      <c r="AN111" s="66">
        <v>5.1451132799660139E-4</v>
      </c>
      <c r="AO111" s="66">
        <v>9.1729148857876478E-4</v>
      </c>
      <c r="AP111" s="66">
        <v>2.3907374065035831E-4</v>
      </c>
      <c r="AQ111" s="66">
        <v>7.2642104763915932E-4</v>
      </c>
      <c r="AR111" s="66">
        <v>6.907086258524372E-4</v>
      </c>
      <c r="AS111" s="66">
        <v>6.3283971351356773E-4</v>
      </c>
      <c r="AT111" s="66">
        <v>8.48970243897494E-4</v>
      </c>
      <c r="AU111" s="66">
        <v>1.1072594643984643E-3</v>
      </c>
      <c r="AV111" s="66">
        <v>8.3448175906518829E-4</v>
      </c>
      <c r="AW111" s="66">
        <v>9.2564918906373457E-4</v>
      </c>
      <c r="AX111" s="66">
        <v>1.523664423595674E-3</v>
      </c>
      <c r="AY111" s="66">
        <v>1.1899599827801333E-3</v>
      </c>
      <c r="AZ111" s="66">
        <v>7.3634546870863442E-4</v>
      </c>
      <c r="BA111" s="66">
        <v>7.2932647409482305E-4</v>
      </c>
      <c r="BB111" s="66">
        <v>1.1974971016714341E-3</v>
      </c>
      <c r="BC111" s="66">
        <v>1.2626720754437451E-3</v>
      </c>
      <c r="BD111" s="66">
        <v>1.2146598012541063E-3</v>
      </c>
      <c r="BE111" s="66">
        <v>3.4525777250928713E-4</v>
      </c>
      <c r="BF111" s="66">
        <v>3.3959070106941229E-4</v>
      </c>
      <c r="BG111" s="66">
        <v>5.1452131979997295E-4</v>
      </c>
      <c r="BH111" s="66">
        <v>8.9556681400197898E-4</v>
      </c>
      <c r="BI111" s="66">
        <v>1.5515314449760466E-3</v>
      </c>
      <c r="BJ111" s="66">
        <v>1.6624091735458336E-3</v>
      </c>
      <c r="BK111" s="66">
        <v>8.4844518871023968E-4</v>
      </c>
      <c r="BL111" s="66">
        <v>9.6998575127372946E-4</v>
      </c>
      <c r="BM111" s="66">
        <v>3.948075493712134E-4</v>
      </c>
      <c r="BN111" s="66">
        <v>3.2287145516713372E-3</v>
      </c>
      <c r="BO111" s="66">
        <v>9.7910139189195488E-4</v>
      </c>
      <c r="BP111" s="66">
        <v>2.7665110955362121E-4</v>
      </c>
      <c r="BQ111" s="66">
        <v>3.4035803821972352E-4</v>
      </c>
      <c r="BR111" s="66">
        <v>1.2538833441124659E-3</v>
      </c>
      <c r="BS111" s="66">
        <v>3.7267325116695014E-3</v>
      </c>
      <c r="BT111" s="66">
        <v>2.4279453956108778E-3</v>
      </c>
      <c r="BU111" s="66">
        <v>3.851611898717171E-3</v>
      </c>
      <c r="BV111" s="66">
        <v>1.66284919254176E-3</v>
      </c>
      <c r="BW111" s="66">
        <v>9.4310258703058801E-4</v>
      </c>
      <c r="BX111" s="66">
        <v>2.2084997525499765E-4</v>
      </c>
      <c r="BY111" s="66">
        <v>2.0280947610620877E-3</v>
      </c>
      <c r="BZ111" s="66">
        <v>1.9460541500461381E-3</v>
      </c>
      <c r="CA111" s="66">
        <v>1.6521507302115364E-3</v>
      </c>
      <c r="CB111" s="66">
        <v>1.4318347740564612E-3</v>
      </c>
      <c r="CC111" s="66">
        <v>1.2249437061505398E-3</v>
      </c>
      <c r="CD111" s="66">
        <v>6.0980467290761894E-3</v>
      </c>
      <c r="CE111" s="66">
        <v>2.3226732611548511E-3</v>
      </c>
      <c r="CF111" s="66">
        <v>2.1540989561949133E-3</v>
      </c>
      <c r="CG111" s="66">
        <v>3.931132057544421E-3</v>
      </c>
      <c r="CH111" s="66">
        <v>2.9197849150716096E-3</v>
      </c>
      <c r="CI111" s="66">
        <v>3.2418865692421008E-3</v>
      </c>
      <c r="CJ111" s="66">
        <v>1.1042028983730635E-3</v>
      </c>
      <c r="CK111" s="66">
        <v>3.0474634823757572E-3</v>
      </c>
      <c r="CL111" s="66">
        <v>3.2864371057667258E-3</v>
      </c>
      <c r="CM111" s="66">
        <v>2.1125518787565569E-3</v>
      </c>
      <c r="CN111" s="66">
        <v>1.8387231487625375E-3</v>
      </c>
      <c r="CO111" s="66">
        <v>6.834494038938474E-3</v>
      </c>
      <c r="CP111" s="66">
        <v>1.4864313511860716E-3</v>
      </c>
      <c r="CQ111" s="66">
        <v>2.579960376559443E-3</v>
      </c>
      <c r="CR111" s="66">
        <v>5.4490356644574939E-3</v>
      </c>
      <c r="CS111" s="66">
        <v>5.8876293344213605E-3</v>
      </c>
      <c r="CT111" s="66">
        <v>6.4493464049447096E-3</v>
      </c>
      <c r="CU111" s="66">
        <v>1.3201037807101096E-3</v>
      </c>
      <c r="CV111" s="66">
        <v>2.4074444388240317E-3</v>
      </c>
      <c r="CW111" s="66">
        <v>1.402485037939124E-3</v>
      </c>
      <c r="CX111" s="66">
        <v>1.7447132350810544E-3</v>
      </c>
      <c r="CY111" s="66">
        <v>2.8543084544170412E-3</v>
      </c>
      <c r="CZ111" s="66">
        <v>1.3308489266359476E-3</v>
      </c>
      <c r="DA111" s="66">
        <v>4.2818321420880828E-3</v>
      </c>
      <c r="DB111" s="66">
        <v>2.7848199050754916E-3</v>
      </c>
      <c r="DC111" s="66">
        <v>3.1807131435595032E-3</v>
      </c>
      <c r="DD111" s="66">
        <v>1</v>
      </c>
      <c r="DE111" s="67">
        <v>1.1926543952981295E-3</v>
      </c>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row>
    <row r="112" spans="1:168" s="34" customFormat="1" ht="19.95" customHeight="1" x14ac:dyDescent="0.2">
      <c r="A112" s="72" t="s">
        <v>784</v>
      </c>
      <c r="B112" s="63" t="s">
        <v>112</v>
      </c>
      <c r="C112" s="73">
        <v>5.1455820772451167E-3</v>
      </c>
      <c r="D112" s="74">
        <v>1.1443104454445039E-3</v>
      </c>
      <c r="E112" s="74">
        <v>1.8889191133169201E-3</v>
      </c>
      <c r="F112" s="74">
        <v>2.9434601577354143E-3</v>
      </c>
      <c r="G112" s="74">
        <v>8.2295225533607526E-3</v>
      </c>
      <c r="H112" s="74">
        <v>0</v>
      </c>
      <c r="I112" s="74">
        <v>7.5041492613388237E-3</v>
      </c>
      <c r="J112" s="74">
        <v>4.284141608871841E-3</v>
      </c>
      <c r="K112" s="74">
        <v>4.5302301737933613E-3</v>
      </c>
      <c r="L112" s="74">
        <v>1.6679141718673535E-2</v>
      </c>
      <c r="M112" s="74">
        <v>0</v>
      </c>
      <c r="N112" s="74">
        <v>2.6565613432097119E-3</v>
      </c>
      <c r="O112" s="74">
        <v>3.3224053395275134E-3</v>
      </c>
      <c r="P112" s="74">
        <v>5.710051771123284E-3</v>
      </c>
      <c r="Q112" s="74">
        <v>2.2480366001660914E-3</v>
      </c>
      <c r="R112" s="74">
        <v>2.0868938112610586E-3</v>
      </c>
      <c r="S112" s="74">
        <v>2.6344537865850668E-3</v>
      </c>
      <c r="T112" s="74">
        <v>2.2579885587679389E-3</v>
      </c>
      <c r="U112" s="74">
        <v>1.0788704545561776E-3</v>
      </c>
      <c r="V112" s="74">
        <v>3.0815193754969643E-3</v>
      </c>
      <c r="W112" s="74">
        <v>4.1461229763096194E-4</v>
      </c>
      <c r="X112" s="74">
        <v>8.2143724942336255E-4</v>
      </c>
      <c r="Y112" s="74">
        <v>1.3314464290809717E-3</v>
      </c>
      <c r="Z112" s="74">
        <v>5.9073695931563435E-3</v>
      </c>
      <c r="AA112" s="74">
        <v>2.3865397915349609E-3</v>
      </c>
      <c r="AB112" s="74">
        <v>1.577448026630528E-3</v>
      </c>
      <c r="AC112" s="74">
        <v>3.2767254205680313E-4</v>
      </c>
      <c r="AD112" s="74">
        <v>1.8950377908710512E-3</v>
      </c>
      <c r="AE112" s="74">
        <v>1.7463543273090903E-3</v>
      </c>
      <c r="AF112" s="74">
        <v>4.8400370063890379E-3</v>
      </c>
      <c r="AG112" s="74">
        <v>4.017040387246428E-3</v>
      </c>
      <c r="AH112" s="74">
        <v>6.4265134686890954E-3</v>
      </c>
      <c r="AI112" s="74">
        <v>9.1839328054805023E-3</v>
      </c>
      <c r="AJ112" s="74">
        <v>1.8888839308214857E-3</v>
      </c>
      <c r="AK112" s="74">
        <v>1.0166599946483564E-2</v>
      </c>
      <c r="AL112" s="74">
        <v>2.9866800658753172E-3</v>
      </c>
      <c r="AM112" s="74">
        <v>3.5053848103958644E-3</v>
      </c>
      <c r="AN112" s="74">
        <v>1.1747972427737671E-2</v>
      </c>
      <c r="AO112" s="74">
        <v>6.0728759107458148E-3</v>
      </c>
      <c r="AP112" s="74">
        <v>3.2168368555136467E-3</v>
      </c>
      <c r="AQ112" s="74">
        <v>3.5163529521963816E-3</v>
      </c>
      <c r="AR112" s="74">
        <v>3.0985083911869407E-3</v>
      </c>
      <c r="AS112" s="74">
        <v>4.5245992562312513E-3</v>
      </c>
      <c r="AT112" s="74">
        <v>6.324761348066853E-3</v>
      </c>
      <c r="AU112" s="74">
        <v>5.2242319220931503E-3</v>
      </c>
      <c r="AV112" s="74">
        <v>2.4776603887870867E-3</v>
      </c>
      <c r="AW112" s="74">
        <v>1.061398699583635E-3</v>
      </c>
      <c r="AX112" s="74">
        <v>1.2582776654094842E-3</v>
      </c>
      <c r="AY112" s="74">
        <v>2.1869476449012789E-3</v>
      </c>
      <c r="AZ112" s="74">
        <v>9.7338650187095963E-4</v>
      </c>
      <c r="BA112" s="74">
        <v>1.0927630693259088E-3</v>
      </c>
      <c r="BB112" s="74">
        <v>5.1967022647815154E-3</v>
      </c>
      <c r="BC112" s="74">
        <v>1.5603249246750697E-3</v>
      </c>
      <c r="BD112" s="74">
        <v>1.7030581524056293E-3</v>
      </c>
      <c r="BE112" s="74">
        <v>8.3701437440074973E-4</v>
      </c>
      <c r="BF112" s="74">
        <v>1.2009849297425551E-3</v>
      </c>
      <c r="BG112" s="74">
        <v>8.9030696902459461E-4</v>
      </c>
      <c r="BH112" s="74">
        <v>1.3690792803518903E-2</v>
      </c>
      <c r="BI112" s="74">
        <v>8.3845255949937351E-3</v>
      </c>
      <c r="BJ112" s="74">
        <v>2.5688427366469531E-3</v>
      </c>
      <c r="BK112" s="74">
        <v>4.4386986039642116E-3</v>
      </c>
      <c r="BL112" s="74">
        <v>1.4250400967059648E-2</v>
      </c>
      <c r="BM112" s="74">
        <v>1.6349269208335359E-2</v>
      </c>
      <c r="BN112" s="74">
        <v>5.7897508385279265E-3</v>
      </c>
      <c r="BO112" s="74">
        <v>8.4889851763462858E-3</v>
      </c>
      <c r="BP112" s="74">
        <v>2.9989635698025119E-3</v>
      </c>
      <c r="BQ112" s="74">
        <v>2.2538049303352475E-3</v>
      </c>
      <c r="BR112" s="74">
        <v>8.3619879199798592E-3</v>
      </c>
      <c r="BS112" s="74">
        <v>1.6073958597717302E-2</v>
      </c>
      <c r="BT112" s="74">
        <v>6.4515665158172437E-3</v>
      </c>
      <c r="BU112" s="74">
        <v>4.4715724897719262E-3</v>
      </c>
      <c r="BV112" s="74">
        <v>8.2334299426673092E-3</v>
      </c>
      <c r="BW112" s="74">
        <v>2.0773479080749197E-3</v>
      </c>
      <c r="BX112" s="74">
        <v>5.3499545295364727E-4</v>
      </c>
      <c r="BY112" s="74">
        <v>7.1788711686459885E-3</v>
      </c>
      <c r="BZ112" s="74">
        <v>1.0856657781113156E-2</v>
      </c>
      <c r="CA112" s="74">
        <v>2.7166468851208638E-3</v>
      </c>
      <c r="CB112" s="74">
        <v>1.2449010745850895E-2</v>
      </c>
      <c r="CC112" s="74">
        <v>2.2458982389004113E-3</v>
      </c>
      <c r="CD112" s="74">
        <v>2.2144383454807447E-3</v>
      </c>
      <c r="CE112" s="74">
        <v>4.0080445967234906E-3</v>
      </c>
      <c r="CF112" s="74">
        <v>9.6313485980718191E-3</v>
      </c>
      <c r="CG112" s="74">
        <v>1.7454979864817909E-3</v>
      </c>
      <c r="CH112" s="74">
        <v>2.8521307736249376E-3</v>
      </c>
      <c r="CI112" s="74">
        <v>7.9861336871134021E-3</v>
      </c>
      <c r="CJ112" s="74">
        <v>1.5363786053177214E-3</v>
      </c>
      <c r="CK112" s="74">
        <v>3.9876350715176354E-3</v>
      </c>
      <c r="CL112" s="74">
        <v>2.748339668007365E-3</v>
      </c>
      <c r="CM112" s="74">
        <v>1.2935613275275328E-3</v>
      </c>
      <c r="CN112" s="74">
        <v>9.9368721430085696E-3</v>
      </c>
      <c r="CO112" s="74">
        <v>7.4450309472576899E-3</v>
      </c>
      <c r="CP112" s="74">
        <v>2.3922798323171364E-3</v>
      </c>
      <c r="CQ112" s="74">
        <v>1.171683982056107E-2</v>
      </c>
      <c r="CR112" s="74">
        <v>1.3200715614374558E-2</v>
      </c>
      <c r="CS112" s="74">
        <v>3.8727226495403571E-3</v>
      </c>
      <c r="CT112" s="74">
        <v>4.5468220044404565E-3</v>
      </c>
      <c r="CU112" s="74">
        <v>5.9074743700569437E-3</v>
      </c>
      <c r="CV112" s="74">
        <v>3.1268533256865929E-3</v>
      </c>
      <c r="CW112" s="74">
        <v>2.7680777167088631E-3</v>
      </c>
      <c r="CX112" s="74">
        <v>1.9032943923430253E-3</v>
      </c>
      <c r="CY112" s="74">
        <v>3.7102185688228052E-3</v>
      </c>
      <c r="CZ112" s="74">
        <v>2.8483842611854676E-3</v>
      </c>
      <c r="DA112" s="74">
        <v>6.740237369776989E-3</v>
      </c>
      <c r="DB112" s="74">
        <v>1.8867312224134867E-3</v>
      </c>
      <c r="DC112" s="74">
        <v>5.793690030889251E-3</v>
      </c>
      <c r="DD112" s="74">
        <v>1.7933054195637002E-3</v>
      </c>
      <c r="DE112" s="75">
        <v>1</v>
      </c>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row>
    <row r="113" spans="2:2" x14ac:dyDescent="0.2">
      <c r="B113" s="83" t="s">
        <v>1211</v>
      </c>
    </row>
  </sheetData>
  <sheetProtection sheet="1" objects="1" scenarios="1"/>
  <mergeCells count="2">
    <mergeCell ref="C2:G2"/>
    <mergeCell ref="H2:N2"/>
  </mergeCells>
  <phoneticPr fontId="1"/>
  <pageMargins left="0.70866141732283472" right="0.70866141732283472" top="0.74803149606299213" bottom="0.74803149606299213" header="0.31496062992125984" footer="0.31496062992125984"/>
  <pageSetup paperSize="8" scale="35" fitToWidth="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9" tint="0.79998168889431442"/>
  </sheetPr>
  <dimension ref="A2:P117"/>
  <sheetViews>
    <sheetView showGridLines="0" zoomScaleNormal="100" zoomScaleSheetLayoutView="100" workbookViewId="0">
      <pane ySplit="5" topLeftCell="A6" activePane="bottomLeft" state="frozen"/>
      <selection sqref="A1:XFD1048576"/>
      <selection pane="bottomLeft"/>
    </sheetView>
  </sheetViews>
  <sheetFormatPr defaultColWidth="8.88671875" defaultRowHeight="13.2" x14ac:dyDescent="0.2"/>
  <cols>
    <col min="1" max="1" width="4" style="50" bestFit="1" customWidth="1"/>
    <col min="2" max="2" width="30.77734375" style="84" customWidth="1"/>
    <col min="3" max="11" width="15.77734375" style="43" customWidth="1"/>
    <col min="12" max="12" width="8.88671875" style="76"/>
    <col min="13" max="16" width="11.6640625" style="76" customWidth="1"/>
    <col min="17" max="17" width="11.6640625" style="76" bestFit="1" customWidth="1"/>
    <col min="18" max="18" width="4.6640625" style="76" customWidth="1"/>
    <col min="19" max="19" width="5.88671875" style="76" customWidth="1"/>
    <col min="20" max="16384" width="8.88671875" style="76"/>
  </cols>
  <sheetData>
    <row r="2" spans="1:16" x14ac:dyDescent="0.2">
      <c r="A2" s="446"/>
      <c r="B2" s="659" t="s">
        <v>138</v>
      </c>
    </row>
    <row r="3" spans="1:16" x14ac:dyDescent="0.2">
      <c r="A3" s="446"/>
      <c r="B3" s="660"/>
    </row>
    <row r="4" spans="1:16" x14ac:dyDescent="0.2">
      <c r="A4" s="58"/>
      <c r="B4" s="59"/>
      <c r="C4" s="661" t="s">
        <v>113</v>
      </c>
      <c r="D4" s="661" t="s">
        <v>114</v>
      </c>
      <c r="E4" s="661" t="s">
        <v>115</v>
      </c>
      <c r="F4" s="663" t="s">
        <v>1169</v>
      </c>
      <c r="G4" s="663" t="s">
        <v>116</v>
      </c>
      <c r="H4" s="661" t="s">
        <v>117</v>
      </c>
      <c r="I4" s="663" t="s">
        <v>120</v>
      </c>
      <c r="J4" s="661" t="s">
        <v>118</v>
      </c>
      <c r="K4" s="661" t="s">
        <v>119</v>
      </c>
    </row>
    <row r="5" spans="1:16" x14ac:dyDescent="0.2">
      <c r="A5" s="61"/>
      <c r="B5" s="62"/>
      <c r="C5" s="662"/>
      <c r="D5" s="662"/>
      <c r="E5" s="662"/>
      <c r="F5" s="662"/>
      <c r="G5" s="662"/>
      <c r="H5" s="662"/>
      <c r="I5" s="664"/>
      <c r="J5" s="662"/>
      <c r="K5" s="662"/>
    </row>
    <row r="6" spans="1:16" x14ac:dyDescent="0.2">
      <c r="A6" s="64" t="s">
        <v>142</v>
      </c>
      <c r="B6" s="65" t="s">
        <v>143</v>
      </c>
      <c r="C6" s="77">
        <v>0.33467949676999675</v>
      </c>
      <c r="D6" s="77">
        <v>5.0014338119023123E-2</v>
      </c>
      <c r="E6" s="77">
        <v>0.97450954039307158</v>
      </c>
      <c r="F6" s="77">
        <f t="shared" ref="F6:F41" si="0">1-E6</f>
        <v>2.5490459606928417E-2</v>
      </c>
      <c r="G6" s="77">
        <v>0.58219105074785482</v>
      </c>
      <c r="H6" s="77">
        <v>8.0841004641858033E-2</v>
      </c>
      <c r="I6" s="77">
        <v>8.6258744111228115E-3</v>
      </c>
      <c r="J6" s="77">
        <v>0.51448447243799134</v>
      </c>
      <c r="K6" s="77">
        <v>6.7185346107559829E-2</v>
      </c>
      <c r="M6" s="97" t="s">
        <v>657</v>
      </c>
    </row>
    <row r="7" spans="1:16" x14ac:dyDescent="0.2">
      <c r="A7" s="68" t="s">
        <v>144</v>
      </c>
      <c r="B7" s="69" t="s">
        <v>156</v>
      </c>
      <c r="C7" s="78">
        <v>6.9923027895031437E-2</v>
      </c>
      <c r="D7" s="78">
        <v>1.9012748544016349E-2</v>
      </c>
      <c r="E7" s="78">
        <v>0.91672886883094185</v>
      </c>
      <c r="F7" s="78">
        <f t="shared" si="0"/>
        <v>8.3271131169058155E-2</v>
      </c>
      <c r="G7" s="78">
        <v>0.29141160425072454</v>
      </c>
      <c r="H7" s="78">
        <v>9.671591748593511E-2</v>
      </c>
      <c r="I7" s="78">
        <v>6.4050807863605223E-4</v>
      </c>
      <c r="J7" s="78">
        <v>0.13339660169347048</v>
      </c>
      <c r="K7" s="78">
        <v>5.3580155708359389E-2</v>
      </c>
      <c r="M7" s="76" t="s">
        <v>659</v>
      </c>
      <c r="P7" s="76" t="s">
        <v>661</v>
      </c>
    </row>
    <row r="8" spans="1:16" x14ac:dyDescent="0.2">
      <c r="A8" s="71" t="s">
        <v>159</v>
      </c>
      <c r="B8" s="69" t="s">
        <v>158</v>
      </c>
      <c r="C8" s="78">
        <v>0</v>
      </c>
      <c r="D8" s="78">
        <v>0</v>
      </c>
      <c r="E8" s="78">
        <v>5.2369389260129517E-2</v>
      </c>
      <c r="F8" s="78">
        <f t="shared" si="0"/>
        <v>0.94763061073987043</v>
      </c>
      <c r="G8" s="78">
        <v>0.65869333273810848</v>
      </c>
      <c r="H8" s="78">
        <v>0.45325952545702097</v>
      </c>
      <c r="I8" s="78">
        <v>1.6869425659340469E-3</v>
      </c>
      <c r="J8" s="78">
        <v>3.3365996294725565E-2</v>
      </c>
      <c r="K8" s="78">
        <v>3.0170308698466555E-2</v>
      </c>
      <c r="M8" s="76" t="s">
        <v>658</v>
      </c>
      <c r="P8" s="76" t="s">
        <v>662</v>
      </c>
    </row>
    <row r="9" spans="1:16" x14ac:dyDescent="0.2">
      <c r="A9" s="71" t="s">
        <v>162</v>
      </c>
      <c r="B9" s="69" t="s">
        <v>163</v>
      </c>
      <c r="C9" s="78">
        <v>0.21797701872036809</v>
      </c>
      <c r="D9" s="78">
        <v>3.1804802074933601E-2</v>
      </c>
      <c r="E9" s="78">
        <v>0.95559752411055188</v>
      </c>
      <c r="F9" s="78">
        <f t="shared" si="0"/>
        <v>4.4402475889448123E-2</v>
      </c>
      <c r="G9" s="78">
        <v>0.67160128501712535</v>
      </c>
      <c r="H9" s="78">
        <v>0.38589750925751837</v>
      </c>
      <c r="I9" s="78">
        <v>4.8014634241723186E-4</v>
      </c>
      <c r="J9" s="78">
        <v>1.3847367431518889</v>
      </c>
      <c r="K9" s="78">
        <v>0.71860413788593436</v>
      </c>
      <c r="M9" s="76" t="s">
        <v>648</v>
      </c>
      <c r="P9" s="76" t="s">
        <v>660</v>
      </c>
    </row>
    <row r="10" spans="1:16" x14ac:dyDescent="0.2">
      <c r="A10" s="71" t="s">
        <v>170</v>
      </c>
      <c r="B10" s="69" t="s">
        <v>171</v>
      </c>
      <c r="C10" s="78">
        <v>0.24930029364152415</v>
      </c>
      <c r="D10" s="78">
        <v>3.3308393561263416E-2</v>
      </c>
      <c r="E10" s="78">
        <v>0.96231204398445247</v>
      </c>
      <c r="F10" s="78">
        <f t="shared" si="0"/>
        <v>3.768795601554753E-2</v>
      </c>
      <c r="G10" s="78">
        <v>0.64163065009904552</v>
      </c>
      <c r="H10" s="78">
        <v>0.14783450387178104</v>
      </c>
      <c r="I10" s="78">
        <v>9.3376517599775969E-4</v>
      </c>
      <c r="J10" s="78">
        <v>8.1390239510174683E-2</v>
      </c>
      <c r="K10" s="78">
        <v>3.1102557176301098E-2</v>
      </c>
      <c r="M10" s="76" t="s">
        <v>649</v>
      </c>
      <c r="P10" s="76" t="s">
        <v>656</v>
      </c>
    </row>
    <row r="11" spans="1:16" x14ac:dyDescent="0.2">
      <c r="A11" s="71" t="s">
        <v>176</v>
      </c>
      <c r="B11" s="69" t="s">
        <v>175</v>
      </c>
      <c r="C11" s="78">
        <v>2.0962594106549742E-2</v>
      </c>
      <c r="D11" s="78">
        <v>5.3937705643122419E-2</v>
      </c>
      <c r="E11" s="78">
        <v>1</v>
      </c>
      <c r="F11" s="78">
        <f t="shared" si="0"/>
        <v>0</v>
      </c>
      <c r="G11" s="78">
        <v>0</v>
      </c>
      <c r="H11" s="78">
        <v>0</v>
      </c>
      <c r="I11" s="78">
        <v>2.0625356749319007E-8</v>
      </c>
      <c r="J11" s="78">
        <v>0</v>
      </c>
      <c r="K11" s="78">
        <v>0</v>
      </c>
      <c r="M11" s="81"/>
      <c r="N11" s="92" t="s">
        <v>653</v>
      </c>
      <c r="O11" s="92" t="s">
        <v>654</v>
      </c>
      <c r="P11" s="92" t="s">
        <v>656</v>
      </c>
    </row>
    <row r="12" spans="1:16" x14ac:dyDescent="0.2">
      <c r="A12" s="71" t="s">
        <v>179</v>
      </c>
      <c r="B12" s="69" t="s">
        <v>180</v>
      </c>
      <c r="C12" s="78">
        <v>3.017818693951933E-2</v>
      </c>
      <c r="D12" s="78">
        <v>0.1273132035497363</v>
      </c>
      <c r="E12" s="225">
        <v>1</v>
      </c>
      <c r="F12" s="225">
        <f t="shared" si="0"/>
        <v>0</v>
      </c>
      <c r="G12" s="78">
        <v>0.51217154440643609</v>
      </c>
      <c r="H12" s="78">
        <v>0.25154313949068796</v>
      </c>
      <c r="I12" s="225">
        <v>0</v>
      </c>
      <c r="J12" s="78">
        <v>5.6646395540352217E-2</v>
      </c>
      <c r="K12" s="78">
        <v>5.0842518687444577E-2</v>
      </c>
      <c r="M12" s="81" t="s">
        <v>650</v>
      </c>
      <c r="N12" s="91">
        <v>513871</v>
      </c>
      <c r="O12" s="91">
        <v>338518</v>
      </c>
      <c r="P12" s="91">
        <v>1721957</v>
      </c>
    </row>
    <row r="13" spans="1:16" x14ac:dyDescent="0.2">
      <c r="A13" s="71" t="s">
        <v>185</v>
      </c>
      <c r="B13" s="69" t="s">
        <v>186</v>
      </c>
      <c r="C13" s="78">
        <v>0.32972384823200612</v>
      </c>
      <c r="D13" s="78">
        <v>2.8438353610059194E-2</v>
      </c>
      <c r="E13" s="78">
        <v>0.77024011439316165</v>
      </c>
      <c r="F13" s="78">
        <f t="shared" si="0"/>
        <v>0.22975988560683835</v>
      </c>
      <c r="G13" s="78">
        <v>0.3070144542958449</v>
      </c>
      <c r="H13" s="78">
        <v>0.13333599001343033</v>
      </c>
      <c r="I13" s="78">
        <v>6.0199699002371265E-2</v>
      </c>
      <c r="J13" s="78">
        <v>4.2643598222080525E-2</v>
      </c>
      <c r="K13" s="78">
        <v>4.1081668211316875E-2</v>
      </c>
      <c r="M13" s="81" t="s">
        <v>651</v>
      </c>
      <c r="N13" s="91">
        <v>620317</v>
      </c>
      <c r="O13" s="91">
        <v>332411</v>
      </c>
      <c r="P13" s="91">
        <v>693307</v>
      </c>
    </row>
    <row r="14" spans="1:16" x14ac:dyDescent="0.2">
      <c r="A14" s="71" t="s">
        <v>201</v>
      </c>
      <c r="B14" s="69" t="s">
        <v>202</v>
      </c>
      <c r="C14" s="78">
        <v>0.31552221832351163</v>
      </c>
      <c r="D14" s="78">
        <v>4.2918634282618183E-2</v>
      </c>
      <c r="E14" s="78">
        <v>0.75217724969567612</v>
      </c>
      <c r="F14" s="78">
        <f t="shared" si="0"/>
        <v>0.24782275030432388</v>
      </c>
      <c r="G14" s="78">
        <v>0.51285361101696503</v>
      </c>
      <c r="H14" s="78">
        <v>7.512695168329761E-2</v>
      </c>
      <c r="I14" s="78">
        <v>1.4402458501603817E-2</v>
      </c>
      <c r="J14" s="78">
        <v>1.1832965643720203E-2</v>
      </c>
      <c r="K14" s="78">
        <v>1.124171658720274E-2</v>
      </c>
      <c r="M14" s="81" t="s">
        <v>652</v>
      </c>
      <c r="N14" s="91">
        <v>474373</v>
      </c>
      <c r="O14" s="91">
        <v>296975</v>
      </c>
      <c r="P14" s="91">
        <v>318969</v>
      </c>
    </row>
    <row r="15" spans="1:16" x14ac:dyDescent="0.2">
      <c r="A15" s="71" t="s">
        <v>207</v>
      </c>
      <c r="B15" s="69" t="s">
        <v>206</v>
      </c>
      <c r="C15" s="78">
        <v>0.3100885403313326</v>
      </c>
      <c r="D15" s="78">
        <v>9.2415243968826499E-2</v>
      </c>
      <c r="E15" s="78">
        <v>0.95975124894790764</v>
      </c>
      <c r="F15" s="78">
        <f t="shared" si="0"/>
        <v>4.0248751052092357E-2</v>
      </c>
      <c r="G15" s="78">
        <v>0.17633673868140459</v>
      </c>
      <c r="H15" s="78">
        <v>6.82409423323843E-2</v>
      </c>
      <c r="I15" s="78">
        <v>4.9792704996368478E-4</v>
      </c>
      <c r="J15" s="78">
        <v>3.8137107128900796E-2</v>
      </c>
      <c r="K15" s="78">
        <v>3.7611232066097247E-2</v>
      </c>
      <c r="M15" s="81" t="s">
        <v>655</v>
      </c>
      <c r="N15" s="91">
        <f>(N12*P12+N13*P13+N14*P14)/P15</f>
        <v>536254.28604767774</v>
      </c>
      <c r="O15" s="91">
        <f>(O12*P12+O13*P13+O14*P14)/P15</f>
        <v>332123.17007292353</v>
      </c>
      <c r="P15" s="91">
        <f>SUM(P12:P14)</f>
        <v>2734233</v>
      </c>
    </row>
    <row r="16" spans="1:16" x14ac:dyDescent="0.2">
      <c r="A16" s="71" t="s">
        <v>210</v>
      </c>
      <c r="B16" s="69" t="s">
        <v>209</v>
      </c>
      <c r="C16" s="78">
        <v>0.27217783548489921</v>
      </c>
      <c r="D16" s="78">
        <v>1.0697990142311641E-2</v>
      </c>
      <c r="E16" s="78">
        <v>1</v>
      </c>
      <c r="F16" s="78">
        <f t="shared" si="0"/>
        <v>0</v>
      </c>
      <c r="G16" s="78">
        <v>0</v>
      </c>
      <c r="H16" s="78">
        <v>0</v>
      </c>
      <c r="I16" s="78">
        <v>9.8154422741469211E-3</v>
      </c>
      <c r="J16" s="78">
        <v>0</v>
      </c>
      <c r="K16" s="78">
        <v>0</v>
      </c>
      <c r="M16" s="95"/>
      <c r="N16" s="96"/>
      <c r="O16" s="96"/>
      <c r="P16" s="96"/>
    </row>
    <row r="17" spans="1:16" x14ac:dyDescent="0.2">
      <c r="A17" s="71" t="s">
        <v>213</v>
      </c>
      <c r="B17" s="69" t="s">
        <v>214</v>
      </c>
      <c r="C17" s="78">
        <v>0.17392155446433646</v>
      </c>
      <c r="D17" s="78">
        <v>1.7587822644652897E-2</v>
      </c>
      <c r="E17" s="78">
        <v>0.93678975888282712</v>
      </c>
      <c r="F17" s="78">
        <f t="shared" si="0"/>
        <v>6.3210241117172883E-2</v>
      </c>
      <c r="G17" s="78">
        <v>0.40321687162395126</v>
      </c>
      <c r="H17" s="78">
        <v>0.30263303068612812</v>
      </c>
      <c r="I17" s="78">
        <v>2.1751996236393808E-4</v>
      </c>
      <c r="J17" s="78">
        <v>0.26657855418917364</v>
      </c>
      <c r="K17" s="78">
        <v>0.13442477876106196</v>
      </c>
      <c r="O17" s="94" t="s">
        <v>732</v>
      </c>
      <c r="P17" s="93">
        <f>O15/N15</f>
        <v>0.61933895674895334</v>
      </c>
    </row>
    <row r="18" spans="1:16" x14ac:dyDescent="0.2">
      <c r="A18" s="71" t="s">
        <v>225</v>
      </c>
      <c r="B18" s="69" t="s">
        <v>226</v>
      </c>
      <c r="C18" s="78">
        <v>0.48392850814247823</v>
      </c>
      <c r="D18" s="78">
        <v>2.5714558803366604E-2</v>
      </c>
      <c r="E18" s="78">
        <v>0.98948776814575756</v>
      </c>
      <c r="F18" s="78">
        <f t="shared" si="0"/>
        <v>1.0512231854242438E-2</v>
      </c>
      <c r="G18" s="78">
        <v>0.42296255590085657</v>
      </c>
      <c r="H18" s="78">
        <v>0.22755476388994167</v>
      </c>
      <c r="I18" s="78">
        <v>1.445247746676372E-2</v>
      </c>
      <c r="J18" s="78">
        <v>0.17198476464791934</v>
      </c>
      <c r="K18" s="78">
        <v>0.10598006518608354</v>
      </c>
      <c r="O18" s="94" t="s">
        <v>681</v>
      </c>
      <c r="P18" s="93">
        <f>IF(ISNUMBER(基本設定!F34),基本設定!F34,P17)</f>
        <v>0.61933895674895334</v>
      </c>
    </row>
    <row r="19" spans="1:16" x14ac:dyDescent="0.2">
      <c r="A19" s="71" t="s">
        <v>233</v>
      </c>
      <c r="B19" s="69" t="s">
        <v>234</v>
      </c>
      <c r="C19" s="78">
        <v>0.13671131953196264</v>
      </c>
      <c r="D19" s="78">
        <v>7.0129734400430993E-2</v>
      </c>
      <c r="E19" s="78">
        <v>0.92342534750268923</v>
      </c>
      <c r="F19" s="78">
        <f t="shared" si="0"/>
        <v>7.6574652497310769E-2</v>
      </c>
      <c r="G19" s="78">
        <v>0.43281920878527386</v>
      </c>
      <c r="H19" s="78">
        <v>0.22131239029659303</v>
      </c>
      <c r="I19" s="78">
        <v>1.2835448260095707E-4</v>
      </c>
      <c r="J19" s="78">
        <v>7.9792969980647194E-2</v>
      </c>
      <c r="K19" s="78">
        <v>5.6934155452540616E-2</v>
      </c>
    </row>
    <row r="20" spans="1:16" ht="13.8" thickBot="1" x14ac:dyDescent="0.25">
      <c r="A20" s="71" t="s">
        <v>239</v>
      </c>
      <c r="B20" s="69" t="s">
        <v>238</v>
      </c>
      <c r="C20" s="78">
        <v>0.40920737376117189</v>
      </c>
      <c r="D20" s="78">
        <v>2.1614367049815491E-2</v>
      </c>
      <c r="E20" s="78">
        <v>0.93923809204485664</v>
      </c>
      <c r="F20" s="78">
        <f t="shared" si="0"/>
        <v>6.0761907955143357E-2</v>
      </c>
      <c r="G20" s="78">
        <v>0.39859524115205208</v>
      </c>
      <c r="H20" s="78">
        <v>0.1630845850986434</v>
      </c>
      <c r="I20" s="78">
        <v>4.4758839177416179E-4</v>
      </c>
      <c r="J20" s="78">
        <v>6.5427632986690645E-2</v>
      </c>
      <c r="K20" s="78">
        <v>4.112755167543973E-2</v>
      </c>
      <c r="M20" s="97" t="s">
        <v>663</v>
      </c>
    </row>
    <row r="21" spans="1:16" ht="13.8" thickBot="1" x14ac:dyDescent="0.25">
      <c r="A21" s="71" t="s">
        <v>242</v>
      </c>
      <c r="B21" s="69" t="s">
        <v>243</v>
      </c>
      <c r="C21" s="78">
        <v>0.21016415162458235</v>
      </c>
      <c r="D21" s="78">
        <v>6.5337027849495438E-2</v>
      </c>
      <c r="E21" s="78">
        <v>0.99739143548791387</v>
      </c>
      <c r="F21" s="78">
        <f t="shared" si="0"/>
        <v>2.6085645120861312E-3</v>
      </c>
      <c r="G21" s="78">
        <v>0.20070564091770152</v>
      </c>
      <c r="H21" s="78">
        <v>5.8260892443696068E-2</v>
      </c>
      <c r="I21" s="225">
        <v>0</v>
      </c>
      <c r="J21" s="78">
        <v>3.7492983933207047E-2</v>
      </c>
      <c r="K21" s="78">
        <v>3.6739458359643588E-2</v>
      </c>
      <c r="M21" s="79" t="s">
        <v>130</v>
      </c>
      <c r="N21" s="80" t="s">
        <v>123</v>
      </c>
      <c r="O21" s="81">
        <v>100</v>
      </c>
    </row>
    <row r="22" spans="1:16" ht="13.8" thickBot="1" x14ac:dyDescent="0.25">
      <c r="A22" s="71" t="s">
        <v>249</v>
      </c>
      <c r="B22" s="69" t="s">
        <v>250</v>
      </c>
      <c r="C22" s="78">
        <v>0.19121492412733784</v>
      </c>
      <c r="D22" s="78">
        <v>7.0847281149139435E-2</v>
      </c>
      <c r="E22" s="78">
        <v>0.75069317931196811</v>
      </c>
      <c r="F22" s="78">
        <f t="shared" si="0"/>
        <v>0.24930682068803189</v>
      </c>
      <c r="G22" s="78">
        <v>0.43364036042573784</v>
      </c>
      <c r="H22" s="78">
        <v>0.22778900580551525</v>
      </c>
      <c r="I22" s="78">
        <v>7.4873716313529376E-4</v>
      </c>
      <c r="J22" s="78">
        <v>3.9891872278664732E-2</v>
      </c>
      <c r="K22" s="78">
        <v>3.6879233188195457E-2</v>
      </c>
      <c r="M22" s="79" t="str">
        <f>VLOOKUP(基本設定!D29,N21:O27,1,FALSE)</f>
        <v>百万円</v>
      </c>
      <c r="N22" s="80" t="s">
        <v>124</v>
      </c>
      <c r="O22" s="81">
        <v>10</v>
      </c>
    </row>
    <row r="23" spans="1:16" ht="13.8" thickBot="1" x14ac:dyDescent="0.25">
      <c r="A23" s="71" t="s">
        <v>255</v>
      </c>
      <c r="B23" s="69" t="s">
        <v>254</v>
      </c>
      <c r="C23" s="78">
        <v>5.5435777480309159E-2</v>
      </c>
      <c r="D23" s="78">
        <v>3.4918690171664116E-2</v>
      </c>
      <c r="E23" s="78">
        <v>0.92266369324056452</v>
      </c>
      <c r="F23" s="78">
        <f t="shared" si="0"/>
        <v>7.733630675943548E-2</v>
      </c>
      <c r="G23" s="78">
        <v>0.53620694284236903</v>
      </c>
      <c r="H23" s="78">
        <v>0.26345416848971798</v>
      </c>
      <c r="I23" s="78">
        <v>1.3044135619685317E-4</v>
      </c>
      <c r="J23" s="78">
        <v>6.1974165705421413E-2</v>
      </c>
      <c r="K23" s="78">
        <v>5.3090668628932809E-2</v>
      </c>
      <c r="M23" s="112">
        <f>VLOOKUP(基本設定!D29,N21:O27,2,FALSE)</f>
        <v>1</v>
      </c>
      <c r="N23" s="81" t="s">
        <v>125</v>
      </c>
      <c r="O23" s="81">
        <v>1</v>
      </c>
    </row>
    <row r="24" spans="1:16" x14ac:dyDescent="0.2">
      <c r="A24" s="71" t="s">
        <v>258</v>
      </c>
      <c r="B24" s="69" t="s">
        <v>257</v>
      </c>
      <c r="C24" s="78">
        <v>0.24450448909310923</v>
      </c>
      <c r="D24" s="78">
        <v>4.198560517574277E-2</v>
      </c>
      <c r="E24" s="78">
        <v>0.52476665738787753</v>
      </c>
      <c r="F24" s="78">
        <f t="shared" si="0"/>
        <v>0.47523334261212247</v>
      </c>
      <c r="G24" s="78">
        <v>0.31419063350174892</v>
      </c>
      <c r="H24" s="78">
        <v>0.1218101438010105</v>
      </c>
      <c r="I24" s="78">
        <v>1.357808485521169E-5</v>
      </c>
      <c r="J24" s="78">
        <v>3.0365332296929653E-2</v>
      </c>
      <c r="K24" s="78">
        <v>3.0326467158958415E-2</v>
      </c>
      <c r="N24" s="81" t="s">
        <v>126</v>
      </c>
      <c r="O24" s="81">
        <v>0.1</v>
      </c>
    </row>
    <row r="25" spans="1:16" x14ac:dyDescent="0.2">
      <c r="A25" s="71" t="s">
        <v>261</v>
      </c>
      <c r="B25" s="69" t="s">
        <v>262</v>
      </c>
      <c r="C25" s="78">
        <v>0.12378639028889656</v>
      </c>
      <c r="D25" s="78">
        <v>4.1361743578530882E-2</v>
      </c>
      <c r="E25" s="78">
        <v>0.75553361455953638</v>
      </c>
      <c r="F25" s="78">
        <f t="shared" si="0"/>
        <v>0.24446638544046362</v>
      </c>
      <c r="G25" s="78">
        <v>0.37581124430187401</v>
      </c>
      <c r="H25" s="78">
        <v>9.2456703128748777E-2</v>
      </c>
      <c r="I25" s="78">
        <v>2.8042235036374122E-5</v>
      </c>
      <c r="J25" s="78">
        <v>1.9035161769018188E-2</v>
      </c>
      <c r="K25" s="78">
        <v>1.8977936145445497E-2</v>
      </c>
      <c r="N25" s="81" t="s">
        <v>127</v>
      </c>
      <c r="O25" s="81">
        <v>0.01</v>
      </c>
    </row>
    <row r="26" spans="1:16" x14ac:dyDescent="0.2">
      <c r="A26" s="71" t="s">
        <v>266</v>
      </c>
      <c r="B26" s="69" t="s">
        <v>774</v>
      </c>
      <c r="C26" s="78">
        <v>2.1810981916768953E-2</v>
      </c>
      <c r="D26" s="78">
        <v>4.9460222034875552E-2</v>
      </c>
      <c r="E26" s="78">
        <v>0.25168309742745049</v>
      </c>
      <c r="F26" s="78">
        <f t="shared" si="0"/>
        <v>0.74831690257254957</v>
      </c>
      <c r="G26" s="78">
        <v>8.321312626651868E-2</v>
      </c>
      <c r="H26" s="78">
        <v>1.6441249899571207E-2</v>
      </c>
      <c r="I26" s="78">
        <v>0</v>
      </c>
      <c r="J26" s="78">
        <v>1.1619090695383846E-3</v>
      </c>
      <c r="K26" s="78">
        <v>1.1619090695383846E-3</v>
      </c>
      <c r="N26" s="81" t="s">
        <v>128</v>
      </c>
      <c r="O26" s="81">
        <v>1E-3</v>
      </c>
    </row>
    <row r="27" spans="1:16" ht="13.2" customHeight="1" x14ac:dyDescent="0.2">
      <c r="A27" s="71" t="s">
        <v>268</v>
      </c>
      <c r="B27" s="69" t="s">
        <v>775</v>
      </c>
      <c r="C27" s="78">
        <v>7.8009712011464866E-2</v>
      </c>
      <c r="D27" s="78">
        <v>2.4207784202312375E-2</v>
      </c>
      <c r="E27" s="78">
        <v>0.74206990075978974</v>
      </c>
      <c r="F27" s="78">
        <f t="shared" si="0"/>
        <v>0.25793009924021026</v>
      </c>
      <c r="G27" s="78">
        <v>0.23575671459712419</v>
      </c>
      <c r="H27" s="78">
        <v>6.8727476351418917E-2</v>
      </c>
      <c r="I27" s="78">
        <v>4.7974579798916014E-7</v>
      </c>
      <c r="J27" s="78">
        <v>6.2488250704957702E-3</v>
      </c>
      <c r="K27" s="78">
        <v>6.2442253464792107E-3</v>
      </c>
      <c r="N27" s="81" t="s">
        <v>129</v>
      </c>
      <c r="O27" s="81">
        <v>9.9999999999999995E-7</v>
      </c>
    </row>
    <row r="28" spans="1:16" x14ac:dyDescent="0.2">
      <c r="A28" s="71" t="s">
        <v>275</v>
      </c>
      <c r="B28" s="69" t="s">
        <v>274</v>
      </c>
      <c r="C28" s="78">
        <v>0.1350226522105252</v>
      </c>
      <c r="D28" s="78">
        <v>2.9100548532393841E-2</v>
      </c>
      <c r="E28" s="78">
        <v>0.78645094959399364</v>
      </c>
      <c r="F28" s="78">
        <f t="shared" si="0"/>
        <v>0.21354905040600636</v>
      </c>
      <c r="G28" s="78">
        <v>0.25997639387624855</v>
      </c>
      <c r="H28" s="78">
        <v>6.8743416044474856E-2</v>
      </c>
      <c r="I28" s="78">
        <v>0</v>
      </c>
      <c r="J28" s="78">
        <v>1.1139629837525278E-2</v>
      </c>
      <c r="K28" s="78">
        <v>1.1137553728921732E-2</v>
      </c>
    </row>
    <row r="29" spans="1:16" ht="13.8" thickBot="1" x14ac:dyDescent="0.25">
      <c r="A29" s="71" t="s">
        <v>278</v>
      </c>
      <c r="B29" s="69" t="s">
        <v>277</v>
      </c>
      <c r="C29" s="78">
        <v>0.17117289410564732</v>
      </c>
      <c r="D29" s="78">
        <v>3.4665944182809667E-2</v>
      </c>
      <c r="E29" s="78">
        <v>0.46844007433094831</v>
      </c>
      <c r="F29" s="78">
        <f t="shared" si="0"/>
        <v>0.53155992566905175</v>
      </c>
      <c r="G29" s="78">
        <v>0.34417327402823439</v>
      </c>
      <c r="H29" s="78">
        <v>0.22078901566428158</v>
      </c>
      <c r="I29" s="78">
        <v>0</v>
      </c>
      <c r="J29" s="78">
        <v>0.12997872751885514</v>
      </c>
      <c r="K29" s="78">
        <v>0.12996519048539934</v>
      </c>
      <c r="M29" s="97" t="s">
        <v>663</v>
      </c>
    </row>
    <row r="30" spans="1:16" ht="13.8" thickBot="1" x14ac:dyDescent="0.25">
      <c r="A30" s="71" t="s">
        <v>281</v>
      </c>
      <c r="B30" s="69" t="s">
        <v>279</v>
      </c>
      <c r="C30" s="78">
        <v>0.24267267285750335</v>
      </c>
      <c r="D30" s="78">
        <v>2.7033870490543913E-2</v>
      </c>
      <c r="E30" s="78">
        <v>0.96663569397459947</v>
      </c>
      <c r="F30" s="78">
        <f t="shared" si="0"/>
        <v>3.3364306025400525E-2</v>
      </c>
      <c r="G30" s="78">
        <v>0.52770794987662906</v>
      </c>
      <c r="H30" s="78">
        <v>0.17673069800042171</v>
      </c>
      <c r="I30" s="78">
        <v>1.75922784122625E-3</v>
      </c>
      <c r="J30" s="78">
        <v>1.7041803666368448E-2</v>
      </c>
      <c r="K30" s="78">
        <v>1.7022286551140537E-2</v>
      </c>
      <c r="M30" s="79" t="s">
        <v>132</v>
      </c>
      <c r="N30" s="80" t="s">
        <v>136</v>
      </c>
      <c r="O30" s="81">
        <v>1E-4</v>
      </c>
    </row>
    <row r="31" spans="1:16" ht="13.8" thickBot="1" x14ac:dyDescent="0.25">
      <c r="A31" s="71" t="s">
        <v>284</v>
      </c>
      <c r="B31" s="69" t="s">
        <v>285</v>
      </c>
      <c r="C31" s="78">
        <v>0.32165024028340139</v>
      </c>
      <c r="D31" s="78">
        <v>1.6986102087798941E-2</v>
      </c>
      <c r="E31" s="78">
        <v>0.84268104942613509</v>
      </c>
      <c r="F31" s="78">
        <f t="shared" si="0"/>
        <v>0.15731895057386491</v>
      </c>
      <c r="G31" s="78">
        <v>0.34080213859689595</v>
      </c>
      <c r="H31" s="78">
        <v>0.10031821220266539</v>
      </c>
      <c r="I31" s="78">
        <v>5.7707627897920751E-3</v>
      </c>
      <c r="J31" s="78">
        <v>1.0727325365180835E-2</v>
      </c>
      <c r="K31" s="78">
        <v>1.0693102165900135E-2</v>
      </c>
      <c r="M31" s="112" t="str">
        <f>VLOOKUP(基本設定!D30,N30:O33,1,FALSE)</f>
        <v>人</v>
      </c>
      <c r="N31" s="80" t="s">
        <v>135</v>
      </c>
      <c r="O31" s="81">
        <v>1E-3</v>
      </c>
    </row>
    <row r="32" spans="1:16" ht="13.8" thickBot="1" x14ac:dyDescent="0.25">
      <c r="A32" s="71" t="s">
        <v>296</v>
      </c>
      <c r="B32" s="69" t="s">
        <v>295</v>
      </c>
      <c r="C32" s="78">
        <v>0.2065839169718969</v>
      </c>
      <c r="D32" s="78">
        <v>1.9443302048920096E-2</v>
      </c>
      <c r="E32" s="78">
        <v>0.64444004578005176</v>
      </c>
      <c r="F32" s="78">
        <f t="shared" si="0"/>
        <v>0.35555995421994824</v>
      </c>
      <c r="G32" s="78">
        <v>0.31389611483898644</v>
      </c>
      <c r="H32" s="78">
        <v>9.0175078825230487E-3</v>
      </c>
      <c r="I32" s="78">
        <v>1.0211881843718445E-2</v>
      </c>
      <c r="J32" s="78">
        <v>7.0548398910380713E-4</v>
      </c>
      <c r="K32" s="78">
        <v>7.0541468418111499E-4</v>
      </c>
      <c r="M32" s="113">
        <f>VLOOKUP(基本設定!D30,N30:O33,2,FALSE)</f>
        <v>1</v>
      </c>
      <c r="N32" s="81" t="s">
        <v>134</v>
      </c>
      <c r="O32" s="81">
        <v>0.01</v>
      </c>
    </row>
    <row r="33" spans="1:15" x14ac:dyDescent="0.2">
      <c r="A33" s="71" t="s">
        <v>299</v>
      </c>
      <c r="B33" s="69" t="s">
        <v>298</v>
      </c>
      <c r="C33" s="78">
        <v>5.2012779552715653E-2</v>
      </c>
      <c r="D33" s="78">
        <v>4.6307119617785858E-2</v>
      </c>
      <c r="E33" s="78">
        <v>0.37804816752490178</v>
      </c>
      <c r="F33" s="78">
        <f t="shared" si="0"/>
        <v>0.62195183247509822</v>
      </c>
      <c r="G33" s="78">
        <v>0.17095480253416512</v>
      </c>
      <c r="H33" s="78">
        <v>3.5239823288103503E-2</v>
      </c>
      <c r="I33" s="225">
        <v>0</v>
      </c>
      <c r="J33" s="78">
        <v>1.2581134548632184E-2</v>
      </c>
      <c r="K33" s="78">
        <v>1.2581134548632184E-2</v>
      </c>
      <c r="N33" s="81" t="s">
        <v>133</v>
      </c>
      <c r="O33" s="81">
        <v>1</v>
      </c>
    </row>
    <row r="34" spans="1:15" x14ac:dyDescent="0.2">
      <c r="A34" s="71" t="s">
        <v>302</v>
      </c>
      <c r="B34" s="69" t="s">
        <v>301</v>
      </c>
      <c r="C34" s="78">
        <v>0.17252148642986123</v>
      </c>
      <c r="D34" s="78">
        <v>3.0991639895507905E-2</v>
      </c>
      <c r="E34" s="78">
        <v>0.92547843074679936</v>
      </c>
      <c r="F34" s="78">
        <f t="shared" si="0"/>
        <v>7.4521569253200637E-2</v>
      </c>
      <c r="G34" s="78">
        <v>0.35698882659559106</v>
      </c>
      <c r="H34" s="78">
        <v>0.23321108674815855</v>
      </c>
      <c r="I34" s="78">
        <v>1.2419657568314838E-3</v>
      </c>
      <c r="J34" s="78">
        <v>5.6451111432060178E-2</v>
      </c>
      <c r="K34" s="78">
        <v>5.3267124456757214E-2</v>
      </c>
    </row>
    <row r="35" spans="1:15" ht="13.8" thickBot="1" x14ac:dyDescent="0.25">
      <c r="A35" s="71" t="s">
        <v>305</v>
      </c>
      <c r="B35" s="69" t="s">
        <v>306</v>
      </c>
      <c r="C35" s="78">
        <v>0.20865009614368171</v>
      </c>
      <c r="D35" s="78">
        <v>2.8758235958243918E-2</v>
      </c>
      <c r="E35" s="78">
        <v>0.92981034373739235</v>
      </c>
      <c r="F35" s="78">
        <f t="shared" si="0"/>
        <v>7.0189656262607647E-2</v>
      </c>
      <c r="G35" s="78">
        <v>0.51556332727956933</v>
      </c>
      <c r="H35" s="78">
        <v>0.32255681539292191</v>
      </c>
      <c r="I35" s="78">
        <v>1.8371669393105769E-3</v>
      </c>
      <c r="J35" s="78">
        <v>5.5618220193393214E-2</v>
      </c>
      <c r="K35" s="78">
        <v>5.4318624323041936E-2</v>
      </c>
      <c r="M35" s="97" t="s">
        <v>1226</v>
      </c>
    </row>
    <row r="36" spans="1:15" ht="13.8" thickBot="1" x14ac:dyDescent="0.25">
      <c r="A36" s="71" t="s">
        <v>311</v>
      </c>
      <c r="B36" s="69" t="s">
        <v>776</v>
      </c>
      <c r="C36" s="78">
        <v>0.405784057769148</v>
      </c>
      <c r="D36" s="78">
        <v>1.7091534353111022E-2</v>
      </c>
      <c r="E36" s="78">
        <v>0.99257908698223785</v>
      </c>
      <c r="F36" s="78">
        <f t="shared" si="0"/>
        <v>7.4209130177621541E-3</v>
      </c>
      <c r="G36" s="78">
        <v>0.4026343993085566</v>
      </c>
      <c r="H36" s="78">
        <v>0.11759031979256698</v>
      </c>
      <c r="I36" s="78">
        <v>3.8720807239766546E-3</v>
      </c>
      <c r="J36" s="78">
        <v>0.10491270527225582</v>
      </c>
      <c r="K36" s="78">
        <v>3.3847882454624022E-2</v>
      </c>
      <c r="M36" s="79" t="s">
        <v>712</v>
      </c>
    </row>
    <row r="37" spans="1:15" ht="13.8" thickBot="1" x14ac:dyDescent="0.25">
      <c r="A37" s="71" t="s">
        <v>315</v>
      </c>
      <c r="B37" s="69" t="s">
        <v>314</v>
      </c>
      <c r="C37" s="78">
        <v>0.15224680107028374</v>
      </c>
      <c r="D37" s="78">
        <v>5.1466871539460092E-2</v>
      </c>
      <c r="E37" s="78">
        <v>0.90315678448275971</v>
      </c>
      <c r="F37" s="78">
        <f t="shared" si="0"/>
        <v>9.6843215517240289E-2</v>
      </c>
      <c r="G37" s="78">
        <v>0.46674860954749381</v>
      </c>
      <c r="H37" s="78">
        <v>0.22977383092769646</v>
      </c>
      <c r="I37" s="78">
        <v>3.8711113322094365E-4</v>
      </c>
      <c r="J37" s="78">
        <v>3.3041268294322246E-2</v>
      </c>
      <c r="K37" s="78">
        <v>3.2307142977164652E-2</v>
      </c>
      <c r="M37" s="112" t="s">
        <v>713</v>
      </c>
    </row>
    <row r="38" spans="1:15" x14ac:dyDescent="0.2">
      <c r="A38" s="71" t="s">
        <v>318</v>
      </c>
      <c r="B38" s="69" t="s">
        <v>317</v>
      </c>
      <c r="C38" s="78">
        <v>0.20181090496584311</v>
      </c>
      <c r="D38" s="78">
        <v>5.9976294867434644E-2</v>
      </c>
      <c r="E38" s="78">
        <v>0.46899367929287133</v>
      </c>
      <c r="F38" s="78">
        <f t="shared" si="0"/>
        <v>0.53100632070712872</v>
      </c>
      <c r="G38" s="78">
        <v>0.46651928548108762</v>
      </c>
      <c r="H38" s="78">
        <v>0.17945254419103582</v>
      </c>
      <c r="I38" s="78">
        <v>2.8553743883757236E-6</v>
      </c>
      <c r="J38" s="78">
        <v>3.8630194487197421E-2</v>
      </c>
      <c r="K38" s="78">
        <v>3.8378900237862036E-2</v>
      </c>
    </row>
    <row r="39" spans="1:15" ht="13.8" thickBot="1" x14ac:dyDescent="0.25">
      <c r="A39" s="71" t="s">
        <v>321</v>
      </c>
      <c r="B39" s="69" t="s">
        <v>320</v>
      </c>
      <c r="C39" s="78">
        <v>0.18243827307546082</v>
      </c>
      <c r="D39" s="78">
        <v>3.2556072735334354E-2</v>
      </c>
      <c r="E39" s="78">
        <v>0.95636526544728995</v>
      </c>
      <c r="F39" s="78">
        <f t="shared" si="0"/>
        <v>4.3634734552710053E-2</v>
      </c>
      <c r="G39" s="78">
        <v>0.47600591715976331</v>
      </c>
      <c r="H39" s="78">
        <v>0.37418145956607496</v>
      </c>
      <c r="I39" s="78">
        <v>6.89975934263619E-5</v>
      </c>
      <c r="J39" s="78">
        <v>6.3205128205128205E-2</v>
      </c>
      <c r="K39" s="78">
        <v>5.2830374753451675E-2</v>
      </c>
      <c r="M39" s="97" t="s">
        <v>1092</v>
      </c>
    </row>
    <row r="40" spans="1:15" ht="13.8" thickBot="1" x14ac:dyDescent="0.25">
      <c r="A40" s="71" t="s">
        <v>324</v>
      </c>
      <c r="B40" s="69" t="s">
        <v>325</v>
      </c>
      <c r="C40" s="78">
        <v>0.14865258501176068</v>
      </c>
      <c r="D40" s="78">
        <v>5.085362244341636E-2</v>
      </c>
      <c r="E40" s="78">
        <v>0.90955913236086838</v>
      </c>
      <c r="F40" s="78">
        <f t="shared" si="0"/>
        <v>9.0440867639131617E-2</v>
      </c>
      <c r="G40" s="78">
        <v>0.49004256053373202</v>
      </c>
      <c r="H40" s="78">
        <v>0.27934433772358652</v>
      </c>
      <c r="I40" s="78">
        <v>3.107552375206947E-4</v>
      </c>
      <c r="J40" s="78">
        <v>4.4536435267728755E-2</v>
      </c>
      <c r="K40" s="78">
        <v>4.1963535975153843E-2</v>
      </c>
      <c r="M40" s="79" t="s">
        <v>664</v>
      </c>
    </row>
    <row r="41" spans="1:15" ht="13.8" thickBot="1" x14ac:dyDescent="0.25">
      <c r="A41" s="71" t="s">
        <v>329</v>
      </c>
      <c r="B41" s="69" t="s">
        <v>328</v>
      </c>
      <c r="C41" s="78">
        <v>7.2131985849033077E-3</v>
      </c>
      <c r="D41" s="78">
        <v>1.085343782447154E-2</v>
      </c>
      <c r="E41" s="78">
        <v>0.13896791922098109</v>
      </c>
      <c r="F41" s="78">
        <f t="shared" si="0"/>
        <v>0.86103208077901894</v>
      </c>
      <c r="G41" s="78">
        <v>0.27938127036753313</v>
      </c>
      <c r="H41" s="78">
        <v>1.5879544900326868E-2</v>
      </c>
      <c r="I41" s="225">
        <v>0</v>
      </c>
      <c r="J41" s="78">
        <v>3.0726124878995603E-3</v>
      </c>
      <c r="K41" s="78">
        <v>3.0726124878995603E-3</v>
      </c>
      <c r="M41" s="112" t="s">
        <v>1093</v>
      </c>
    </row>
    <row r="42" spans="1:15" x14ac:dyDescent="0.2">
      <c r="A42" s="68" t="s">
        <v>333</v>
      </c>
      <c r="B42" s="69" t="s">
        <v>334</v>
      </c>
      <c r="C42" s="78">
        <v>9.4703725171434869E-2</v>
      </c>
      <c r="D42" s="78">
        <v>3.5179719232317677E-2</v>
      </c>
      <c r="E42" s="78">
        <v>0.55981313741901695</v>
      </c>
      <c r="F42" s="78">
        <f t="shared" ref="F42:F76" si="1">1-E42</f>
        <v>0.44018686258098305</v>
      </c>
      <c r="G42" s="78">
        <v>0.2157286757888987</v>
      </c>
      <c r="H42" s="78">
        <v>5.3991598416624667E-2</v>
      </c>
      <c r="I42" s="78">
        <v>0</v>
      </c>
      <c r="J42" s="78">
        <v>7.2598682059311168E-3</v>
      </c>
      <c r="K42" s="78">
        <v>7.2594450492592831E-3</v>
      </c>
    </row>
    <row r="43" spans="1:15" x14ac:dyDescent="0.2">
      <c r="A43" s="71" t="s">
        <v>340</v>
      </c>
      <c r="B43" s="69" t="s">
        <v>778</v>
      </c>
      <c r="C43" s="78">
        <v>3.1682631037197415E-2</v>
      </c>
      <c r="D43" s="78">
        <v>3.4878026762447847E-2</v>
      </c>
      <c r="E43" s="78">
        <v>0.89790193851729561</v>
      </c>
      <c r="F43" s="78">
        <f t="shared" si="1"/>
        <v>0.10209806148270439</v>
      </c>
      <c r="G43" s="78">
        <v>0.40047702606096053</v>
      </c>
      <c r="H43" s="78">
        <v>0.18734407833452482</v>
      </c>
      <c r="I43" s="78">
        <v>1.208645905510094E-7</v>
      </c>
      <c r="J43" s="78">
        <v>5.0409219904248175E-2</v>
      </c>
      <c r="K43" s="78">
        <v>4.8185914516583259E-2</v>
      </c>
    </row>
    <row r="44" spans="1:15" x14ac:dyDescent="0.2">
      <c r="A44" s="71" t="s">
        <v>343</v>
      </c>
      <c r="B44" s="69" t="s">
        <v>342</v>
      </c>
      <c r="C44" s="78">
        <v>4.9466479192518828E-2</v>
      </c>
      <c r="D44" s="78">
        <v>3.0619520613672416E-2</v>
      </c>
      <c r="E44" s="78">
        <v>0.42785337181842892</v>
      </c>
      <c r="F44" s="78">
        <f t="shared" si="1"/>
        <v>0.57214662818157103</v>
      </c>
      <c r="G44" s="78">
        <v>0.27303662949194546</v>
      </c>
      <c r="H44" s="78">
        <v>9.9279603469640626E-2</v>
      </c>
      <c r="I44" s="78">
        <v>0</v>
      </c>
      <c r="J44" s="78">
        <v>2.0497447335811648E-2</v>
      </c>
      <c r="K44" s="78">
        <v>1.7427013630731104E-2</v>
      </c>
    </row>
    <row r="45" spans="1:15" x14ac:dyDescent="0.2">
      <c r="A45" s="71" t="s">
        <v>346</v>
      </c>
      <c r="B45" s="69" t="s">
        <v>345</v>
      </c>
      <c r="C45" s="78">
        <v>0.11233881709100449</v>
      </c>
      <c r="D45" s="78">
        <v>3.0672036893983422E-2</v>
      </c>
      <c r="E45" s="225">
        <v>1</v>
      </c>
      <c r="F45" s="225">
        <f t="shared" si="1"/>
        <v>0</v>
      </c>
      <c r="G45" s="78">
        <v>0.35989918468148452</v>
      </c>
      <c r="H45" s="78">
        <v>0.10831997022903346</v>
      </c>
      <c r="I45" s="78">
        <v>4.7109552336849572E-4</v>
      </c>
      <c r="J45" s="78">
        <v>4.5168984065766769E-2</v>
      </c>
      <c r="K45" s="78">
        <v>4.4516729253357687E-2</v>
      </c>
    </row>
    <row r="46" spans="1:15" x14ac:dyDescent="0.2">
      <c r="A46" s="71" t="s">
        <v>351</v>
      </c>
      <c r="B46" s="69" t="s">
        <v>352</v>
      </c>
      <c r="C46" s="78">
        <v>9.1681563479105013E-2</v>
      </c>
      <c r="D46" s="78">
        <v>2.8242716490371477E-2</v>
      </c>
      <c r="E46" s="78">
        <v>0.89373645274570068</v>
      </c>
      <c r="F46" s="78">
        <f t="shared" si="1"/>
        <v>0.10626354725429932</v>
      </c>
      <c r="G46" s="78">
        <v>0.22170438332199438</v>
      </c>
      <c r="H46" s="78">
        <v>0.11288758868694723</v>
      </c>
      <c r="I46" s="78">
        <v>1.774646945424906E-5</v>
      </c>
      <c r="J46" s="78">
        <v>2.5483331713480415E-2</v>
      </c>
      <c r="K46" s="78">
        <v>2.4857265040334336E-2</v>
      </c>
    </row>
    <row r="47" spans="1:15" x14ac:dyDescent="0.2">
      <c r="A47" s="71" t="s">
        <v>357</v>
      </c>
      <c r="B47" s="69" t="s">
        <v>779</v>
      </c>
      <c r="C47" s="78">
        <v>0.11117172827932106</v>
      </c>
      <c r="D47" s="78">
        <v>7.0392551837023559E-2</v>
      </c>
      <c r="E47" s="78">
        <v>0.93271228371303194</v>
      </c>
      <c r="F47" s="78">
        <f t="shared" si="1"/>
        <v>6.7287716286968058E-2</v>
      </c>
      <c r="G47" s="78">
        <v>0.39314382950234317</v>
      </c>
      <c r="H47" s="78">
        <v>0.31284330134642563</v>
      </c>
      <c r="I47" s="78">
        <v>9.0677730919841077E-5</v>
      </c>
      <c r="J47" s="78">
        <v>0.22737800342185524</v>
      </c>
      <c r="K47" s="78">
        <v>0.21166350516997692</v>
      </c>
    </row>
    <row r="48" spans="1:15" x14ac:dyDescent="0.2">
      <c r="A48" s="71" t="s">
        <v>361</v>
      </c>
      <c r="B48" s="69" t="s">
        <v>362</v>
      </c>
      <c r="C48" s="78">
        <v>0.1447972338964934</v>
      </c>
      <c r="D48" s="78">
        <v>2.9127702113567227E-2</v>
      </c>
      <c r="E48" s="78">
        <v>0.67662250310420069</v>
      </c>
      <c r="F48" s="78">
        <f t="shared" si="1"/>
        <v>0.32337749689579931</v>
      </c>
      <c r="G48" s="78">
        <v>0.45541383342820463</v>
      </c>
      <c r="H48" s="78">
        <v>0.33161660716369706</v>
      </c>
      <c r="I48" s="78">
        <v>6.5198031456715848E-4</v>
      </c>
      <c r="J48" s="78">
        <v>7.5412523489581246E-2</v>
      </c>
      <c r="K48" s="78">
        <v>6.7958829819919173E-2</v>
      </c>
    </row>
    <row r="49" spans="1:11" x14ac:dyDescent="0.2">
      <c r="A49" s="71" t="s">
        <v>366</v>
      </c>
      <c r="B49" s="69" t="s">
        <v>88</v>
      </c>
      <c r="C49" s="78">
        <v>0.1028494212078634</v>
      </c>
      <c r="D49" s="78">
        <v>1.3194883965273208E-2</v>
      </c>
      <c r="E49" s="78">
        <v>0.84162474609041327</v>
      </c>
      <c r="F49" s="78">
        <f t="shared" si="1"/>
        <v>0.15837525390958673</v>
      </c>
      <c r="G49" s="78">
        <v>0.44704026127839791</v>
      </c>
      <c r="H49" s="78">
        <v>0.23529180633815461</v>
      </c>
      <c r="I49" s="78">
        <v>4.0343197801667979E-5</v>
      </c>
      <c r="J49" s="78">
        <v>4.5397494885690698E-2</v>
      </c>
      <c r="K49" s="78">
        <v>4.4344629077988723E-2</v>
      </c>
    </row>
    <row r="50" spans="1:11" x14ac:dyDescent="0.2">
      <c r="A50" s="71" t="s">
        <v>378</v>
      </c>
      <c r="B50" s="69" t="s">
        <v>89</v>
      </c>
      <c r="C50" s="78">
        <v>0.12245219012281004</v>
      </c>
      <c r="D50" s="78">
        <v>1.1635144444581075E-2</v>
      </c>
      <c r="E50" s="78">
        <v>0.89876705547915514</v>
      </c>
      <c r="F50" s="78">
        <f t="shared" si="1"/>
        <v>0.10123294452084486</v>
      </c>
      <c r="G50" s="78">
        <v>0.47980100183088054</v>
      </c>
      <c r="H50" s="78">
        <v>0.25850895669789342</v>
      </c>
      <c r="I50" s="78">
        <v>2.4617600801717192E-5</v>
      </c>
      <c r="J50" s="78">
        <v>4.3638561306390475E-2</v>
      </c>
      <c r="K50" s="78">
        <v>4.1635227492068376E-2</v>
      </c>
    </row>
    <row r="51" spans="1:11" x14ac:dyDescent="0.2">
      <c r="A51" s="71" t="s">
        <v>396</v>
      </c>
      <c r="B51" s="69" t="s">
        <v>90</v>
      </c>
      <c r="C51" s="78">
        <v>0.17571592604245978</v>
      </c>
      <c r="D51" s="78">
        <v>1.3860496878000344E-2</v>
      </c>
      <c r="E51" s="78">
        <v>0.87115550995265179</v>
      </c>
      <c r="F51" s="78">
        <f t="shared" si="1"/>
        <v>0.12884449004734821</v>
      </c>
      <c r="G51" s="78">
        <v>0.44110019180375348</v>
      </c>
      <c r="H51" s="78">
        <v>0.24431640549274863</v>
      </c>
      <c r="I51" s="78">
        <v>3.9130963084083509E-4</v>
      </c>
      <c r="J51" s="78">
        <v>5.3795319623508156E-2</v>
      </c>
      <c r="K51" s="78">
        <v>5.2989173693009074E-2</v>
      </c>
    </row>
    <row r="52" spans="1:11" x14ac:dyDescent="0.2">
      <c r="A52" s="71" t="s">
        <v>409</v>
      </c>
      <c r="B52" s="69" t="s">
        <v>408</v>
      </c>
      <c r="C52" s="78">
        <v>6.2268141446607271E-2</v>
      </c>
      <c r="D52" s="78">
        <v>9.0162601266944552E-3</v>
      </c>
      <c r="E52" s="78">
        <v>0.82818764063308037</v>
      </c>
      <c r="F52" s="78">
        <f t="shared" si="1"/>
        <v>0.17181235936691963</v>
      </c>
      <c r="G52" s="78">
        <v>0.4154783282057723</v>
      </c>
      <c r="H52" s="78">
        <v>0.2846280948494172</v>
      </c>
      <c r="I52" s="78">
        <v>5.3481550050984193E-6</v>
      </c>
      <c r="J52" s="78">
        <v>7.593185575856512E-2</v>
      </c>
      <c r="K52" s="78">
        <v>7.5930809317511144E-2</v>
      </c>
    </row>
    <row r="53" spans="1:11" x14ac:dyDescent="0.2">
      <c r="A53" s="71" t="s">
        <v>412</v>
      </c>
      <c r="B53" s="69" t="s">
        <v>411</v>
      </c>
      <c r="C53" s="78">
        <v>5.4900438004842109E-2</v>
      </c>
      <c r="D53" s="78">
        <v>1.0111848745243858E-2</v>
      </c>
      <c r="E53" s="78">
        <v>0.91048146967181409</v>
      </c>
      <c r="F53" s="78">
        <f t="shared" si="1"/>
        <v>8.9518530328185908E-2</v>
      </c>
      <c r="G53" s="78">
        <v>0.35824697085629609</v>
      </c>
      <c r="H53" s="78">
        <v>0.30940177438569644</v>
      </c>
      <c r="I53" s="78">
        <v>4.9907546982748689E-4</v>
      </c>
      <c r="J53" s="78">
        <v>0.10051909498581073</v>
      </c>
      <c r="K53" s="78">
        <v>9.8532402878534001E-2</v>
      </c>
    </row>
    <row r="54" spans="1:11" x14ac:dyDescent="0.2">
      <c r="A54" s="71" t="s">
        <v>415</v>
      </c>
      <c r="B54" s="69" t="s">
        <v>414</v>
      </c>
      <c r="C54" s="78">
        <v>9.1615320457115915E-2</v>
      </c>
      <c r="D54" s="78">
        <v>1.0247344657503869E-2</v>
      </c>
      <c r="E54" s="78">
        <v>0.92250637990532547</v>
      </c>
      <c r="F54" s="78">
        <f t="shared" si="1"/>
        <v>7.7493620094674531E-2</v>
      </c>
      <c r="G54" s="78">
        <v>0.38678719041753107</v>
      </c>
      <c r="H54" s="78">
        <v>0.29330985801348541</v>
      </c>
      <c r="I54" s="78">
        <v>2.2627253875407908E-5</v>
      </c>
      <c r="J54" s="78">
        <v>8.8592696447095429E-2</v>
      </c>
      <c r="K54" s="78">
        <v>8.6641556989107887E-2</v>
      </c>
    </row>
    <row r="55" spans="1:11" x14ac:dyDescent="0.2">
      <c r="A55" s="71" t="s">
        <v>418</v>
      </c>
      <c r="B55" s="69" t="s">
        <v>417</v>
      </c>
      <c r="C55" s="78">
        <v>0.36259315655612212</v>
      </c>
      <c r="D55" s="78">
        <v>7.1717167526211623E-3</v>
      </c>
      <c r="E55" s="78">
        <v>0.98431427589788811</v>
      </c>
      <c r="F55" s="78">
        <f t="shared" si="1"/>
        <v>1.5685724102111887E-2</v>
      </c>
      <c r="G55" s="78">
        <v>0.3317607650022904</v>
      </c>
      <c r="H55" s="78">
        <v>0.41190162620247367</v>
      </c>
      <c r="I55" s="78">
        <v>7.74427983750105E-3</v>
      </c>
      <c r="J55" s="78">
        <v>0.13436039853412735</v>
      </c>
      <c r="K55" s="78">
        <v>0.13275595510765001</v>
      </c>
    </row>
    <row r="56" spans="1:11" x14ac:dyDescent="0.2">
      <c r="A56" s="71" t="s">
        <v>421</v>
      </c>
      <c r="B56" s="69" t="s">
        <v>422</v>
      </c>
      <c r="C56" s="78">
        <v>0.10447272372966333</v>
      </c>
      <c r="D56" s="78">
        <v>1.1215037954328169E-2</v>
      </c>
      <c r="E56" s="78">
        <v>0.97582988292504669</v>
      </c>
      <c r="F56" s="78">
        <f t="shared" si="1"/>
        <v>2.4170117074953312E-2</v>
      </c>
      <c r="G56" s="78">
        <v>0.38920331842820377</v>
      </c>
      <c r="H56" s="78">
        <v>0.27470913430432337</v>
      </c>
      <c r="I56" s="78">
        <v>2.3141650272735927E-7</v>
      </c>
      <c r="J56" s="78">
        <v>3.3809291023852994E-2</v>
      </c>
      <c r="K56" s="78">
        <v>3.3398153872697733E-2</v>
      </c>
    </row>
    <row r="57" spans="1:11" x14ac:dyDescent="0.2">
      <c r="A57" s="71" t="s">
        <v>427</v>
      </c>
      <c r="B57" s="69" t="s">
        <v>426</v>
      </c>
      <c r="C57" s="78">
        <v>0.16865074065797536</v>
      </c>
      <c r="D57" s="78">
        <v>7.5907522905318409E-3</v>
      </c>
      <c r="E57" s="78">
        <v>0.978608034304569</v>
      </c>
      <c r="F57" s="78">
        <f t="shared" si="1"/>
        <v>2.1391965695431003E-2</v>
      </c>
      <c r="G57" s="78">
        <v>0.3649681924661109</v>
      </c>
      <c r="H57" s="78">
        <v>0.16278757230246579</v>
      </c>
      <c r="I57" s="78">
        <v>2.1758340596129901E-3</v>
      </c>
      <c r="J57" s="78">
        <v>3.0550275887335825E-2</v>
      </c>
      <c r="K57" s="78">
        <v>3.0100973654702295E-2</v>
      </c>
    </row>
    <row r="58" spans="1:11" x14ac:dyDescent="0.2">
      <c r="A58" s="71" t="s">
        <v>430</v>
      </c>
      <c r="B58" s="69" t="s">
        <v>431</v>
      </c>
      <c r="C58" s="78">
        <v>0.19462141717058359</v>
      </c>
      <c r="D58" s="78">
        <v>8.8058341946931767E-3</v>
      </c>
      <c r="E58" s="78">
        <v>0.85457917298014863</v>
      </c>
      <c r="F58" s="78">
        <f t="shared" si="1"/>
        <v>0.14542082701985137</v>
      </c>
      <c r="G58" s="78">
        <v>0.3721165831745808</v>
      </c>
      <c r="H58" s="78">
        <v>0.21819043643234007</v>
      </c>
      <c r="I58" s="78">
        <v>8.8353855474609909E-3</v>
      </c>
      <c r="J58" s="78">
        <v>3.8269949904748468E-2</v>
      </c>
      <c r="K58" s="78">
        <v>3.7976492862014634E-2</v>
      </c>
    </row>
    <row r="59" spans="1:11" x14ac:dyDescent="0.2">
      <c r="A59" s="71" t="s">
        <v>436</v>
      </c>
      <c r="B59" s="69" t="s">
        <v>435</v>
      </c>
      <c r="C59" s="78">
        <v>0.14987528066678352</v>
      </c>
      <c r="D59" s="78">
        <v>6.4014191204183049E-3</v>
      </c>
      <c r="E59" s="78">
        <v>0.76391378474313032</v>
      </c>
      <c r="F59" s="78">
        <f t="shared" si="1"/>
        <v>0.23608621525686968</v>
      </c>
      <c r="G59" s="78">
        <v>0.31920620999886679</v>
      </c>
      <c r="H59" s="78">
        <v>0.17559525627823794</v>
      </c>
      <c r="I59" s="78">
        <v>2.9765735222132069E-3</v>
      </c>
      <c r="J59" s="78">
        <v>4.103881002941423E-2</v>
      </c>
      <c r="K59" s="78">
        <v>4.050097801077044E-2</v>
      </c>
    </row>
    <row r="60" spans="1:11" x14ac:dyDescent="0.2">
      <c r="A60" s="71" t="s">
        <v>439</v>
      </c>
      <c r="B60" s="69" t="s">
        <v>437</v>
      </c>
      <c r="C60" s="78">
        <v>0.16047594328832762</v>
      </c>
      <c r="D60" s="78">
        <v>1.9968663310142017E-2</v>
      </c>
      <c r="E60" s="78">
        <v>0.76567784653861504</v>
      </c>
      <c r="F60" s="78">
        <f t="shared" si="1"/>
        <v>0.23432215346138496</v>
      </c>
      <c r="G60" s="78">
        <v>0.1707006923739407</v>
      </c>
      <c r="H60" s="78">
        <v>0.13087763991582108</v>
      </c>
      <c r="I60" s="78">
        <v>1.4906275328440835E-2</v>
      </c>
      <c r="J60" s="78">
        <v>1.7208736163258291E-2</v>
      </c>
      <c r="K60" s="78">
        <v>1.7208736163258291E-2</v>
      </c>
    </row>
    <row r="61" spans="1:11" x14ac:dyDescent="0.2">
      <c r="A61" s="71" t="s">
        <v>442</v>
      </c>
      <c r="B61" s="69" t="s">
        <v>443</v>
      </c>
      <c r="C61" s="78">
        <v>9.3082808836233488E-2</v>
      </c>
      <c r="D61" s="78">
        <v>1.7311038067803854E-2</v>
      </c>
      <c r="E61" s="78">
        <v>0.26445969993900764</v>
      </c>
      <c r="F61" s="78">
        <f t="shared" si="1"/>
        <v>0.73554030006099236</v>
      </c>
      <c r="G61" s="78">
        <v>0.19676325713065479</v>
      </c>
      <c r="H61" s="78">
        <v>8.6647915232622344E-2</v>
      </c>
      <c r="I61" s="78">
        <v>5.6730002488288435E-4</v>
      </c>
      <c r="J61" s="78">
        <v>1.7225251029827724E-2</v>
      </c>
      <c r="K61" s="78">
        <v>1.7224916999404712E-2</v>
      </c>
    </row>
    <row r="62" spans="1:11" x14ac:dyDescent="0.2">
      <c r="A62" s="71" t="s">
        <v>448</v>
      </c>
      <c r="B62" s="69" t="s">
        <v>447</v>
      </c>
      <c r="C62" s="78">
        <v>3.1274647726266494E-2</v>
      </c>
      <c r="D62" s="78">
        <v>1.4827094764747195E-2</v>
      </c>
      <c r="E62" s="78">
        <v>0.67721263059115744</v>
      </c>
      <c r="F62" s="78">
        <f t="shared" si="1"/>
        <v>0.32278736940884256</v>
      </c>
      <c r="G62" s="78">
        <v>0.26206602156241998</v>
      </c>
      <c r="H62" s="78">
        <v>0.16831094185449669</v>
      </c>
      <c r="I62" s="78">
        <v>2.5479740713838733E-5</v>
      </c>
      <c r="J62" s="78">
        <v>1.6958617102267051E-2</v>
      </c>
      <c r="K62" s="78">
        <v>1.6762335695347279E-2</v>
      </c>
    </row>
    <row r="63" spans="1:11" x14ac:dyDescent="0.2">
      <c r="A63" s="71" t="s">
        <v>451</v>
      </c>
      <c r="B63" s="69" t="s">
        <v>450</v>
      </c>
      <c r="C63" s="78">
        <v>7.4733369826751314E-2</v>
      </c>
      <c r="D63" s="78">
        <v>3.4180252507485737E-3</v>
      </c>
      <c r="E63" s="78">
        <v>0.7048728781510335</v>
      </c>
      <c r="F63" s="78">
        <f t="shared" si="1"/>
        <v>0.2951271218489665</v>
      </c>
      <c r="G63" s="78">
        <v>0.3544502933090119</v>
      </c>
      <c r="H63" s="78">
        <v>0.19084053178236024</v>
      </c>
      <c r="I63" s="78">
        <v>2.9832928509349995E-5</v>
      </c>
      <c r="J63" s="78">
        <v>1.6890136778260425E-2</v>
      </c>
      <c r="K63" s="78">
        <v>1.6466178643456762E-2</v>
      </c>
    </row>
    <row r="64" spans="1:11" x14ac:dyDescent="0.2">
      <c r="A64" s="71" t="s">
        <v>454</v>
      </c>
      <c r="B64" s="69" t="s">
        <v>455</v>
      </c>
      <c r="C64" s="78">
        <v>0.10933287481096553</v>
      </c>
      <c r="D64" s="78">
        <v>1.1143146267611842E-2</v>
      </c>
      <c r="E64" s="78">
        <v>0.60733054773649564</v>
      </c>
      <c r="F64" s="78">
        <f t="shared" si="1"/>
        <v>0.39266945226350436</v>
      </c>
      <c r="G64" s="78">
        <v>0.36892989369233276</v>
      </c>
      <c r="H64" s="78">
        <v>0.28781377388115237</v>
      </c>
      <c r="I64" s="78">
        <v>3.2000158495141444E-4</v>
      </c>
      <c r="J64" s="78">
        <v>1.6882173683750973E-2</v>
      </c>
      <c r="K64" s="78">
        <v>1.6701218329960639E-2</v>
      </c>
    </row>
    <row r="65" spans="1:11" x14ac:dyDescent="0.2">
      <c r="A65" s="71" t="s">
        <v>461</v>
      </c>
      <c r="B65" s="69" t="s">
        <v>95</v>
      </c>
      <c r="C65" s="78">
        <v>0.44879532330239424</v>
      </c>
      <c r="D65" s="78">
        <v>4.313926332821847E-2</v>
      </c>
      <c r="E65" s="78">
        <v>0.8993991795322791</v>
      </c>
      <c r="F65" s="78">
        <f t="shared" si="1"/>
        <v>0.1006008204677209</v>
      </c>
      <c r="G65" s="78">
        <v>0.43490851366028904</v>
      </c>
      <c r="H65" s="78">
        <v>0.35620231895359294</v>
      </c>
      <c r="I65" s="78">
        <v>5.7531722480348496E-3</v>
      </c>
      <c r="J65" s="78">
        <v>0.15075491315528078</v>
      </c>
      <c r="K65" s="78">
        <v>0.11018715013785613</v>
      </c>
    </row>
    <row r="66" spans="1:11" x14ac:dyDescent="0.2">
      <c r="A66" s="71" t="s">
        <v>465</v>
      </c>
      <c r="B66" s="69" t="s">
        <v>464</v>
      </c>
      <c r="C66" s="78">
        <v>0</v>
      </c>
      <c r="D66" s="78">
        <v>0</v>
      </c>
      <c r="E66" s="78">
        <v>0</v>
      </c>
      <c r="F66" s="78">
        <f t="shared" si="1"/>
        <v>1</v>
      </c>
      <c r="G66" s="78">
        <v>0.32548491063580426</v>
      </c>
      <c r="H66" s="78">
        <v>0.23620010324668986</v>
      </c>
      <c r="I66" s="78">
        <v>3.1602914124149561E-4</v>
      </c>
      <c r="J66" s="78">
        <v>4.6389993442439978E-2</v>
      </c>
      <c r="K66" s="78">
        <v>3.7505476260237473E-2</v>
      </c>
    </row>
    <row r="67" spans="1:11" x14ac:dyDescent="0.2">
      <c r="A67" s="71" t="s">
        <v>468</v>
      </c>
      <c r="B67" s="69" t="s">
        <v>469</v>
      </c>
      <c r="C67" s="78">
        <v>0</v>
      </c>
      <c r="D67" s="78">
        <v>0</v>
      </c>
      <c r="E67" s="78">
        <v>0</v>
      </c>
      <c r="F67" s="78">
        <f t="shared" si="1"/>
        <v>1</v>
      </c>
      <c r="G67" s="78">
        <v>0.45648623067585309</v>
      </c>
      <c r="H67" s="78">
        <v>0.42106465976517332</v>
      </c>
      <c r="I67" s="78">
        <v>0</v>
      </c>
      <c r="J67" s="78">
        <v>6.5067852203895646E-2</v>
      </c>
      <c r="K67" s="78">
        <v>5.6382296082718997E-2</v>
      </c>
    </row>
    <row r="68" spans="1:11" x14ac:dyDescent="0.2">
      <c r="A68" s="71" t="s">
        <v>474</v>
      </c>
      <c r="B68" s="69" t="s">
        <v>473</v>
      </c>
      <c r="C68" s="78">
        <v>0</v>
      </c>
      <c r="D68" s="78">
        <v>0</v>
      </c>
      <c r="E68" s="78">
        <v>0</v>
      </c>
      <c r="F68" s="78">
        <f t="shared" si="1"/>
        <v>1</v>
      </c>
      <c r="G68" s="78">
        <v>0.44437984609410558</v>
      </c>
      <c r="H68" s="78">
        <v>0.33406800502720285</v>
      </c>
      <c r="I68" s="78">
        <v>0</v>
      </c>
      <c r="J68" s="78">
        <v>0.10501123187346814</v>
      </c>
      <c r="K68" s="78">
        <v>9.0160315160523932E-2</v>
      </c>
    </row>
    <row r="69" spans="1:11" x14ac:dyDescent="0.2">
      <c r="A69" s="71" t="s">
        <v>477</v>
      </c>
      <c r="B69" s="69" t="s">
        <v>476</v>
      </c>
      <c r="C69" s="78">
        <v>0</v>
      </c>
      <c r="D69" s="78">
        <v>0</v>
      </c>
      <c r="E69" s="78">
        <v>0</v>
      </c>
      <c r="F69" s="78">
        <f t="shared" si="1"/>
        <v>1</v>
      </c>
      <c r="G69" s="78">
        <v>0.487979700662166</v>
      </c>
      <c r="H69" s="78">
        <v>0.43316832323680404</v>
      </c>
      <c r="I69" s="78">
        <v>0</v>
      </c>
      <c r="J69" s="78">
        <v>0.13696147608023623</v>
      </c>
      <c r="K69" s="78">
        <v>0.11655040640263203</v>
      </c>
    </row>
    <row r="70" spans="1:11" x14ac:dyDescent="0.2">
      <c r="A70" s="71" t="s">
        <v>480</v>
      </c>
      <c r="B70" s="69" t="s">
        <v>479</v>
      </c>
      <c r="C70" s="78">
        <v>0</v>
      </c>
      <c r="D70" s="78">
        <v>0</v>
      </c>
      <c r="E70" s="78">
        <v>0</v>
      </c>
      <c r="F70" s="78">
        <f t="shared" si="1"/>
        <v>1</v>
      </c>
      <c r="G70" s="78">
        <v>0.50509945660330335</v>
      </c>
      <c r="H70" s="78">
        <v>0.4371492146374476</v>
      </c>
      <c r="I70" s="78">
        <v>0</v>
      </c>
      <c r="J70" s="78">
        <v>8.8918524475504676E-2</v>
      </c>
      <c r="K70" s="78">
        <v>7.7276390418775071E-2</v>
      </c>
    </row>
    <row r="71" spans="1:11" x14ac:dyDescent="0.2">
      <c r="A71" s="71" t="s">
        <v>483</v>
      </c>
      <c r="B71" s="69" t="s">
        <v>482</v>
      </c>
      <c r="C71" s="78">
        <v>0</v>
      </c>
      <c r="D71" s="78">
        <v>0</v>
      </c>
      <c r="E71" s="78">
        <v>0.29982997822554086</v>
      </c>
      <c r="F71" s="78">
        <f t="shared" si="1"/>
        <v>0.70017002177445908</v>
      </c>
      <c r="G71" s="78">
        <v>0.36395219033722676</v>
      </c>
      <c r="H71" s="78">
        <v>6.4050371817836391E-2</v>
      </c>
      <c r="I71" s="78">
        <v>1.4357475011040685E-2</v>
      </c>
      <c r="J71" s="78">
        <v>6.1814060897051309E-3</v>
      </c>
      <c r="K71" s="78">
        <v>6.1814060897051309E-3</v>
      </c>
    </row>
    <row r="72" spans="1:11" x14ac:dyDescent="0.2">
      <c r="A72" s="71" t="s">
        <v>486</v>
      </c>
      <c r="B72" s="69" t="s">
        <v>487</v>
      </c>
      <c r="C72" s="78">
        <v>0</v>
      </c>
      <c r="D72" s="78">
        <v>0</v>
      </c>
      <c r="E72" s="78">
        <v>6.0880159065680427E-5</v>
      </c>
      <c r="F72" s="78">
        <f t="shared" si="1"/>
        <v>0.99993911984093431</v>
      </c>
      <c r="G72" s="78">
        <v>0.3170673346853477</v>
      </c>
      <c r="H72" s="78">
        <v>8.7628431599645909E-2</v>
      </c>
      <c r="I72" s="78">
        <v>1.1632622005246004E-2</v>
      </c>
      <c r="J72" s="78">
        <v>6.313659425892443E-3</v>
      </c>
      <c r="K72" s="78">
        <v>6.313659425892443E-3</v>
      </c>
    </row>
    <row r="73" spans="1:11" x14ac:dyDescent="0.2">
      <c r="A73" s="71" t="s">
        <v>491</v>
      </c>
      <c r="B73" s="69" t="s">
        <v>98</v>
      </c>
      <c r="C73" s="78">
        <v>0</v>
      </c>
      <c r="D73" s="78">
        <v>0</v>
      </c>
      <c r="E73" s="78">
        <v>3.0046895750743805E-4</v>
      </c>
      <c r="F73" s="78">
        <f t="shared" si="1"/>
        <v>0.99969953104249254</v>
      </c>
      <c r="G73" s="78">
        <v>0.50487061036552427</v>
      </c>
      <c r="H73" s="78">
        <v>8.9473224976675494E-2</v>
      </c>
      <c r="I73" s="78">
        <v>5.2116357687746759E-3</v>
      </c>
      <c r="J73" s="78">
        <v>1.6924149080428944E-2</v>
      </c>
      <c r="K73" s="78">
        <v>1.6924149080428944E-2</v>
      </c>
    </row>
    <row r="74" spans="1:11" x14ac:dyDescent="0.2">
      <c r="A74" s="71" t="s">
        <v>493</v>
      </c>
      <c r="B74" s="69" t="s">
        <v>99</v>
      </c>
      <c r="C74" s="78">
        <v>0</v>
      </c>
      <c r="D74" s="78">
        <v>0</v>
      </c>
      <c r="E74" s="78">
        <v>7.1622288998573431E-5</v>
      </c>
      <c r="F74" s="78">
        <f t="shared" si="1"/>
        <v>0.9999283777110014</v>
      </c>
      <c r="G74" s="78">
        <v>0.63148792943442411</v>
      </c>
      <c r="H74" s="78">
        <v>0.44528356874563396</v>
      </c>
      <c r="I74" s="78">
        <v>3.4593137094952327E-4</v>
      </c>
      <c r="J74" s="78">
        <v>6.5891017938171648E-2</v>
      </c>
      <c r="K74" s="78">
        <v>6.3987683947172774E-2</v>
      </c>
    </row>
    <row r="75" spans="1:11" x14ac:dyDescent="0.2">
      <c r="A75" s="71" t="s">
        <v>496</v>
      </c>
      <c r="B75" s="69" t="s">
        <v>100</v>
      </c>
      <c r="C75" s="78">
        <v>-173.03459102907175</v>
      </c>
      <c r="D75" s="78">
        <v>0</v>
      </c>
      <c r="E75" s="78">
        <v>0.41997107877684847</v>
      </c>
      <c r="F75" s="78">
        <f t="shared" si="1"/>
        <v>0.58002892122315153</v>
      </c>
      <c r="G75" s="78">
        <v>0.69118248166271623</v>
      </c>
      <c r="H75" s="78">
        <v>0.4559480635283375</v>
      </c>
      <c r="I75" s="78">
        <v>0.13777858595625661</v>
      </c>
      <c r="J75" s="78">
        <v>0.12608846184987071</v>
      </c>
      <c r="K75" s="78">
        <v>0.11887079704680682</v>
      </c>
    </row>
    <row r="76" spans="1:11" x14ac:dyDescent="0.2">
      <c r="A76" s="71" t="s">
        <v>501</v>
      </c>
      <c r="B76" s="69" t="s">
        <v>101</v>
      </c>
      <c r="C76" s="78">
        <v>0</v>
      </c>
      <c r="D76" s="78">
        <v>0</v>
      </c>
      <c r="E76" s="78">
        <v>0.33619066214479543</v>
      </c>
      <c r="F76" s="78">
        <f t="shared" si="1"/>
        <v>0.66380933785520457</v>
      </c>
      <c r="G76" s="78">
        <v>0.67695475886490808</v>
      </c>
      <c r="H76" s="78">
        <v>0.31628650178820478</v>
      </c>
      <c r="I76" s="78">
        <v>5.3091355014422088E-2</v>
      </c>
      <c r="J76" s="78">
        <v>4.8509357369795773E-2</v>
      </c>
      <c r="K76" s="78">
        <v>4.6405630044124811E-2</v>
      </c>
    </row>
    <row r="77" spans="1:11" x14ac:dyDescent="0.2">
      <c r="A77" s="68" t="s">
        <v>506</v>
      </c>
      <c r="B77" s="69" t="s">
        <v>505</v>
      </c>
      <c r="C77" s="78">
        <v>0</v>
      </c>
      <c r="D77" s="78">
        <v>0</v>
      </c>
      <c r="E77" s="78">
        <v>2.5607772168016015E-2</v>
      </c>
      <c r="F77" s="78">
        <f t="shared" ref="F77:F111" si="2">1-E77</f>
        <v>0.97439222783198398</v>
      </c>
      <c r="G77" s="78">
        <v>0.71451890412232522</v>
      </c>
      <c r="H77" s="78">
        <v>0.18996011056757064</v>
      </c>
      <c r="I77" s="78">
        <v>1.6954344378148766E-3</v>
      </c>
      <c r="J77" s="78">
        <v>3.9505574865545262E-2</v>
      </c>
      <c r="K77" s="78">
        <v>3.5840985810733493E-2</v>
      </c>
    </row>
    <row r="78" spans="1:11" x14ac:dyDescent="0.2">
      <c r="A78" s="71" t="s">
        <v>508</v>
      </c>
      <c r="B78" s="69" t="s">
        <v>509</v>
      </c>
      <c r="C78" s="78">
        <v>0</v>
      </c>
      <c r="D78" s="78">
        <v>0</v>
      </c>
      <c r="E78" s="78">
        <v>1.2723874603271393E-4</v>
      </c>
      <c r="F78" s="78">
        <f t="shared" si="2"/>
        <v>0.99987276125396729</v>
      </c>
      <c r="G78" s="78">
        <v>0.74152579658636841</v>
      </c>
      <c r="H78" s="78">
        <v>0.20264362494949811</v>
      </c>
      <c r="I78" s="78">
        <v>4.6090407259066594E-2</v>
      </c>
      <c r="J78" s="78">
        <v>3.3386344670479032E-2</v>
      </c>
      <c r="K78" s="78">
        <v>2.1393887153070428E-2</v>
      </c>
    </row>
    <row r="79" spans="1:11" x14ac:dyDescent="0.2">
      <c r="A79" s="71" t="s">
        <v>512</v>
      </c>
      <c r="B79" s="69" t="s">
        <v>513</v>
      </c>
      <c r="C79" s="78">
        <v>0</v>
      </c>
      <c r="D79" s="78">
        <v>0</v>
      </c>
      <c r="E79" s="78">
        <v>0</v>
      </c>
      <c r="F79" s="78">
        <f t="shared" si="2"/>
        <v>1</v>
      </c>
      <c r="G79" s="78">
        <v>0.9024522059998672</v>
      </c>
      <c r="H79" s="78">
        <v>0</v>
      </c>
      <c r="I79" s="78">
        <v>0.19993062677757659</v>
      </c>
      <c r="J79" s="78">
        <v>0</v>
      </c>
      <c r="K79" s="78">
        <v>0</v>
      </c>
    </row>
    <row r="80" spans="1:11" x14ac:dyDescent="0.2">
      <c r="A80" s="71" t="s">
        <v>516</v>
      </c>
      <c r="B80" s="69" t="s">
        <v>517</v>
      </c>
      <c r="C80" s="78">
        <v>0</v>
      </c>
      <c r="D80" s="170">
        <v>7.6895075728465895E-3</v>
      </c>
      <c r="E80" s="78">
        <v>0.53527405246753823</v>
      </c>
      <c r="F80" s="78">
        <f t="shared" si="2"/>
        <v>0.46472594753246177</v>
      </c>
      <c r="G80" s="78">
        <v>0.68094141349853032</v>
      </c>
      <c r="H80" s="78">
        <v>0.23731168838599431</v>
      </c>
      <c r="I80" s="78">
        <v>1.8883509483718273E-2</v>
      </c>
      <c r="J80" s="78">
        <v>2.7238087700170225E-2</v>
      </c>
      <c r="K80" s="78">
        <v>2.7238096214392753E-2</v>
      </c>
    </row>
    <row r="81" spans="1:11" x14ac:dyDescent="0.2">
      <c r="A81" s="71" t="s">
        <v>522</v>
      </c>
      <c r="B81" s="69" t="s">
        <v>523</v>
      </c>
      <c r="C81" s="78">
        <v>0</v>
      </c>
      <c r="D81" s="170">
        <v>0.71690131797459899</v>
      </c>
      <c r="E81" s="78">
        <v>0.46940373466722229</v>
      </c>
      <c r="F81" s="78">
        <f t="shared" si="2"/>
        <v>0.53059626533277771</v>
      </c>
      <c r="G81" s="78">
        <v>0.75594885443880877</v>
      </c>
      <c r="H81" s="78">
        <v>0.6471524816400942</v>
      </c>
      <c r="I81" s="78">
        <v>9.4637139404294343E-3</v>
      </c>
      <c r="J81" s="78">
        <v>0.16559006060012207</v>
      </c>
      <c r="K81" s="78">
        <v>0.15439298091085071</v>
      </c>
    </row>
    <row r="82" spans="1:11" x14ac:dyDescent="0.2">
      <c r="A82" s="71" t="s">
        <v>528</v>
      </c>
      <c r="B82" s="69" t="s">
        <v>529</v>
      </c>
      <c r="C82" s="78">
        <v>0</v>
      </c>
      <c r="D82" s="170">
        <v>0</v>
      </c>
      <c r="E82" s="78">
        <v>0</v>
      </c>
      <c r="F82" s="78">
        <f t="shared" si="2"/>
        <v>1</v>
      </c>
      <c r="G82" s="78">
        <v>0</v>
      </c>
      <c r="H82" s="78">
        <v>0</v>
      </c>
      <c r="I82" s="78">
        <v>0</v>
      </c>
      <c r="J82" s="78">
        <v>0</v>
      </c>
      <c r="K82" s="78">
        <v>0</v>
      </c>
    </row>
    <row r="83" spans="1:11" x14ac:dyDescent="0.2">
      <c r="A83" s="71" t="s">
        <v>534</v>
      </c>
      <c r="B83" s="69" t="s">
        <v>535</v>
      </c>
      <c r="C83" s="78">
        <v>0</v>
      </c>
      <c r="D83" s="170">
        <v>8.7067968899366854E-2</v>
      </c>
      <c r="E83" s="78">
        <v>0.84808435933180304</v>
      </c>
      <c r="F83" s="78">
        <f t="shared" si="2"/>
        <v>0.15191564066819696</v>
      </c>
      <c r="G83" s="78">
        <v>0.27813445235388057</v>
      </c>
      <c r="H83" s="78">
        <v>0.10822949593570362</v>
      </c>
      <c r="I83" s="78">
        <v>4.3683474327220202E-4</v>
      </c>
      <c r="J83" s="78">
        <v>9.1119391460221418E-3</v>
      </c>
      <c r="K83" s="78">
        <v>8.9399472654368272E-3</v>
      </c>
    </row>
    <row r="84" spans="1:11" x14ac:dyDescent="0.2">
      <c r="A84" s="71" t="s">
        <v>542</v>
      </c>
      <c r="B84" s="69" t="s">
        <v>540</v>
      </c>
      <c r="C84" s="78">
        <v>0</v>
      </c>
      <c r="D84" s="170">
        <v>2.2674571017087665E-3</v>
      </c>
      <c r="E84" s="78">
        <v>0.99901376721784485</v>
      </c>
      <c r="F84" s="78">
        <f t="shared" si="2"/>
        <v>9.8623278215514976E-4</v>
      </c>
      <c r="G84" s="78">
        <v>0.5763824822271667</v>
      </c>
      <c r="H84" s="78">
        <v>0.37693782673974779</v>
      </c>
      <c r="I84" s="78">
        <v>8.8687066363037845E-3</v>
      </c>
      <c r="J84" s="78">
        <v>7.8734103941679789E-2</v>
      </c>
      <c r="K84" s="78">
        <v>7.8734103941679789E-2</v>
      </c>
    </row>
    <row r="85" spans="1:11" x14ac:dyDescent="0.2">
      <c r="A85" s="71" t="s">
        <v>545</v>
      </c>
      <c r="B85" s="69" t="s">
        <v>544</v>
      </c>
      <c r="C85" s="78">
        <v>0</v>
      </c>
      <c r="D85" s="170">
        <v>5.9777753031158634E-2</v>
      </c>
      <c r="E85" s="78">
        <v>0</v>
      </c>
      <c r="F85" s="78">
        <f t="shared" si="2"/>
        <v>1</v>
      </c>
      <c r="G85" s="78">
        <v>0.68505906534990313</v>
      </c>
      <c r="H85" s="78">
        <v>0.61433303406889384</v>
      </c>
      <c r="I85" s="78">
        <v>3.6323934531928181E-4</v>
      </c>
      <c r="J85" s="78">
        <v>7.1851580588763425E-2</v>
      </c>
      <c r="K85" s="78">
        <v>7.0453031233757041E-2</v>
      </c>
    </row>
    <row r="86" spans="1:11" x14ac:dyDescent="0.2">
      <c r="A86" s="71" t="s">
        <v>548</v>
      </c>
      <c r="B86" s="69" t="s">
        <v>546</v>
      </c>
      <c r="C86" s="78">
        <v>0</v>
      </c>
      <c r="D86" s="170">
        <v>0.12629599542032013</v>
      </c>
      <c r="E86" s="78">
        <v>0</v>
      </c>
      <c r="F86" s="78">
        <f t="shared" si="2"/>
        <v>1</v>
      </c>
      <c r="G86" s="78">
        <v>0.63760238683847226</v>
      </c>
      <c r="H86" s="78">
        <v>0.2036388723712024</v>
      </c>
      <c r="I86" s="78">
        <v>6.7440296490361301E-4</v>
      </c>
      <c r="J86" s="78">
        <v>4.9535123756216368E-2</v>
      </c>
      <c r="K86" s="78">
        <v>4.9344813545059138E-2</v>
      </c>
    </row>
    <row r="87" spans="1:11" x14ac:dyDescent="0.2">
      <c r="A87" s="71" t="s">
        <v>551</v>
      </c>
      <c r="B87" s="69" t="s">
        <v>552</v>
      </c>
      <c r="C87" s="78">
        <v>0</v>
      </c>
      <c r="D87" s="170">
        <v>0</v>
      </c>
      <c r="E87" s="78">
        <v>0.28015380285002062</v>
      </c>
      <c r="F87" s="78">
        <f t="shared" si="2"/>
        <v>0.71984619714997944</v>
      </c>
      <c r="G87" s="78">
        <v>0.65393860003959903</v>
      </c>
      <c r="H87" s="78">
        <v>0.27496570744391952</v>
      </c>
      <c r="I87" s="78">
        <v>1.1331674124859609E-2</v>
      </c>
      <c r="J87" s="78">
        <v>8.9185786155276878E-2</v>
      </c>
      <c r="K87" s="78">
        <v>7.8995933824968126E-2</v>
      </c>
    </row>
    <row r="88" spans="1:11" x14ac:dyDescent="0.2">
      <c r="A88" s="71" t="s">
        <v>557</v>
      </c>
      <c r="B88" s="69" t="s">
        <v>556</v>
      </c>
      <c r="C88" s="78">
        <v>0</v>
      </c>
      <c r="D88" s="170">
        <v>0</v>
      </c>
      <c r="E88" s="78">
        <v>0.22533105879267604</v>
      </c>
      <c r="F88" s="78">
        <f t="shared" si="2"/>
        <v>0.77466894120732399</v>
      </c>
      <c r="G88" s="78">
        <v>0.78274530541765586</v>
      </c>
      <c r="H88" s="78">
        <v>0.66344301748327217</v>
      </c>
      <c r="I88" s="78">
        <v>6.4393890047773398E-4</v>
      </c>
      <c r="J88" s="78">
        <v>0.18876991150442479</v>
      </c>
      <c r="K88" s="78">
        <v>0.18861364126915608</v>
      </c>
    </row>
    <row r="89" spans="1:11" x14ac:dyDescent="0.2">
      <c r="A89" s="71" t="s">
        <v>559</v>
      </c>
      <c r="B89" s="69" t="s">
        <v>560</v>
      </c>
      <c r="C89" s="78">
        <v>0</v>
      </c>
      <c r="D89" s="78">
        <v>0</v>
      </c>
      <c r="E89" s="78">
        <v>4.9748852283759637E-2</v>
      </c>
      <c r="F89" s="78">
        <f t="shared" si="2"/>
        <v>0.95025114771624031</v>
      </c>
      <c r="G89" s="78">
        <v>0.53840964985376538</v>
      </c>
      <c r="H89" s="78">
        <v>5.8766405203628629E-2</v>
      </c>
      <c r="I89" s="78">
        <v>2.5007303304760121E-2</v>
      </c>
      <c r="J89" s="78">
        <v>5.7252648466757068E-3</v>
      </c>
      <c r="K89" s="78">
        <v>5.6019054973903623E-3</v>
      </c>
    </row>
    <row r="90" spans="1:11" x14ac:dyDescent="0.2">
      <c r="A90" s="71" t="s">
        <v>563</v>
      </c>
      <c r="B90" s="69" t="s">
        <v>562</v>
      </c>
      <c r="C90" s="78">
        <v>0</v>
      </c>
      <c r="D90" s="78">
        <v>0</v>
      </c>
      <c r="E90" s="78">
        <v>0</v>
      </c>
      <c r="F90" s="78">
        <f t="shared" si="2"/>
        <v>1</v>
      </c>
      <c r="G90" s="78">
        <v>0.43565151986019712</v>
      </c>
      <c r="H90" s="78">
        <v>0.10861528102437992</v>
      </c>
      <c r="I90" s="78">
        <v>4.7207209275986249E-3</v>
      </c>
      <c r="J90" s="78">
        <v>1.2524715462533838E-2</v>
      </c>
      <c r="K90" s="78">
        <v>1.2524715462533838E-2</v>
      </c>
    </row>
    <row r="91" spans="1:11" x14ac:dyDescent="0.2">
      <c r="A91" s="71" t="s">
        <v>566</v>
      </c>
      <c r="B91" s="69" t="s">
        <v>565</v>
      </c>
      <c r="C91" s="78">
        <v>2.569490061687988E-2</v>
      </c>
      <c r="D91" s="78">
        <v>1.9235905569399596E-3</v>
      </c>
      <c r="E91" s="78">
        <v>0.46183609422680433</v>
      </c>
      <c r="F91" s="78">
        <f t="shared" si="2"/>
        <v>0.53816390577319573</v>
      </c>
      <c r="G91" s="78">
        <v>0.59694575288530849</v>
      </c>
      <c r="H91" s="78">
        <v>0.35957822925047428</v>
      </c>
      <c r="I91" s="78">
        <v>4.7911437331763654E-3</v>
      </c>
      <c r="J91" s="78">
        <v>6.4999979638934308E-2</v>
      </c>
      <c r="K91" s="78">
        <v>6.2243300773080573E-2</v>
      </c>
    </row>
    <row r="92" spans="1:11" x14ac:dyDescent="0.2">
      <c r="A92" s="71" t="s">
        <v>569</v>
      </c>
      <c r="B92" s="69" t="s">
        <v>568</v>
      </c>
      <c r="C92" s="78">
        <v>0</v>
      </c>
      <c r="D92" s="78">
        <v>0</v>
      </c>
      <c r="E92" s="78">
        <v>1</v>
      </c>
      <c r="F92" s="78">
        <f t="shared" si="2"/>
        <v>0</v>
      </c>
      <c r="G92" s="78">
        <v>0.25130354977771791</v>
      </c>
      <c r="H92" s="78">
        <v>0.16351054156001618</v>
      </c>
      <c r="I92" s="78">
        <v>2.4677241083293526E-3</v>
      </c>
      <c r="J92" s="78">
        <v>3.5314731240738251E-2</v>
      </c>
      <c r="K92" s="78">
        <v>8.4778728276976977E-3</v>
      </c>
    </row>
    <row r="93" spans="1:11" x14ac:dyDescent="0.2">
      <c r="A93" s="71" t="s">
        <v>572</v>
      </c>
      <c r="B93" s="69" t="s">
        <v>571</v>
      </c>
      <c r="C93" s="78">
        <v>0.19275301499370517</v>
      </c>
      <c r="D93" s="78">
        <v>2.0347240593940146E-2</v>
      </c>
      <c r="E93" s="78">
        <v>0.77139038158360307</v>
      </c>
      <c r="F93" s="78">
        <f t="shared" si="2"/>
        <v>0.22860961841639693</v>
      </c>
      <c r="G93" s="78">
        <v>0.45285980566438272</v>
      </c>
      <c r="H93" s="78">
        <v>0.38968036450872434</v>
      </c>
      <c r="I93" s="78">
        <v>4.2876201989123204E-3</v>
      </c>
      <c r="J93" s="78">
        <v>7.1263354101586088E-2</v>
      </c>
      <c r="K93" s="78">
        <v>5.0200721423517024E-2</v>
      </c>
    </row>
    <row r="94" spans="1:11" x14ac:dyDescent="0.2">
      <c r="A94" s="71" t="s">
        <v>576</v>
      </c>
      <c r="B94" s="69" t="s">
        <v>105</v>
      </c>
      <c r="C94" s="78">
        <v>0</v>
      </c>
      <c r="D94" s="78">
        <v>0</v>
      </c>
      <c r="E94" s="78">
        <v>0</v>
      </c>
      <c r="F94" s="78">
        <f t="shared" si="2"/>
        <v>1</v>
      </c>
      <c r="G94" s="78">
        <v>0.79020211329476309</v>
      </c>
      <c r="H94" s="78">
        <v>0.34240681069784246</v>
      </c>
      <c r="I94" s="78">
        <v>3.2878472812025799E-3</v>
      </c>
      <c r="J94" s="78">
        <v>5.1913699226764247E-2</v>
      </c>
      <c r="K94" s="78">
        <v>5.1913699226764247E-2</v>
      </c>
    </row>
    <row r="95" spans="1:11" x14ac:dyDescent="0.2">
      <c r="A95" s="71" t="s">
        <v>582</v>
      </c>
      <c r="B95" s="69" t="s">
        <v>583</v>
      </c>
      <c r="C95" s="78">
        <v>0</v>
      </c>
      <c r="D95" s="78">
        <v>2.4948418847498499E-5</v>
      </c>
      <c r="E95" s="78">
        <v>0.12257708502229095</v>
      </c>
      <c r="F95" s="78">
        <f t="shared" si="2"/>
        <v>0.87742291497770908</v>
      </c>
      <c r="G95" s="78">
        <v>0.82079052376692563</v>
      </c>
      <c r="H95" s="78">
        <v>0.59986495704582687</v>
      </c>
      <c r="I95" s="78">
        <v>3.0957807415972677E-2</v>
      </c>
      <c r="J95" s="78">
        <v>0.10048640333613783</v>
      </c>
      <c r="K95" s="78">
        <v>0.100034688050926</v>
      </c>
    </row>
    <row r="96" spans="1:11" x14ac:dyDescent="0.2">
      <c r="A96" s="71" t="s">
        <v>781</v>
      </c>
      <c r="B96" s="69" t="s">
        <v>1053</v>
      </c>
      <c r="C96" s="78">
        <v>0</v>
      </c>
      <c r="D96" s="78">
        <v>0</v>
      </c>
      <c r="E96" s="78">
        <v>0.38287816767922478</v>
      </c>
      <c r="F96" s="78">
        <f t="shared" si="2"/>
        <v>0.61712183232077522</v>
      </c>
      <c r="G96" s="78">
        <v>0.59225362696364436</v>
      </c>
      <c r="H96" s="78">
        <v>0.42614956704186968</v>
      </c>
      <c r="I96" s="78">
        <v>7.865768551347294E-4</v>
      </c>
      <c r="J96" s="78">
        <v>7.3389021679239469E-2</v>
      </c>
      <c r="K96" s="78">
        <v>7.3389021679239469E-2</v>
      </c>
    </row>
    <row r="97" spans="1:11" x14ac:dyDescent="0.2">
      <c r="A97" s="71" t="s">
        <v>593</v>
      </c>
      <c r="B97" s="69" t="s">
        <v>592</v>
      </c>
      <c r="C97" s="78">
        <v>0</v>
      </c>
      <c r="D97" s="78">
        <v>0</v>
      </c>
      <c r="E97" s="78">
        <v>0.13072079849595297</v>
      </c>
      <c r="F97" s="78">
        <f t="shared" si="2"/>
        <v>0.86927920150404703</v>
      </c>
      <c r="G97" s="78">
        <v>0.55612561343437239</v>
      </c>
      <c r="H97" s="78">
        <v>0.42901160186688286</v>
      </c>
      <c r="I97" s="78">
        <v>2.2646055950620591E-2</v>
      </c>
      <c r="J97" s="78">
        <v>8.9850796019874571E-2</v>
      </c>
      <c r="K97" s="78">
        <v>8.3075434149278343E-2</v>
      </c>
    </row>
    <row r="98" spans="1:11" x14ac:dyDescent="0.2">
      <c r="A98" s="71" t="s">
        <v>596</v>
      </c>
      <c r="B98" s="69" t="s">
        <v>595</v>
      </c>
      <c r="C98" s="78">
        <v>0</v>
      </c>
      <c r="D98" s="78">
        <v>0</v>
      </c>
      <c r="E98" s="78">
        <v>0.20136195567045914</v>
      </c>
      <c r="F98" s="78">
        <f t="shared" si="2"/>
        <v>0.79863804432954089</v>
      </c>
      <c r="G98" s="78">
        <v>0.64437585570841138</v>
      </c>
      <c r="H98" s="78">
        <v>0.57419765102067932</v>
      </c>
      <c r="I98" s="78">
        <v>8.7854532087994284E-4</v>
      </c>
      <c r="J98" s="78">
        <v>0.13120249426600775</v>
      </c>
      <c r="K98" s="78">
        <v>0.12805797961464971</v>
      </c>
    </row>
    <row r="99" spans="1:11" x14ac:dyDescent="0.2">
      <c r="A99" s="71" t="s">
        <v>599</v>
      </c>
      <c r="B99" s="69" t="s">
        <v>598</v>
      </c>
      <c r="C99" s="78">
        <v>0</v>
      </c>
      <c r="D99" s="78">
        <v>0</v>
      </c>
      <c r="E99" s="78">
        <v>8.5167701032026463E-2</v>
      </c>
      <c r="F99" s="78">
        <f t="shared" si="2"/>
        <v>0.91483229896797358</v>
      </c>
      <c r="G99" s="78">
        <v>0.63045330213308504</v>
      </c>
      <c r="H99" s="78">
        <v>0.54579935052805162</v>
      </c>
      <c r="I99" s="78">
        <v>1.8117036988821375E-2</v>
      </c>
      <c r="J99" s="78">
        <v>0.15639877550812309</v>
      </c>
      <c r="K99" s="78">
        <v>0.15607347668465427</v>
      </c>
    </row>
    <row r="100" spans="1:11" x14ac:dyDescent="0.2">
      <c r="A100" s="71" t="s">
        <v>602</v>
      </c>
      <c r="B100" s="69" t="s">
        <v>601</v>
      </c>
      <c r="C100" s="78">
        <v>0</v>
      </c>
      <c r="D100" s="78">
        <v>0</v>
      </c>
      <c r="E100" s="78">
        <v>4.5997684638084541E-2</v>
      </c>
      <c r="F100" s="78">
        <f t="shared" si="2"/>
        <v>0.95400231536191549</v>
      </c>
      <c r="G100" s="78">
        <v>0.77038293061055141</v>
      </c>
      <c r="H100" s="78">
        <v>0.64392610833590413</v>
      </c>
      <c r="I100" s="78">
        <v>2.2205114698819598E-3</v>
      </c>
      <c r="J100" s="78">
        <v>0.19499252695408517</v>
      </c>
      <c r="K100" s="78">
        <v>0.19499252695408517</v>
      </c>
    </row>
    <row r="101" spans="1:11" x14ac:dyDescent="0.2">
      <c r="A101" s="71" t="s">
        <v>604</v>
      </c>
      <c r="B101" s="69" t="s">
        <v>108</v>
      </c>
      <c r="C101" s="78">
        <v>0</v>
      </c>
      <c r="D101" s="78">
        <v>0</v>
      </c>
      <c r="E101" s="78">
        <v>0.32457350596671769</v>
      </c>
      <c r="F101" s="78">
        <f t="shared" si="2"/>
        <v>0.67542649403328237</v>
      </c>
      <c r="G101" s="78">
        <v>0.50725591228636235</v>
      </c>
      <c r="H101" s="78">
        <v>0.42120216762382201</v>
      </c>
      <c r="I101" s="78">
        <v>9.7104204326221993E-3</v>
      </c>
      <c r="J101" s="78">
        <v>4.7618559537158225E-2</v>
      </c>
      <c r="K101" s="78">
        <v>4.1970870390282182E-2</v>
      </c>
    </row>
    <row r="102" spans="1:11" x14ac:dyDescent="0.2">
      <c r="A102" s="71" t="s">
        <v>606</v>
      </c>
      <c r="B102" s="69" t="s">
        <v>607</v>
      </c>
      <c r="C102" s="78">
        <v>0</v>
      </c>
      <c r="D102" s="78">
        <v>0</v>
      </c>
      <c r="E102" s="78">
        <v>0.53103528768350727</v>
      </c>
      <c r="F102" s="78">
        <f t="shared" si="2"/>
        <v>0.46896471231649273</v>
      </c>
      <c r="G102" s="78">
        <v>0.67744021719587189</v>
      </c>
      <c r="H102" s="78">
        <v>0.18829758351612783</v>
      </c>
      <c r="I102" s="78">
        <v>2.1545449788834782E-3</v>
      </c>
      <c r="J102" s="78">
        <v>5.383443010056696E-2</v>
      </c>
      <c r="K102" s="78">
        <v>5.2031566519232381E-2</v>
      </c>
    </row>
    <row r="103" spans="1:11" x14ac:dyDescent="0.2">
      <c r="A103" s="71" t="s">
        <v>612</v>
      </c>
      <c r="B103" s="69" t="s">
        <v>611</v>
      </c>
      <c r="C103" s="78">
        <v>0</v>
      </c>
      <c r="D103" s="78">
        <v>0</v>
      </c>
      <c r="E103" s="78">
        <v>0.85816529788421791</v>
      </c>
      <c r="F103" s="78">
        <f t="shared" si="2"/>
        <v>0.14183470211578209</v>
      </c>
      <c r="G103" s="78">
        <v>0.29073491021279962</v>
      </c>
      <c r="H103" s="78">
        <v>0.15667470927932917</v>
      </c>
      <c r="I103" s="78">
        <v>1.272997018567969E-5</v>
      </c>
      <c r="J103" s="78">
        <v>7.9559765841310012E-2</v>
      </c>
      <c r="K103" s="78">
        <v>6.7053371305012779E-2</v>
      </c>
    </row>
    <row r="104" spans="1:11" x14ac:dyDescent="0.2">
      <c r="A104" s="71" t="s">
        <v>615</v>
      </c>
      <c r="B104" s="69" t="s">
        <v>616</v>
      </c>
      <c r="C104" s="78">
        <v>0</v>
      </c>
      <c r="D104" s="78">
        <v>0</v>
      </c>
      <c r="E104" s="78">
        <v>0.22428715818137429</v>
      </c>
      <c r="F104" s="78">
        <f t="shared" si="2"/>
        <v>0.77571284181862565</v>
      </c>
      <c r="G104" s="78">
        <v>0.37209390963933636</v>
      </c>
      <c r="H104" s="78">
        <v>0.26666760673104711</v>
      </c>
      <c r="I104" s="78">
        <v>7.5016303529808767E-3</v>
      </c>
      <c r="J104" s="78">
        <v>6.1291662420088704E-2</v>
      </c>
      <c r="K104" s="78">
        <v>5.4335390771266978E-2</v>
      </c>
    </row>
    <row r="105" spans="1:11" x14ac:dyDescent="0.2">
      <c r="A105" s="71" t="s">
        <v>620</v>
      </c>
      <c r="B105" s="69" t="s">
        <v>621</v>
      </c>
      <c r="C105" s="78">
        <v>0</v>
      </c>
      <c r="D105" s="78">
        <v>0</v>
      </c>
      <c r="E105" s="78">
        <v>0.33013931477033814</v>
      </c>
      <c r="F105" s="78">
        <f t="shared" si="2"/>
        <v>0.6698606852296618</v>
      </c>
      <c r="G105" s="78">
        <v>0.72500391580829793</v>
      </c>
      <c r="H105" s="78">
        <v>0.36377826781106581</v>
      </c>
      <c r="I105" s="78">
        <v>2.1849640800316438E-3</v>
      </c>
      <c r="J105" s="78">
        <v>0.1725687363741335</v>
      </c>
      <c r="K105" s="78">
        <v>0.15704966380844795</v>
      </c>
    </row>
    <row r="106" spans="1:11" x14ac:dyDescent="0.2">
      <c r="A106" s="71" t="s">
        <v>624</v>
      </c>
      <c r="B106" s="69" t="s">
        <v>623</v>
      </c>
      <c r="C106" s="78">
        <v>0</v>
      </c>
      <c r="D106" s="78">
        <v>0</v>
      </c>
      <c r="E106" s="78">
        <v>0.91226963178729259</v>
      </c>
      <c r="F106" s="78">
        <f t="shared" si="2"/>
        <v>8.773036821270741E-2</v>
      </c>
      <c r="G106" s="78">
        <v>0.48453918915563943</v>
      </c>
      <c r="H106" s="78">
        <v>0.27954800268129792</v>
      </c>
      <c r="I106" s="78">
        <v>1.2630851321256624E-2</v>
      </c>
      <c r="J106" s="78">
        <v>0.10831396012810646</v>
      </c>
      <c r="K106" s="78">
        <v>0.10605451972491868</v>
      </c>
    </row>
    <row r="107" spans="1:11" x14ac:dyDescent="0.2">
      <c r="A107" s="71" t="s">
        <v>627</v>
      </c>
      <c r="B107" s="69" t="s">
        <v>626</v>
      </c>
      <c r="C107" s="78">
        <v>0</v>
      </c>
      <c r="D107" s="78">
        <v>0</v>
      </c>
      <c r="E107" s="78">
        <v>0.3597556553576412</v>
      </c>
      <c r="F107" s="78">
        <f t="shared" si="2"/>
        <v>0.6402443446423588</v>
      </c>
      <c r="G107" s="78">
        <v>0.40332356664722929</v>
      </c>
      <c r="H107" s="78">
        <v>0.30597096989488359</v>
      </c>
      <c r="I107" s="78">
        <v>7.313772211166697E-2</v>
      </c>
      <c r="J107" s="78">
        <v>0.19417072885762315</v>
      </c>
      <c r="K107" s="78">
        <v>0.17927391126435724</v>
      </c>
    </row>
    <row r="108" spans="1:11" x14ac:dyDescent="0.2">
      <c r="A108" s="71" t="s">
        <v>630</v>
      </c>
      <c r="B108" s="69" t="s">
        <v>629</v>
      </c>
      <c r="C108" s="78">
        <v>0</v>
      </c>
      <c r="D108" s="78">
        <v>0</v>
      </c>
      <c r="E108" s="78">
        <v>0.12540302290994113</v>
      </c>
      <c r="F108" s="78">
        <f t="shared" si="2"/>
        <v>0.8745969770900589</v>
      </c>
      <c r="G108" s="78">
        <v>0.68478964908949302</v>
      </c>
      <c r="H108" s="78">
        <v>0.29641818647160328</v>
      </c>
      <c r="I108" s="78">
        <v>1.4383450585330778E-2</v>
      </c>
      <c r="J108" s="78">
        <v>0.14443895874441684</v>
      </c>
      <c r="K108" s="78">
        <v>0.10849478078757409</v>
      </c>
    </row>
    <row r="109" spans="1:11" x14ac:dyDescent="0.2">
      <c r="A109" s="71" t="s">
        <v>633</v>
      </c>
      <c r="B109" s="69" t="s">
        <v>632</v>
      </c>
      <c r="C109" s="78">
        <v>0</v>
      </c>
      <c r="D109" s="78">
        <v>0</v>
      </c>
      <c r="E109" s="78">
        <v>0.31063825321975752</v>
      </c>
      <c r="F109" s="78">
        <f t="shared" si="2"/>
        <v>0.68936174678024242</v>
      </c>
      <c r="G109" s="78">
        <v>0.70225058100100712</v>
      </c>
      <c r="H109" s="78">
        <v>0.29598288508039861</v>
      </c>
      <c r="I109" s="78">
        <v>2.7252552002512948E-2</v>
      </c>
      <c r="J109" s="78">
        <v>8.7070947703788495E-2</v>
      </c>
      <c r="K109" s="78">
        <v>7.9701216049903739E-2</v>
      </c>
    </row>
    <row r="110" spans="1:11" x14ac:dyDescent="0.2">
      <c r="A110" s="71" t="s">
        <v>636</v>
      </c>
      <c r="B110" s="69" t="s">
        <v>635</v>
      </c>
      <c r="C110" s="78">
        <v>1.358086727418413E-4</v>
      </c>
      <c r="D110" s="78">
        <v>4.8150347608471004E-5</v>
      </c>
      <c r="E110" s="78">
        <v>0.24503254173434269</v>
      </c>
      <c r="F110" s="78">
        <f t="shared" si="2"/>
        <v>0.75496745826565737</v>
      </c>
      <c r="G110" s="78">
        <v>0.73140224287089517</v>
      </c>
      <c r="H110" s="78">
        <v>0.34514271812101555</v>
      </c>
      <c r="I110" s="78">
        <v>2.5253516850926579E-2</v>
      </c>
      <c r="J110" s="78">
        <v>0.169990256105232</v>
      </c>
      <c r="K110" s="78">
        <v>0.10959258856076248</v>
      </c>
    </row>
    <row r="111" spans="1:11" x14ac:dyDescent="0.2">
      <c r="A111" s="71" t="s">
        <v>782</v>
      </c>
      <c r="B111" s="69" t="s">
        <v>111</v>
      </c>
      <c r="C111" s="78">
        <v>0</v>
      </c>
      <c r="D111" s="78">
        <v>0</v>
      </c>
      <c r="E111" s="78">
        <v>0</v>
      </c>
      <c r="F111" s="78">
        <f t="shared" si="2"/>
        <v>1</v>
      </c>
      <c r="G111" s="78">
        <v>0</v>
      </c>
      <c r="H111" s="78">
        <v>0</v>
      </c>
      <c r="I111" s="78">
        <v>0</v>
      </c>
      <c r="J111" s="78">
        <v>0</v>
      </c>
      <c r="K111" s="78">
        <v>0</v>
      </c>
    </row>
    <row r="112" spans="1:11" x14ac:dyDescent="0.2">
      <c r="A112" s="72" t="s">
        <v>784</v>
      </c>
      <c r="B112" s="63" t="s">
        <v>112</v>
      </c>
      <c r="C112" s="82">
        <v>2.3505125679551809E-2</v>
      </c>
      <c r="D112" s="82">
        <v>3.0097892967934352E-2</v>
      </c>
      <c r="E112" s="82">
        <v>0.19989831260872035</v>
      </c>
      <c r="F112" s="82">
        <f>1-E112</f>
        <v>0.80010168739127963</v>
      </c>
      <c r="G112" s="82">
        <v>0.40952460899381349</v>
      </c>
      <c r="H112" s="82">
        <v>1.0705539609264151E-2</v>
      </c>
      <c r="I112" s="82">
        <v>3.0484277275493494E-5</v>
      </c>
      <c r="J112" s="82">
        <v>3.377359648510938E-3</v>
      </c>
      <c r="K112" s="82">
        <v>3.3618820198877981E-3</v>
      </c>
    </row>
    <row r="113" spans="1:11" ht="1.2" customHeight="1" x14ac:dyDescent="0.2">
      <c r="A113" s="69"/>
      <c r="B113" s="69"/>
      <c r="C113" s="259"/>
      <c r="D113" s="259"/>
      <c r="E113" s="259"/>
      <c r="F113" s="259"/>
      <c r="G113" s="259"/>
      <c r="H113" s="259"/>
      <c r="I113" s="259"/>
      <c r="J113" s="259"/>
      <c r="K113" s="259"/>
    </row>
    <row r="114" spans="1:11" x14ac:dyDescent="0.2">
      <c r="A114" s="49"/>
      <c r="B114" s="83" t="s">
        <v>1209</v>
      </c>
      <c r="C114" s="83"/>
      <c r="E114" s="83"/>
      <c r="F114" s="83"/>
      <c r="G114" s="83"/>
      <c r="H114" s="83"/>
      <c r="I114" s="83"/>
      <c r="J114" s="83"/>
      <c r="K114" s="83"/>
    </row>
    <row r="115" spans="1:11" x14ac:dyDescent="0.2">
      <c r="A115" s="49"/>
      <c r="B115" s="83" t="s">
        <v>1207</v>
      </c>
      <c r="C115" s="83"/>
      <c r="E115" s="83"/>
      <c r="F115" s="83"/>
      <c r="G115" s="83"/>
      <c r="H115" s="83"/>
      <c r="I115" s="83"/>
      <c r="J115" s="83"/>
      <c r="K115" s="83"/>
    </row>
    <row r="116" spans="1:11" x14ac:dyDescent="0.2">
      <c r="B116" s="83" t="s">
        <v>1208</v>
      </c>
    </row>
    <row r="117" spans="1:11" x14ac:dyDescent="0.2">
      <c r="B117" s="83"/>
    </row>
  </sheetData>
  <sheetProtection sheet="1" objects="1" scenarios="1"/>
  <mergeCells count="10">
    <mergeCell ref="B2:B3"/>
    <mergeCell ref="H4:H5"/>
    <mergeCell ref="I4:I5"/>
    <mergeCell ref="J4:J5"/>
    <mergeCell ref="K4:K5"/>
    <mergeCell ref="C4:C5"/>
    <mergeCell ref="D4:D5"/>
    <mergeCell ref="E4:E5"/>
    <mergeCell ref="F4:F5"/>
    <mergeCell ref="G4:G5"/>
  </mergeCells>
  <phoneticPr fontId="1"/>
  <pageMargins left="0.70866141732283472" right="0.70866141732283472" top="0.74803149606299213" bottom="0.74803149606299213" header="0.31496062992125984" footer="0.31496062992125984"/>
  <pageSetup paperSize="9" scale="50" fitToWidth="2" orientation="portrait" r:id="rId1"/>
  <colBreaks count="1" manualBreakCount="1">
    <brk id="1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8" tint="-0.249977111117893"/>
    <pageSetUpPr fitToPage="1"/>
  </sheetPr>
  <dimension ref="A1:I64"/>
  <sheetViews>
    <sheetView showGridLines="0" zoomScaleNormal="100" zoomScaleSheetLayoutView="100" workbookViewId="0"/>
  </sheetViews>
  <sheetFormatPr defaultColWidth="8.88671875" defaultRowHeight="13.2" x14ac:dyDescent="0.2"/>
  <cols>
    <col min="1" max="1" width="2.77734375" style="459" customWidth="1"/>
    <col min="2" max="2" width="3.88671875" style="459" customWidth="1"/>
    <col min="3" max="3" width="27.88671875" style="459" customWidth="1"/>
    <col min="4" max="4" width="13.21875" style="459" customWidth="1"/>
    <col min="5" max="5" width="54.6640625" style="459" customWidth="1"/>
    <col min="6" max="7" width="8.88671875" style="459"/>
    <col min="8" max="8" width="3.88671875" style="459" customWidth="1"/>
    <col min="9" max="9" width="2.77734375" style="459" customWidth="1"/>
    <col min="10" max="10" width="5.77734375" style="459" customWidth="1"/>
    <col min="11" max="16384" width="8.88671875" style="459"/>
  </cols>
  <sheetData>
    <row r="1" spans="1:9" ht="4.95" customHeight="1" x14ac:dyDescent="0.2">
      <c r="A1" s="457"/>
      <c r="B1" s="458"/>
      <c r="C1" s="458"/>
      <c r="D1" s="458"/>
      <c r="E1" s="458"/>
      <c r="F1" s="458"/>
      <c r="G1" s="458"/>
      <c r="H1" s="458"/>
      <c r="I1" s="458"/>
    </row>
    <row r="2" spans="1:9" ht="28.2" customHeight="1" x14ac:dyDescent="0.2">
      <c r="A2" s="460"/>
      <c r="B2" s="501" t="s">
        <v>1117</v>
      </c>
      <c r="C2" s="501"/>
      <c r="D2" s="501"/>
      <c r="E2" s="501"/>
      <c r="F2" s="501"/>
      <c r="G2" s="501"/>
      <c r="H2" s="501"/>
      <c r="I2" s="460"/>
    </row>
    <row r="3" spans="1:9" ht="28.2" customHeight="1" x14ac:dyDescent="0.2">
      <c r="A3" s="460"/>
      <c r="B3" s="501" t="s">
        <v>1258</v>
      </c>
      <c r="C3" s="501"/>
      <c r="D3" s="501"/>
      <c r="E3" s="501"/>
      <c r="F3" s="501"/>
      <c r="G3" s="501"/>
      <c r="H3" s="501"/>
      <c r="I3" s="461"/>
    </row>
    <row r="4" spans="1:9" ht="4.95" customHeight="1" x14ac:dyDescent="0.2">
      <c r="A4" s="457"/>
      <c r="B4" s="458"/>
      <c r="C4" s="458"/>
      <c r="D4" s="458"/>
      <c r="E4" s="458"/>
      <c r="F4" s="458"/>
      <c r="G4" s="458"/>
      <c r="H4" s="458"/>
      <c r="I4" s="458"/>
    </row>
    <row r="5" spans="1:9" ht="15" customHeight="1" x14ac:dyDescent="0.2">
      <c r="A5" s="457" t="s">
        <v>6</v>
      </c>
      <c r="B5" s="458"/>
      <c r="C5" s="458"/>
      <c r="D5" s="458"/>
      <c r="E5" s="458"/>
      <c r="F5" s="458"/>
      <c r="G5" s="458"/>
      <c r="H5" s="458"/>
      <c r="I5" s="458"/>
    </row>
    <row r="6" spans="1:9" ht="4.95" customHeight="1" x14ac:dyDescent="0.2">
      <c r="A6" s="457"/>
      <c r="B6" s="458"/>
      <c r="C6" s="458"/>
      <c r="D6" s="458"/>
      <c r="E6" s="458"/>
      <c r="F6" s="458"/>
      <c r="G6" s="458"/>
      <c r="H6" s="458"/>
      <c r="I6" s="458"/>
    </row>
    <row r="7" spans="1:9" ht="15" customHeight="1" x14ac:dyDescent="0.2">
      <c r="A7" s="458"/>
      <c r="B7" s="458" t="s">
        <v>8</v>
      </c>
      <c r="C7" s="6" t="str">
        <f>"このツールは、「"&amp;B2&amp;"」を利用して"</f>
        <v>このツールは、「平成27（2015）年神奈川県産業連関表」を利用して</v>
      </c>
      <c r="D7" s="458"/>
      <c r="E7" s="458"/>
      <c r="F7" s="458"/>
      <c r="G7" s="458"/>
      <c r="H7" s="458"/>
      <c r="I7" s="458"/>
    </row>
    <row r="8" spans="1:9" ht="15" customHeight="1" x14ac:dyDescent="0.2">
      <c r="A8" s="458"/>
      <c r="B8" s="458"/>
      <c r="C8" s="6" t="s">
        <v>1332</v>
      </c>
      <c r="D8" s="458"/>
      <c r="E8" s="458"/>
      <c r="F8" s="458"/>
      <c r="G8" s="458"/>
      <c r="H8" s="458"/>
      <c r="I8" s="458"/>
    </row>
    <row r="9" spans="1:9" ht="4.95" customHeight="1" x14ac:dyDescent="0.2">
      <c r="A9" s="457"/>
      <c r="B9" s="458"/>
      <c r="C9" s="458"/>
      <c r="D9" s="458"/>
      <c r="E9" s="458"/>
      <c r="F9" s="458"/>
      <c r="G9" s="458"/>
      <c r="H9" s="458"/>
      <c r="I9" s="458"/>
    </row>
    <row r="10" spans="1:9" ht="15" customHeight="1" x14ac:dyDescent="0.2">
      <c r="A10" s="458"/>
      <c r="B10" s="458" t="s">
        <v>8</v>
      </c>
      <c r="C10" s="6" t="s">
        <v>1333</v>
      </c>
      <c r="D10" s="458"/>
      <c r="E10" s="458"/>
      <c r="F10" s="458"/>
      <c r="G10" s="458"/>
      <c r="H10" s="458"/>
      <c r="I10" s="458"/>
    </row>
    <row r="11" spans="1:9" ht="4.95" customHeight="1" x14ac:dyDescent="0.2">
      <c r="A11" s="457"/>
      <c r="B11" s="458"/>
      <c r="C11" s="458"/>
      <c r="D11" s="458"/>
      <c r="E11" s="458"/>
      <c r="F11" s="458"/>
      <c r="G11" s="458"/>
      <c r="H11" s="458"/>
      <c r="I11" s="458"/>
    </row>
    <row r="12" spans="1:9" ht="15" customHeight="1" x14ac:dyDescent="0.2">
      <c r="A12" s="458"/>
      <c r="B12" s="458" t="s">
        <v>5</v>
      </c>
      <c r="C12" s="458" t="s">
        <v>1246</v>
      </c>
      <c r="D12" s="458"/>
      <c r="E12" s="458"/>
      <c r="F12" s="458"/>
      <c r="G12" s="458"/>
      <c r="H12" s="458"/>
      <c r="I12" s="458"/>
    </row>
    <row r="13" spans="1:9" ht="15" customHeight="1" x14ac:dyDescent="0.2">
      <c r="A13" s="458"/>
      <c r="B13" s="458"/>
      <c r="C13" s="462" t="s">
        <v>1212</v>
      </c>
      <c r="D13" s="458"/>
      <c r="E13" s="458"/>
      <c r="F13" s="458"/>
      <c r="G13" s="458"/>
      <c r="H13" s="458"/>
      <c r="I13" s="458"/>
    </row>
    <row r="14" spans="1:9" ht="4.95" customHeight="1" x14ac:dyDescent="0.2">
      <c r="A14" s="457"/>
      <c r="B14" s="458"/>
      <c r="C14" s="458"/>
      <c r="D14" s="458"/>
      <c r="E14" s="458"/>
      <c r="F14" s="458"/>
      <c r="G14" s="458"/>
      <c r="H14" s="458"/>
      <c r="I14" s="458"/>
    </row>
    <row r="15" spans="1:9" ht="15" customHeight="1" x14ac:dyDescent="0.2">
      <c r="A15" s="458"/>
      <c r="B15" s="458" t="s">
        <v>5</v>
      </c>
      <c r="C15" s="458" t="s">
        <v>1247</v>
      </c>
      <c r="D15" s="458"/>
      <c r="E15" s="458"/>
      <c r="F15" s="458"/>
      <c r="G15" s="458"/>
      <c r="H15" s="458"/>
      <c r="I15" s="458"/>
    </row>
    <row r="16" spans="1:9" ht="4.95" customHeight="1" x14ac:dyDescent="0.2">
      <c r="A16" s="457"/>
      <c r="B16" s="458"/>
      <c r="C16" s="458"/>
      <c r="D16" s="458"/>
      <c r="E16" s="458"/>
      <c r="F16" s="458"/>
      <c r="G16" s="458"/>
      <c r="H16" s="458"/>
      <c r="I16" s="458"/>
    </row>
    <row r="17" spans="1:9" ht="15" customHeight="1" x14ac:dyDescent="0.2">
      <c r="A17" s="458"/>
      <c r="B17" s="458" t="s">
        <v>9</v>
      </c>
      <c r="C17" s="458" t="s">
        <v>7</v>
      </c>
      <c r="D17" s="458"/>
      <c r="E17" s="458"/>
      <c r="F17" s="458"/>
      <c r="G17" s="458"/>
      <c r="H17" s="458"/>
      <c r="I17" s="458"/>
    </row>
    <row r="18" spans="1:9" ht="15" customHeight="1" x14ac:dyDescent="0.2">
      <c r="A18" s="458"/>
      <c r="B18" s="458"/>
      <c r="C18" s="458" t="s">
        <v>1248</v>
      </c>
      <c r="D18" s="458"/>
      <c r="E18" s="458"/>
      <c r="F18" s="458"/>
      <c r="G18" s="458"/>
      <c r="H18" s="458"/>
      <c r="I18" s="458"/>
    </row>
    <row r="19" spans="1:9" ht="4.95" customHeight="1" x14ac:dyDescent="0.2">
      <c r="A19" s="457"/>
      <c r="B19" s="458"/>
      <c r="C19" s="458"/>
      <c r="D19" s="458"/>
      <c r="E19" s="458"/>
      <c r="F19" s="458"/>
      <c r="G19" s="458"/>
      <c r="H19" s="458"/>
      <c r="I19" s="458"/>
    </row>
    <row r="20" spans="1:9" ht="15" customHeight="1" x14ac:dyDescent="0.2">
      <c r="A20" s="458"/>
      <c r="B20" s="458" t="s">
        <v>5</v>
      </c>
      <c r="C20" s="458" t="s">
        <v>1115</v>
      </c>
      <c r="D20" s="458"/>
      <c r="E20" s="458"/>
      <c r="F20" s="458"/>
      <c r="G20" s="458"/>
      <c r="H20" s="458"/>
      <c r="I20" s="458"/>
    </row>
    <row r="21" spans="1:9" ht="15" customHeight="1" x14ac:dyDescent="0.2">
      <c r="A21" s="458"/>
      <c r="B21" s="458"/>
      <c r="C21" s="458" t="s">
        <v>1334</v>
      </c>
      <c r="D21" s="458"/>
      <c r="E21" s="458"/>
      <c r="F21" s="458"/>
      <c r="G21" s="458"/>
      <c r="H21" s="458"/>
      <c r="I21" s="458"/>
    </row>
    <row r="22" spans="1:9" s="122" customFormat="1" ht="15" customHeight="1" x14ac:dyDescent="0.2">
      <c r="A22" s="466" t="s">
        <v>1335</v>
      </c>
      <c r="B22" s="6"/>
      <c r="C22" s="6"/>
      <c r="D22" s="6"/>
      <c r="E22" s="6"/>
      <c r="F22" s="6"/>
      <c r="G22" s="6"/>
      <c r="H22" s="6"/>
      <c r="I22" s="6"/>
    </row>
    <row r="23" spans="1:9" s="122" customFormat="1" ht="4.95" customHeight="1" x14ac:dyDescent="0.2">
      <c r="A23" s="466"/>
      <c r="B23" s="6"/>
      <c r="C23" s="6"/>
      <c r="D23" s="6"/>
      <c r="E23" s="6"/>
      <c r="F23" s="6"/>
      <c r="G23" s="6"/>
      <c r="H23" s="6"/>
      <c r="I23" s="6"/>
    </row>
    <row r="24" spans="1:9" s="122" customFormat="1" ht="15" customHeight="1" x14ac:dyDescent="0.2">
      <c r="A24" s="6"/>
      <c r="B24" s="6" t="s">
        <v>5</v>
      </c>
      <c r="C24" s="479" t="s">
        <v>1336</v>
      </c>
      <c r="D24" s="6"/>
      <c r="E24" s="6"/>
      <c r="F24" s="6"/>
      <c r="G24" s="6"/>
      <c r="H24" s="6"/>
      <c r="I24" s="6"/>
    </row>
    <row r="25" spans="1:9" s="122" customFormat="1" ht="4.95" customHeight="1" x14ac:dyDescent="0.2">
      <c r="A25" s="466"/>
      <c r="B25" s="6"/>
      <c r="C25" s="6"/>
      <c r="D25" s="6"/>
      <c r="E25" s="6"/>
      <c r="F25" s="6"/>
      <c r="G25" s="6"/>
      <c r="H25" s="6"/>
      <c r="I25" s="6"/>
    </row>
    <row r="26" spans="1:9" ht="4.95" customHeight="1" x14ac:dyDescent="0.2">
      <c r="A26" s="457"/>
      <c r="B26" s="458"/>
      <c r="C26" s="458"/>
      <c r="D26" s="458"/>
      <c r="E26" s="458"/>
      <c r="F26" s="458"/>
      <c r="G26" s="458"/>
      <c r="H26" s="458"/>
      <c r="I26" s="458"/>
    </row>
    <row r="27" spans="1:9" ht="15" customHeight="1" x14ac:dyDescent="0.2">
      <c r="A27" s="457" t="s">
        <v>1259</v>
      </c>
      <c r="B27" s="458"/>
      <c r="C27" s="458"/>
      <c r="D27" s="458"/>
      <c r="E27" s="458"/>
      <c r="F27" s="458"/>
      <c r="G27" s="458"/>
      <c r="H27" s="458"/>
      <c r="I27" s="458"/>
    </row>
    <row r="28" spans="1:9" ht="4.95" customHeight="1" x14ac:dyDescent="0.2">
      <c r="A28" s="457"/>
      <c r="B28" s="458"/>
      <c r="C28" s="458"/>
      <c r="D28" s="458"/>
      <c r="E28" s="458"/>
      <c r="F28" s="458"/>
      <c r="G28" s="458"/>
      <c r="H28" s="458"/>
      <c r="I28" s="458"/>
    </row>
    <row r="29" spans="1:9" ht="15" customHeight="1" x14ac:dyDescent="0.2">
      <c r="A29" s="458"/>
      <c r="B29" s="458" t="s">
        <v>1270</v>
      </c>
      <c r="C29" s="458"/>
      <c r="D29" s="458"/>
      <c r="E29" s="458"/>
      <c r="F29" s="458"/>
      <c r="G29" s="458"/>
      <c r="H29" s="458"/>
      <c r="I29" s="458"/>
    </row>
    <row r="30" spans="1:9" ht="15" customHeight="1" x14ac:dyDescent="0.2">
      <c r="A30" s="458"/>
      <c r="B30" s="458" t="s">
        <v>1271</v>
      </c>
      <c r="C30" s="458"/>
      <c r="D30" s="458"/>
      <c r="E30" s="458"/>
      <c r="F30" s="458"/>
      <c r="G30" s="458"/>
      <c r="H30" s="458"/>
      <c r="I30" s="458"/>
    </row>
    <row r="31" spans="1:9" ht="15" customHeight="1" x14ac:dyDescent="0.2">
      <c r="A31" s="458"/>
      <c r="B31" s="458" t="s">
        <v>1272</v>
      </c>
      <c r="D31" s="458"/>
      <c r="E31" s="458"/>
      <c r="F31" s="458"/>
      <c r="G31" s="458"/>
      <c r="H31" s="458"/>
      <c r="I31" s="458"/>
    </row>
    <row r="32" spans="1:9" ht="4.95" customHeight="1" x14ac:dyDescent="0.2">
      <c r="A32" s="457"/>
      <c r="B32" s="458"/>
      <c r="C32" s="458"/>
      <c r="D32" s="458"/>
      <c r="E32" s="458"/>
      <c r="F32" s="458"/>
      <c r="G32" s="458"/>
      <c r="H32" s="458"/>
      <c r="I32" s="458"/>
    </row>
    <row r="33" spans="1:9" ht="15" customHeight="1" x14ac:dyDescent="0.2">
      <c r="A33" s="458"/>
      <c r="B33" s="458" t="s">
        <v>9</v>
      </c>
      <c r="C33" s="458" t="s">
        <v>1109</v>
      </c>
      <c r="D33" s="458"/>
      <c r="E33" s="458"/>
      <c r="F33" s="458"/>
      <c r="G33" s="458"/>
      <c r="H33" s="458"/>
      <c r="I33" s="458"/>
    </row>
    <row r="34" spans="1:9" ht="4.95" customHeight="1" x14ac:dyDescent="0.2">
      <c r="A34" s="457"/>
      <c r="B34" s="458"/>
      <c r="C34" s="458"/>
      <c r="D34" s="458"/>
      <c r="E34" s="458"/>
      <c r="F34" s="458"/>
      <c r="G34" s="458"/>
      <c r="H34" s="458"/>
      <c r="I34" s="458"/>
    </row>
    <row r="35" spans="1:9" ht="15" customHeight="1" x14ac:dyDescent="0.2">
      <c r="A35" s="458"/>
      <c r="B35" s="458" t="s">
        <v>5</v>
      </c>
      <c r="C35" s="458" t="s">
        <v>1120</v>
      </c>
      <c r="D35" s="458"/>
      <c r="E35" s="458"/>
      <c r="F35" s="458"/>
      <c r="G35" s="458"/>
      <c r="H35" s="458"/>
      <c r="I35" s="458"/>
    </row>
    <row r="36" spans="1:9" ht="15" customHeight="1" x14ac:dyDescent="0.2">
      <c r="A36" s="458"/>
      <c r="B36" s="458"/>
      <c r="C36" s="458" t="s">
        <v>1249</v>
      </c>
      <c r="D36" s="458"/>
      <c r="E36" s="458"/>
      <c r="F36" s="458"/>
      <c r="G36" s="458"/>
      <c r="H36" s="458"/>
      <c r="I36" s="458"/>
    </row>
    <row r="37" spans="1:9" ht="15" customHeight="1" x14ac:dyDescent="0.2">
      <c r="A37" s="458"/>
      <c r="B37" s="458"/>
      <c r="C37" s="458" t="s">
        <v>1260</v>
      </c>
      <c r="D37" s="458"/>
      <c r="E37" s="458"/>
      <c r="F37" s="458"/>
      <c r="G37" s="458"/>
      <c r="H37" s="458"/>
      <c r="I37" s="458"/>
    </row>
    <row r="38" spans="1:9" ht="15" customHeight="1" x14ac:dyDescent="0.2">
      <c r="A38" s="458"/>
      <c r="B38" s="458"/>
      <c r="C38" s="458" t="s">
        <v>1116</v>
      </c>
      <c r="D38" s="458"/>
      <c r="E38" s="458"/>
      <c r="F38" s="458"/>
      <c r="G38" s="458"/>
      <c r="H38" s="458"/>
      <c r="I38" s="458"/>
    </row>
    <row r="39" spans="1:9" ht="15" customHeight="1" x14ac:dyDescent="0.2">
      <c r="A39" s="458"/>
      <c r="B39" s="458"/>
      <c r="C39" s="458" t="s">
        <v>1261</v>
      </c>
      <c r="D39" s="458"/>
      <c r="E39" s="458"/>
      <c r="F39" s="458"/>
      <c r="G39" s="458"/>
      <c r="H39" s="458"/>
      <c r="I39" s="458"/>
    </row>
    <row r="40" spans="1:9" ht="15" customHeight="1" x14ac:dyDescent="0.2">
      <c r="A40" s="458"/>
      <c r="B40" s="458"/>
      <c r="C40" s="458" t="s">
        <v>1273</v>
      </c>
      <c r="D40" s="458"/>
      <c r="E40" s="458"/>
      <c r="F40" s="458"/>
      <c r="G40" s="458"/>
      <c r="H40" s="458"/>
      <c r="I40" s="458"/>
    </row>
    <row r="41" spans="1:9" ht="15" customHeight="1" x14ac:dyDescent="0.2">
      <c r="A41" s="458"/>
      <c r="B41" s="458"/>
      <c r="C41" s="458" t="s">
        <v>1274</v>
      </c>
      <c r="D41" s="458"/>
      <c r="E41" s="458"/>
      <c r="F41" s="458"/>
      <c r="G41" s="458"/>
      <c r="H41" s="458"/>
      <c r="I41" s="458"/>
    </row>
    <row r="42" spans="1:9" ht="4.95" customHeight="1" x14ac:dyDescent="0.2">
      <c r="A42" s="457"/>
      <c r="B42" s="458"/>
      <c r="C42" s="458"/>
      <c r="D42" s="458"/>
      <c r="E42" s="458"/>
      <c r="F42" s="458"/>
      <c r="G42" s="458"/>
      <c r="H42" s="458"/>
      <c r="I42" s="458"/>
    </row>
    <row r="43" spans="1:9" ht="15" customHeight="1" x14ac:dyDescent="0.2">
      <c r="A43" s="458"/>
      <c r="B43" s="458" t="s">
        <v>5</v>
      </c>
      <c r="C43" s="458" t="s">
        <v>1243</v>
      </c>
      <c r="D43" s="458"/>
      <c r="E43" s="458"/>
      <c r="F43" s="458"/>
      <c r="G43" s="458"/>
      <c r="H43" s="458"/>
      <c r="I43" s="458"/>
    </row>
    <row r="44" spans="1:9" ht="15" customHeight="1" x14ac:dyDescent="0.2">
      <c r="A44" s="458"/>
      <c r="B44" s="458"/>
      <c r="C44" s="458" t="s">
        <v>1386</v>
      </c>
      <c r="D44" s="458"/>
      <c r="E44" s="458"/>
      <c r="F44" s="458"/>
      <c r="G44" s="458"/>
      <c r="H44" s="458"/>
      <c r="I44" s="458"/>
    </row>
    <row r="45" spans="1:9" ht="15" customHeight="1" x14ac:dyDescent="0.2">
      <c r="A45" s="458"/>
      <c r="B45" s="458"/>
      <c r="C45" s="458" t="s">
        <v>1275</v>
      </c>
      <c r="D45" s="458"/>
      <c r="E45" s="458"/>
      <c r="F45" s="458"/>
      <c r="G45" s="458"/>
      <c r="H45" s="458"/>
      <c r="I45" s="458"/>
    </row>
    <row r="46" spans="1:9" ht="4.95" customHeight="1" x14ac:dyDescent="0.2">
      <c r="A46" s="457"/>
      <c r="B46" s="458"/>
      <c r="C46" s="458"/>
      <c r="D46" s="458"/>
      <c r="E46" s="458"/>
      <c r="F46" s="458"/>
      <c r="G46" s="458"/>
      <c r="H46" s="458"/>
      <c r="I46" s="458"/>
    </row>
    <row r="47" spans="1:9" ht="15" customHeight="1" x14ac:dyDescent="0.2">
      <c r="A47" s="457" t="s">
        <v>1</v>
      </c>
      <c r="B47" s="458"/>
      <c r="C47" s="458"/>
      <c r="D47" s="458"/>
      <c r="E47" s="458"/>
      <c r="F47" s="458"/>
      <c r="G47" s="458"/>
      <c r="H47" s="458"/>
      <c r="I47" s="458"/>
    </row>
    <row r="48" spans="1:9" ht="4.95" customHeight="1" x14ac:dyDescent="0.2">
      <c r="A48" s="457"/>
      <c r="B48" s="458"/>
      <c r="C48" s="458"/>
      <c r="D48" s="458"/>
      <c r="E48" s="458"/>
      <c r="F48" s="458"/>
      <c r="G48" s="458"/>
      <c r="H48" s="458"/>
      <c r="I48" s="458"/>
    </row>
    <row r="49" spans="1:9" ht="15" customHeight="1" x14ac:dyDescent="0.2">
      <c r="A49" s="458"/>
      <c r="B49" s="463" t="s">
        <v>1113</v>
      </c>
      <c r="C49" s="458" t="s">
        <v>3</v>
      </c>
      <c r="D49" s="458"/>
      <c r="E49" s="458"/>
      <c r="F49" s="458"/>
      <c r="G49" s="458"/>
      <c r="H49" s="458"/>
      <c r="I49" s="458"/>
    </row>
    <row r="50" spans="1:9" ht="15" customHeight="1" x14ac:dyDescent="0.2">
      <c r="A50" s="458"/>
      <c r="B50" s="463"/>
      <c r="C50" s="458" t="s">
        <v>4</v>
      </c>
      <c r="D50" s="458"/>
      <c r="E50" s="458"/>
      <c r="F50" s="458"/>
      <c r="G50" s="458"/>
      <c r="H50" s="458"/>
      <c r="I50" s="458"/>
    </row>
    <row r="51" spans="1:9" ht="4.95" customHeight="1" x14ac:dyDescent="0.2">
      <c r="A51" s="457"/>
      <c r="B51" s="458"/>
      <c r="C51" s="458"/>
      <c r="D51" s="458"/>
      <c r="E51" s="458"/>
      <c r="F51" s="458"/>
      <c r="G51" s="458"/>
      <c r="H51" s="458"/>
      <c r="I51" s="458"/>
    </row>
    <row r="52" spans="1:9" ht="15" customHeight="1" x14ac:dyDescent="0.2">
      <c r="A52" s="458"/>
      <c r="B52" s="463" t="s">
        <v>17</v>
      </c>
      <c r="C52" s="458" t="s">
        <v>2</v>
      </c>
      <c r="D52" s="458"/>
      <c r="E52" s="458"/>
      <c r="F52" s="458"/>
      <c r="G52" s="458"/>
      <c r="H52" s="458"/>
      <c r="I52" s="458"/>
    </row>
    <row r="53" spans="1:9" ht="15" customHeight="1" x14ac:dyDescent="0.2">
      <c r="A53" s="458"/>
      <c r="B53" s="458"/>
      <c r="C53" s="458" t="s">
        <v>1390</v>
      </c>
      <c r="D53" s="458"/>
      <c r="E53" s="458"/>
      <c r="F53" s="458"/>
      <c r="G53" s="458"/>
      <c r="H53" s="458"/>
      <c r="I53" s="458"/>
    </row>
    <row r="54" spans="1:9" ht="4.95" customHeight="1" x14ac:dyDescent="0.2">
      <c r="A54" s="457"/>
      <c r="B54" s="458"/>
      <c r="C54" s="458"/>
      <c r="D54" s="458"/>
      <c r="E54" s="458"/>
      <c r="F54" s="458"/>
      <c r="G54" s="458"/>
      <c r="H54" s="458"/>
      <c r="I54" s="458"/>
    </row>
    <row r="55" spans="1:9" ht="15" customHeight="1" x14ac:dyDescent="0.2">
      <c r="A55" s="458"/>
      <c r="B55" s="463" t="s">
        <v>5</v>
      </c>
      <c r="C55" s="458" t="s">
        <v>1245</v>
      </c>
      <c r="D55" s="458"/>
      <c r="E55" s="458"/>
      <c r="F55" s="458"/>
      <c r="G55" s="458"/>
      <c r="H55" s="458"/>
      <c r="I55" s="458"/>
    </row>
    <row r="56" spans="1:9" ht="15" customHeight="1" x14ac:dyDescent="0.2">
      <c r="A56" s="458"/>
      <c r="B56" s="463"/>
      <c r="C56" s="458" t="s">
        <v>1244</v>
      </c>
      <c r="D56" s="458"/>
      <c r="E56" s="458"/>
      <c r="F56" s="458"/>
      <c r="G56" s="458"/>
      <c r="H56" s="458"/>
      <c r="I56" s="458"/>
    </row>
    <row r="57" spans="1:9" ht="4.95" customHeight="1" x14ac:dyDescent="0.2">
      <c r="A57" s="457"/>
      <c r="B57" s="458"/>
      <c r="C57" s="458"/>
      <c r="D57" s="458"/>
      <c r="E57" s="458"/>
      <c r="F57" s="458"/>
      <c r="G57" s="458"/>
      <c r="H57" s="458"/>
      <c r="I57" s="458"/>
    </row>
    <row r="58" spans="1:9" ht="15" customHeight="1" x14ac:dyDescent="0.2">
      <c r="A58" s="458"/>
      <c r="B58" s="458"/>
      <c r="C58" s="458"/>
      <c r="D58" s="458"/>
      <c r="E58" s="458"/>
      <c r="F58" s="458"/>
      <c r="G58" s="458"/>
      <c r="H58" s="458"/>
      <c r="I58" s="458"/>
    </row>
    <row r="59" spans="1:9" ht="15" customHeight="1" x14ac:dyDescent="0.2">
      <c r="A59" s="458"/>
      <c r="B59" s="458"/>
      <c r="C59" s="458"/>
      <c r="D59" s="458"/>
      <c r="E59" s="458"/>
      <c r="F59" s="458"/>
      <c r="G59" s="458"/>
      <c r="H59" s="458"/>
      <c r="I59" s="458"/>
    </row>
    <row r="60" spans="1:9" ht="15" customHeight="1" x14ac:dyDescent="0.2">
      <c r="A60" s="458"/>
      <c r="B60" s="458"/>
      <c r="C60" s="458"/>
      <c r="D60" s="458"/>
      <c r="E60" s="458"/>
      <c r="F60" s="458"/>
      <c r="G60" s="458"/>
      <c r="H60" s="458"/>
      <c r="I60" s="458"/>
    </row>
    <row r="61" spans="1:9" ht="15" customHeight="1" x14ac:dyDescent="0.2">
      <c r="A61" s="458"/>
      <c r="B61" s="458"/>
      <c r="C61" s="458"/>
      <c r="D61" s="458"/>
      <c r="E61" s="458"/>
      <c r="F61" s="458"/>
      <c r="G61" s="458"/>
      <c r="H61" s="458"/>
      <c r="I61" s="458"/>
    </row>
    <row r="62" spans="1:9" ht="15" customHeight="1" x14ac:dyDescent="0.2">
      <c r="A62" s="458"/>
      <c r="B62" s="458"/>
      <c r="C62" s="458"/>
      <c r="D62" s="458"/>
      <c r="E62" s="458"/>
      <c r="F62" s="458"/>
      <c r="G62" s="458"/>
      <c r="H62" s="458"/>
      <c r="I62" s="458"/>
    </row>
    <row r="63" spans="1:9" ht="15" customHeight="1" x14ac:dyDescent="0.2">
      <c r="A63" s="458"/>
      <c r="B63" s="458"/>
      <c r="C63" s="458"/>
      <c r="D63" s="458"/>
      <c r="E63" s="458"/>
      <c r="F63" s="458"/>
      <c r="G63" s="458"/>
      <c r="H63" s="458"/>
      <c r="I63" s="458"/>
    </row>
    <row r="64" spans="1:9" ht="12" customHeight="1" x14ac:dyDescent="0.2"/>
  </sheetData>
  <sheetProtection sheet="1" objects="1" scenarios="1"/>
  <mergeCells count="2">
    <mergeCell ref="B2:H2"/>
    <mergeCell ref="B3:H3"/>
  </mergeCells>
  <phoneticPr fontId="1"/>
  <hyperlinks>
    <hyperlink ref="C24" r:id="rId1"/>
  </hyperlinks>
  <pageMargins left="0.70866141732283472" right="0.70866141732283472" top="0.74803149606299213" bottom="0.74803149606299213" header="0.31496062992125984" footer="0.31496062992125984"/>
  <pageSetup paperSize="9" scale="70"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8" tint="-0.249977111117893"/>
    <pageSetUpPr fitToPage="1"/>
  </sheetPr>
  <dimension ref="A1:J75"/>
  <sheetViews>
    <sheetView showGridLines="0" zoomScaleNormal="100" zoomScaleSheetLayoutView="100" workbookViewId="0">
      <selection activeCell="D25" sqref="D25"/>
    </sheetView>
  </sheetViews>
  <sheetFormatPr defaultColWidth="8.88671875" defaultRowHeight="13.2" x14ac:dyDescent="0.2"/>
  <cols>
    <col min="1" max="1" width="2.77734375" style="122" customWidth="1"/>
    <col min="2" max="2" width="3.88671875" style="122" customWidth="1"/>
    <col min="3" max="3" width="25.77734375" style="122" customWidth="1"/>
    <col min="4" max="4" width="54.33203125" style="122" customWidth="1"/>
    <col min="5" max="8" width="8.88671875" style="122"/>
    <col min="9" max="9" width="3.88671875" style="122" customWidth="1"/>
    <col min="10" max="10" width="2.77734375" style="122" customWidth="1"/>
    <col min="11" max="16384" width="8.88671875" style="122"/>
  </cols>
  <sheetData>
    <row r="1" spans="1:10" ht="4.95" customHeight="1" x14ac:dyDescent="0.2">
      <c r="A1" s="4"/>
      <c r="B1" s="4"/>
      <c r="C1" s="4"/>
      <c r="D1" s="4"/>
      <c r="E1" s="4"/>
      <c r="F1" s="4"/>
      <c r="G1" s="4"/>
      <c r="H1" s="4"/>
      <c r="I1" s="4"/>
    </row>
    <row r="2" spans="1:10" ht="28.2" customHeight="1" x14ac:dyDescent="0.2">
      <c r="A2" s="427"/>
      <c r="B2" s="493" t="str">
        <f>はじめに!B2</f>
        <v>平成27（2015）年神奈川県産業連関表</v>
      </c>
      <c r="C2" s="493"/>
      <c r="D2" s="493"/>
      <c r="E2" s="493"/>
      <c r="F2" s="493"/>
      <c r="G2" s="493"/>
      <c r="H2" s="493"/>
      <c r="I2" s="427"/>
      <c r="J2" s="427"/>
    </row>
    <row r="3" spans="1:10" ht="28.2" customHeight="1" x14ac:dyDescent="0.2">
      <c r="A3" s="427"/>
      <c r="B3" s="493" t="s">
        <v>1239</v>
      </c>
      <c r="C3" s="493"/>
      <c r="D3" s="493"/>
      <c r="E3" s="493"/>
      <c r="F3" s="493"/>
      <c r="G3" s="493"/>
      <c r="H3" s="493"/>
      <c r="I3" s="427"/>
      <c r="J3" s="427"/>
    </row>
    <row r="4" spans="1:10" ht="4.95" customHeight="1" x14ac:dyDescent="0.2">
      <c r="A4" s="4"/>
      <c r="B4" s="4"/>
      <c r="C4" s="4"/>
      <c r="D4" s="4"/>
      <c r="E4" s="4"/>
      <c r="F4" s="4"/>
      <c r="G4" s="4"/>
      <c r="H4" s="4"/>
      <c r="I4" s="4"/>
    </row>
    <row r="5" spans="1:10" ht="15" customHeight="1" x14ac:dyDescent="0.2">
      <c r="A5" s="4"/>
      <c r="B5" s="4" t="s">
        <v>13</v>
      </c>
      <c r="C5" s="51"/>
      <c r="D5" s="51"/>
      <c r="E5" s="51"/>
      <c r="F5" s="51"/>
      <c r="G5" s="51"/>
      <c r="H5" s="51"/>
      <c r="I5" s="4"/>
    </row>
    <row r="6" spans="1:10" ht="15" customHeight="1" x14ac:dyDescent="0.2">
      <c r="A6" s="4"/>
      <c r="B6" s="4" t="s">
        <v>1255</v>
      </c>
      <c r="C6" s="51"/>
      <c r="D6" s="51"/>
      <c r="E6" s="51"/>
      <c r="F6" s="51"/>
      <c r="G6" s="51"/>
      <c r="H6" s="51"/>
      <c r="I6" s="4"/>
    </row>
    <row r="7" spans="1:10" ht="4.95" customHeight="1" x14ac:dyDescent="0.2">
      <c r="A7" s="4"/>
      <c r="B7" s="4"/>
      <c r="C7" s="4"/>
      <c r="D7" s="4"/>
      <c r="E7" s="4"/>
      <c r="F7" s="4"/>
      <c r="G7" s="4"/>
      <c r="H7" s="4"/>
      <c r="I7" s="4"/>
    </row>
    <row r="8" spans="1:10" ht="15" customHeight="1" x14ac:dyDescent="0.2">
      <c r="A8" s="42" t="s">
        <v>18</v>
      </c>
      <c r="B8" s="4"/>
      <c r="C8" s="4"/>
      <c r="D8" s="4"/>
      <c r="E8" s="4"/>
      <c r="F8" s="4"/>
      <c r="G8" s="4"/>
      <c r="H8" s="4"/>
      <c r="I8" s="4"/>
    </row>
    <row r="9" spans="1:10" ht="4.95" customHeight="1" x14ac:dyDescent="0.2">
      <c r="A9" s="4"/>
      <c r="B9" s="4"/>
      <c r="C9" s="4"/>
      <c r="D9" s="4"/>
      <c r="E9" s="4"/>
      <c r="F9" s="4"/>
      <c r="G9" s="4"/>
      <c r="H9" s="4"/>
      <c r="I9" s="4"/>
    </row>
    <row r="10" spans="1:10" ht="15" customHeight="1" x14ac:dyDescent="0.2">
      <c r="A10" s="4"/>
      <c r="B10" s="4" t="s">
        <v>5</v>
      </c>
      <c r="C10" s="4" t="s">
        <v>717</v>
      </c>
      <c r="D10" s="4"/>
      <c r="E10" s="4"/>
      <c r="F10" s="4"/>
      <c r="G10" s="4"/>
      <c r="H10" s="4"/>
      <c r="I10" s="4"/>
    </row>
    <row r="11" spans="1:10" ht="4.95" customHeight="1" x14ac:dyDescent="0.2">
      <c r="A11" s="4"/>
      <c r="B11" s="4"/>
      <c r="C11" s="4"/>
      <c r="D11" s="4"/>
      <c r="E11" s="4"/>
      <c r="F11" s="4"/>
      <c r="G11" s="4"/>
      <c r="H11" s="4"/>
      <c r="I11" s="4"/>
    </row>
    <row r="12" spans="1:10" ht="15" customHeight="1" x14ac:dyDescent="0.2">
      <c r="A12" s="4"/>
      <c r="B12" s="4" t="s">
        <v>5</v>
      </c>
      <c r="C12" s="4" t="str">
        <f>はじめに!B2&amp;"から分析ツールを作成しているため、"</f>
        <v>平成27（2015）年神奈川県産業連関表から分析ツールを作成しているため、</v>
      </c>
      <c r="D12" s="4"/>
      <c r="E12" s="4"/>
      <c r="F12" s="4"/>
      <c r="G12" s="4"/>
      <c r="H12" s="4"/>
      <c r="I12" s="4"/>
    </row>
    <row r="13" spans="1:10" ht="15" customHeight="1" x14ac:dyDescent="0.2">
      <c r="A13" s="4"/>
      <c r="B13" s="4"/>
      <c r="C13" s="4" t="s">
        <v>19</v>
      </c>
      <c r="D13" s="4"/>
      <c r="E13" s="4"/>
      <c r="F13" s="4"/>
      <c r="G13" s="4"/>
      <c r="H13" s="4"/>
      <c r="I13" s="4"/>
    </row>
    <row r="14" spans="1:10" ht="4.95" customHeight="1" x14ac:dyDescent="0.2">
      <c r="A14" s="4"/>
      <c r="B14" s="4"/>
      <c r="C14" s="4"/>
      <c r="D14" s="4"/>
      <c r="E14" s="4"/>
      <c r="F14" s="4"/>
      <c r="G14" s="4"/>
      <c r="H14" s="4"/>
      <c r="I14" s="4"/>
    </row>
    <row r="15" spans="1:10" ht="15" customHeight="1" x14ac:dyDescent="0.2">
      <c r="A15" s="4"/>
      <c r="B15" s="4" t="s">
        <v>5</v>
      </c>
      <c r="C15" s="4" t="s">
        <v>1231</v>
      </c>
      <c r="D15" s="4"/>
      <c r="E15" s="4"/>
      <c r="F15" s="4"/>
      <c r="G15" s="4"/>
      <c r="H15" s="4"/>
      <c r="I15" s="4"/>
    </row>
    <row r="16" spans="1:10" ht="15" customHeight="1" x14ac:dyDescent="0.2">
      <c r="A16" s="4"/>
      <c r="B16" s="4"/>
      <c r="C16" s="4" t="s">
        <v>1232</v>
      </c>
      <c r="D16" s="4"/>
      <c r="E16" s="4"/>
      <c r="F16" s="4"/>
      <c r="G16" s="4"/>
      <c r="H16" s="4"/>
      <c r="I16" s="4"/>
    </row>
    <row r="17" spans="1:9" ht="4.95" customHeight="1" x14ac:dyDescent="0.2">
      <c r="A17" s="4"/>
      <c r="B17" s="4"/>
      <c r="C17" s="4"/>
      <c r="D17" s="4"/>
      <c r="E17" s="4"/>
      <c r="F17" s="4"/>
      <c r="G17" s="4"/>
      <c r="H17" s="4"/>
      <c r="I17" s="4"/>
    </row>
    <row r="18" spans="1:9" ht="15" customHeight="1" x14ac:dyDescent="0.2">
      <c r="A18" s="4"/>
      <c r="B18" s="4" t="s">
        <v>5</v>
      </c>
      <c r="C18" s="4" t="s">
        <v>1086</v>
      </c>
      <c r="D18" s="4"/>
      <c r="E18" s="4"/>
      <c r="F18" s="4"/>
      <c r="G18" s="4"/>
      <c r="H18" s="4"/>
      <c r="I18" s="4"/>
    </row>
    <row r="19" spans="1:9" ht="15" customHeight="1" x14ac:dyDescent="0.2">
      <c r="A19" s="4"/>
      <c r="B19" s="4"/>
      <c r="C19" s="4" t="s">
        <v>14</v>
      </c>
      <c r="D19" s="4"/>
      <c r="E19" s="4"/>
      <c r="F19" s="4"/>
      <c r="G19" s="4"/>
      <c r="H19" s="4"/>
      <c r="I19" s="4"/>
    </row>
    <row r="20" spans="1:9" ht="4.95" customHeight="1" x14ac:dyDescent="0.2">
      <c r="A20" s="4"/>
      <c r="B20" s="4"/>
      <c r="C20" s="4"/>
      <c r="D20" s="4"/>
      <c r="E20" s="4"/>
      <c r="F20" s="4"/>
      <c r="G20" s="4"/>
      <c r="H20" s="4"/>
      <c r="I20" s="4"/>
    </row>
    <row r="21" spans="1:9" ht="15" customHeight="1" x14ac:dyDescent="0.2">
      <c r="A21" s="4"/>
      <c r="B21" s="4" t="s">
        <v>5</v>
      </c>
      <c r="C21" s="4" t="s">
        <v>15</v>
      </c>
      <c r="D21" s="4"/>
      <c r="E21" s="4"/>
      <c r="F21" s="4"/>
      <c r="G21" s="4"/>
      <c r="H21" s="4"/>
      <c r="I21" s="4"/>
    </row>
    <row r="22" spans="1:9" ht="15" customHeight="1" x14ac:dyDescent="0.2">
      <c r="A22" s="4"/>
      <c r="B22" s="4"/>
      <c r="C22" s="4" t="s">
        <v>16</v>
      </c>
      <c r="D22" s="4"/>
      <c r="E22" s="4"/>
      <c r="F22" s="4"/>
      <c r="G22" s="4"/>
      <c r="H22" s="4"/>
      <c r="I22" s="4"/>
    </row>
    <row r="23" spans="1:9" ht="4.95" customHeight="1" x14ac:dyDescent="0.2">
      <c r="A23" s="4"/>
      <c r="B23" s="4"/>
      <c r="C23" s="4"/>
      <c r="D23" s="4"/>
      <c r="E23" s="4"/>
      <c r="F23" s="4"/>
      <c r="G23" s="4"/>
      <c r="H23" s="4"/>
      <c r="I23" s="4"/>
    </row>
    <row r="24" spans="1:9" ht="15" customHeight="1" x14ac:dyDescent="0.2">
      <c r="A24" s="4"/>
      <c r="B24" s="4" t="s">
        <v>17</v>
      </c>
      <c r="C24" s="4" t="s">
        <v>1402</v>
      </c>
      <c r="D24" s="4"/>
      <c r="E24" s="4"/>
      <c r="F24" s="4"/>
      <c r="G24" s="4"/>
      <c r="H24" s="4"/>
      <c r="I24" s="4"/>
    </row>
    <row r="25" spans="1:9" ht="15" customHeight="1" x14ac:dyDescent="0.2">
      <c r="A25" s="4"/>
      <c r="B25" s="4"/>
      <c r="C25" s="4" t="s">
        <v>1071</v>
      </c>
      <c r="D25" s="4"/>
      <c r="E25" s="4"/>
      <c r="F25" s="4"/>
      <c r="G25" s="4"/>
      <c r="H25" s="4"/>
      <c r="I25" s="4"/>
    </row>
    <row r="26" spans="1:9" ht="15" customHeight="1" x14ac:dyDescent="0.2">
      <c r="A26" s="4"/>
      <c r="B26" s="4"/>
      <c r="C26" s="4" t="s">
        <v>1072</v>
      </c>
      <c r="D26" s="4"/>
      <c r="E26" s="4"/>
      <c r="F26" s="4"/>
      <c r="G26" s="4"/>
      <c r="H26" s="4"/>
      <c r="I26" s="4"/>
    </row>
    <row r="27" spans="1:9" ht="4.95" customHeight="1" x14ac:dyDescent="0.2">
      <c r="A27" s="4"/>
      <c r="B27" s="4"/>
      <c r="C27" s="4"/>
      <c r="D27" s="4"/>
      <c r="E27" s="4"/>
      <c r="F27" s="4"/>
      <c r="G27" s="4"/>
      <c r="H27" s="4"/>
      <c r="I27" s="4"/>
    </row>
    <row r="28" spans="1:9" ht="15" customHeight="1" x14ac:dyDescent="0.2">
      <c r="A28" s="4"/>
      <c r="B28" s="4" t="s">
        <v>5</v>
      </c>
      <c r="C28" s="4" t="s">
        <v>1234</v>
      </c>
      <c r="D28" s="4"/>
      <c r="E28" s="4"/>
      <c r="F28" s="4"/>
      <c r="G28" s="4"/>
      <c r="H28" s="4"/>
      <c r="I28" s="4"/>
    </row>
    <row r="29" spans="1:9" ht="15" customHeight="1" x14ac:dyDescent="0.2">
      <c r="A29" s="4"/>
      <c r="B29" s="4"/>
      <c r="C29" s="4" t="s">
        <v>1233</v>
      </c>
      <c r="D29" s="4"/>
      <c r="E29" s="4"/>
      <c r="F29" s="4"/>
      <c r="G29" s="4"/>
      <c r="H29" s="4"/>
      <c r="I29" s="4"/>
    </row>
    <row r="30" spans="1:9" ht="15" customHeight="1" x14ac:dyDescent="0.2">
      <c r="A30" s="4"/>
      <c r="B30" s="4"/>
      <c r="C30" s="4" t="s">
        <v>1236</v>
      </c>
      <c r="D30" s="4"/>
      <c r="E30" s="4"/>
      <c r="F30" s="4"/>
      <c r="G30" s="4"/>
      <c r="H30" s="4"/>
      <c r="I30" s="4"/>
    </row>
    <row r="31" spans="1:9" ht="15" customHeight="1" x14ac:dyDescent="0.2">
      <c r="A31" s="4"/>
      <c r="B31" s="4"/>
      <c r="C31" s="4" t="s">
        <v>1235</v>
      </c>
      <c r="D31" s="4"/>
      <c r="E31" s="4"/>
      <c r="F31" s="4"/>
      <c r="G31" s="4"/>
      <c r="H31" s="4"/>
      <c r="I31" s="4"/>
    </row>
    <row r="32" spans="1:9" ht="4.95" customHeight="1" x14ac:dyDescent="0.2">
      <c r="A32" s="4"/>
      <c r="B32" s="4"/>
      <c r="C32" s="4"/>
      <c r="D32" s="4"/>
      <c r="E32" s="4"/>
      <c r="F32" s="4"/>
      <c r="G32" s="4"/>
      <c r="H32" s="4"/>
      <c r="I32" s="4"/>
    </row>
    <row r="33" spans="1:9" ht="15" customHeight="1" x14ac:dyDescent="0.2">
      <c r="A33" s="4"/>
      <c r="B33" s="4" t="s">
        <v>715</v>
      </c>
      <c r="C33" s="4" t="s">
        <v>1063</v>
      </c>
      <c r="D33" s="4"/>
      <c r="E33" s="4"/>
      <c r="F33" s="4"/>
      <c r="G33" s="4"/>
      <c r="H33" s="4"/>
      <c r="I33" s="4"/>
    </row>
    <row r="34" spans="1:9" ht="15" customHeight="1" x14ac:dyDescent="0.2">
      <c r="A34" s="4"/>
      <c r="B34" s="4"/>
      <c r="C34" s="4" t="s">
        <v>716</v>
      </c>
      <c r="D34" s="4"/>
      <c r="E34" s="4"/>
      <c r="F34" s="4"/>
      <c r="G34" s="4"/>
      <c r="H34" s="4"/>
      <c r="I34" s="4"/>
    </row>
    <row r="35" spans="1:9" ht="4.95" customHeight="1" x14ac:dyDescent="0.2">
      <c r="A35" s="4"/>
      <c r="B35" s="4"/>
      <c r="C35" s="4"/>
      <c r="D35" s="4"/>
      <c r="E35" s="4"/>
      <c r="F35" s="4"/>
      <c r="G35" s="4"/>
      <c r="H35" s="4"/>
      <c r="I35" s="4"/>
    </row>
    <row r="36" spans="1:9" ht="15" customHeight="1" x14ac:dyDescent="0.2">
      <c r="A36" s="4"/>
      <c r="B36" s="4" t="s">
        <v>5</v>
      </c>
      <c r="C36" s="4" t="s">
        <v>1068</v>
      </c>
      <c r="D36" s="4"/>
      <c r="E36" s="4"/>
      <c r="F36" s="4"/>
      <c r="G36" s="4"/>
      <c r="H36" s="4"/>
      <c r="I36" s="4"/>
    </row>
    <row r="37" spans="1:9" ht="15" customHeight="1" x14ac:dyDescent="0.2">
      <c r="A37" s="4"/>
      <c r="B37" s="4"/>
      <c r="C37" s="4" t="s">
        <v>1237</v>
      </c>
      <c r="D37" s="4"/>
      <c r="E37" s="4"/>
      <c r="F37" s="4"/>
      <c r="G37" s="4"/>
      <c r="H37" s="4"/>
      <c r="I37" s="4"/>
    </row>
    <row r="38" spans="1:9" ht="15" customHeight="1" x14ac:dyDescent="0.2">
      <c r="A38" s="4"/>
      <c r="B38" s="4"/>
      <c r="C38" s="4" t="s">
        <v>1238</v>
      </c>
      <c r="D38" s="4"/>
      <c r="E38" s="4"/>
      <c r="F38" s="4"/>
      <c r="G38" s="4"/>
      <c r="H38" s="4"/>
      <c r="I38" s="4"/>
    </row>
    <row r="39" spans="1:9" ht="15" customHeight="1" x14ac:dyDescent="0.2">
      <c r="A39" s="4"/>
      <c r="B39" s="4"/>
      <c r="C39" s="4" t="s">
        <v>1070</v>
      </c>
      <c r="D39" s="4"/>
      <c r="E39" s="4"/>
      <c r="F39" s="4"/>
      <c r="G39" s="4"/>
      <c r="H39" s="4"/>
      <c r="I39" s="4"/>
    </row>
    <row r="40" spans="1:9" ht="15" customHeight="1" x14ac:dyDescent="0.2">
      <c r="A40" s="4"/>
      <c r="B40" s="4"/>
      <c r="C40" s="4" t="s">
        <v>1069</v>
      </c>
      <c r="D40" s="4"/>
      <c r="E40" s="4"/>
      <c r="F40" s="4"/>
      <c r="G40" s="4"/>
      <c r="H40" s="4"/>
      <c r="I40" s="4"/>
    </row>
    <row r="41" spans="1:9" ht="4.95" customHeight="1" x14ac:dyDescent="0.2">
      <c r="A41" s="4"/>
      <c r="B41" s="4"/>
      <c r="C41" s="4"/>
      <c r="D41" s="4"/>
      <c r="E41" s="4"/>
      <c r="F41" s="4"/>
      <c r="G41" s="4"/>
      <c r="H41" s="4"/>
      <c r="I41" s="4"/>
    </row>
    <row r="42" spans="1:9" ht="15" customHeight="1" x14ac:dyDescent="0.2">
      <c r="A42" s="4"/>
      <c r="B42" s="4" t="s">
        <v>5</v>
      </c>
      <c r="C42" s="4" t="s">
        <v>1123</v>
      </c>
      <c r="D42" s="4"/>
      <c r="E42" s="4"/>
      <c r="F42" s="4"/>
      <c r="G42" s="4"/>
      <c r="H42" s="4"/>
      <c r="I42" s="4"/>
    </row>
    <row r="43" spans="1:9" ht="15" customHeight="1" x14ac:dyDescent="0.2">
      <c r="A43" s="4"/>
      <c r="B43" s="4"/>
      <c r="C43" s="4" t="s">
        <v>1124</v>
      </c>
      <c r="D43" s="4"/>
      <c r="E43" s="4"/>
      <c r="F43" s="4"/>
      <c r="G43" s="4"/>
      <c r="H43" s="4"/>
      <c r="I43" s="4"/>
    </row>
    <row r="44" spans="1:9" ht="4.95" customHeight="1" x14ac:dyDescent="0.2">
      <c r="A44" s="4"/>
      <c r="B44" s="4"/>
      <c r="C44" s="4"/>
      <c r="D44" s="4"/>
      <c r="E44" s="4"/>
      <c r="F44" s="4"/>
      <c r="G44" s="4"/>
      <c r="H44" s="4"/>
      <c r="I44" s="4"/>
    </row>
    <row r="45" spans="1:9" ht="15" customHeight="1" x14ac:dyDescent="0.2">
      <c r="A45" s="4"/>
      <c r="B45" s="4" t="s">
        <v>5</v>
      </c>
      <c r="C45" s="4" t="s">
        <v>1206</v>
      </c>
      <c r="D45" s="4"/>
      <c r="E45" s="4"/>
      <c r="F45" s="4"/>
      <c r="G45" s="4"/>
      <c r="H45" s="4"/>
      <c r="I45" s="4"/>
    </row>
    <row r="46" spans="1:9" ht="4.95" customHeight="1" x14ac:dyDescent="0.2">
      <c r="A46" s="4"/>
      <c r="B46" s="4"/>
      <c r="C46" s="4"/>
      <c r="D46" s="4"/>
      <c r="E46" s="4"/>
      <c r="F46" s="4"/>
      <c r="G46" s="4"/>
      <c r="H46" s="4"/>
      <c r="I46" s="4"/>
    </row>
    <row r="47" spans="1:9" ht="15" customHeight="1" x14ac:dyDescent="0.2">
      <c r="A47" s="42" t="s">
        <v>731</v>
      </c>
      <c r="B47" s="4"/>
      <c r="C47" s="4"/>
      <c r="D47" s="4"/>
      <c r="E47" s="4"/>
      <c r="F47" s="4"/>
      <c r="G47" s="4"/>
      <c r="H47" s="4"/>
      <c r="I47" s="4"/>
    </row>
    <row r="48" spans="1:9" ht="4.95" customHeight="1" x14ac:dyDescent="0.2">
      <c r="A48" s="4"/>
      <c r="B48" s="4"/>
      <c r="C48" s="4"/>
      <c r="D48" s="4"/>
      <c r="E48" s="4"/>
      <c r="F48" s="4"/>
      <c r="G48" s="4"/>
      <c r="H48" s="4"/>
      <c r="I48" s="4"/>
    </row>
    <row r="49" spans="1:9" ht="15" customHeight="1" x14ac:dyDescent="0.2">
      <c r="A49" s="42"/>
      <c r="B49" s="4"/>
      <c r="C49" s="4" t="s">
        <v>740</v>
      </c>
      <c r="D49" s="4"/>
      <c r="E49" s="4"/>
      <c r="F49" s="4"/>
      <c r="G49" s="4"/>
      <c r="H49" s="4"/>
      <c r="I49" s="4"/>
    </row>
    <row r="50" spans="1:9" ht="4.95" customHeight="1" x14ac:dyDescent="0.2">
      <c r="A50" s="4"/>
      <c r="B50" s="4"/>
      <c r="C50" s="4"/>
      <c r="D50" s="4"/>
      <c r="E50" s="4"/>
      <c r="F50" s="4"/>
      <c r="G50" s="4"/>
      <c r="H50" s="4"/>
      <c r="I50" s="4"/>
    </row>
    <row r="51" spans="1:9" ht="15" customHeight="1" x14ac:dyDescent="0.2">
      <c r="A51" s="4"/>
      <c r="B51" s="4"/>
      <c r="C51" s="40" t="s">
        <v>21</v>
      </c>
      <c r="D51" s="505" t="s">
        <v>22</v>
      </c>
      <c r="E51" s="506"/>
      <c r="F51" s="506"/>
      <c r="G51" s="506"/>
      <c r="H51" s="507"/>
      <c r="I51" s="4"/>
    </row>
    <row r="52" spans="1:9" ht="30" customHeight="1" x14ac:dyDescent="0.2">
      <c r="A52" s="4"/>
      <c r="B52" s="4"/>
      <c r="C52" s="52" t="str">
        <f>はじめに!B2</f>
        <v>平成27（2015）年神奈川県産業連関表</v>
      </c>
      <c r="D52" s="502" t="str">
        <f>LEFT(C52,11)&amp;"の神奈川県における生産活動を通じた
産業相互間や産業と家計間等の経済取引を金額で表した表"</f>
        <v>平成27（2015）年の神奈川県における生産活動を通じた
産業相互間や産業と家計間等の経済取引を金額で表した表</v>
      </c>
      <c r="E52" s="503"/>
      <c r="F52" s="503"/>
      <c r="G52" s="503"/>
      <c r="H52" s="504"/>
      <c r="I52" s="4"/>
    </row>
    <row r="53" spans="1:9" ht="30" customHeight="1" x14ac:dyDescent="0.2">
      <c r="A53" s="4"/>
      <c r="B53" s="4"/>
      <c r="C53" s="52" t="s">
        <v>736</v>
      </c>
      <c r="D53" s="502" t="s">
        <v>1210</v>
      </c>
      <c r="E53" s="503"/>
      <c r="F53" s="503"/>
      <c r="G53" s="503"/>
      <c r="H53" s="504"/>
      <c r="I53" s="4"/>
    </row>
    <row r="54" spans="1:9" ht="15" customHeight="1" x14ac:dyDescent="0.2">
      <c r="A54" s="4"/>
      <c r="B54" s="4"/>
      <c r="C54" s="52" t="s">
        <v>737</v>
      </c>
      <c r="D54" s="502" t="s">
        <v>738</v>
      </c>
      <c r="E54" s="503"/>
      <c r="F54" s="503"/>
      <c r="G54" s="503"/>
      <c r="H54" s="504"/>
      <c r="I54" s="4"/>
    </row>
    <row r="55" spans="1:9" ht="15" customHeight="1" x14ac:dyDescent="0.2">
      <c r="A55" s="4"/>
      <c r="B55" s="4"/>
      <c r="C55" s="52" t="s">
        <v>739</v>
      </c>
      <c r="D55" s="502" t="s">
        <v>1251</v>
      </c>
      <c r="E55" s="503"/>
      <c r="F55" s="503"/>
      <c r="G55" s="503"/>
      <c r="H55" s="504"/>
      <c r="I55" s="4"/>
    </row>
    <row r="56" spans="1:9" ht="30" customHeight="1" x14ac:dyDescent="0.2">
      <c r="A56" s="4"/>
      <c r="B56" s="4"/>
      <c r="C56" s="52" t="s">
        <v>741</v>
      </c>
      <c r="D56" s="502" t="s">
        <v>763</v>
      </c>
      <c r="E56" s="503"/>
      <c r="F56" s="503"/>
      <c r="G56" s="503"/>
      <c r="H56" s="504"/>
      <c r="I56" s="4"/>
    </row>
    <row r="57" spans="1:9" ht="15" customHeight="1" x14ac:dyDescent="0.2">
      <c r="A57" s="4"/>
      <c r="B57" s="4"/>
      <c r="C57" s="52" t="s">
        <v>743</v>
      </c>
      <c r="D57" s="502" t="s">
        <v>1252</v>
      </c>
      <c r="E57" s="503"/>
      <c r="F57" s="503"/>
      <c r="G57" s="503"/>
      <c r="H57" s="504"/>
      <c r="I57" s="4"/>
    </row>
    <row r="58" spans="1:9" ht="30" customHeight="1" x14ac:dyDescent="0.2">
      <c r="A58" s="4"/>
      <c r="B58" s="4"/>
      <c r="C58" s="52" t="s">
        <v>742</v>
      </c>
      <c r="D58" s="502" t="s">
        <v>744</v>
      </c>
      <c r="E58" s="503"/>
      <c r="F58" s="503"/>
      <c r="G58" s="503"/>
      <c r="H58" s="504"/>
      <c r="I58" s="4"/>
    </row>
    <row r="59" spans="1:9" ht="15" customHeight="1" x14ac:dyDescent="0.2">
      <c r="A59" s="4"/>
      <c r="B59" s="4"/>
      <c r="C59" s="52" t="s">
        <v>1169</v>
      </c>
      <c r="D59" s="502" t="s">
        <v>745</v>
      </c>
      <c r="E59" s="503"/>
      <c r="F59" s="503"/>
      <c r="G59" s="503"/>
      <c r="H59" s="504"/>
      <c r="I59" s="4"/>
    </row>
    <row r="60" spans="1:9" ht="30" customHeight="1" x14ac:dyDescent="0.2">
      <c r="A60" s="4"/>
      <c r="B60" s="4"/>
      <c r="C60" s="52" t="s">
        <v>747</v>
      </c>
      <c r="D60" s="502" t="s">
        <v>748</v>
      </c>
      <c r="E60" s="503"/>
      <c r="F60" s="503"/>
      <c r="G60" s="503"/>
      <c r="H60" s="504"/>
      <c r="I60" s="4"/>
    </row>
    <row r="61" spans="1:9" ht="15" customHeight="1" x14ac:dyDescent="0.2">
      <c r="A61" s="4"/>
      <c r="B61" s="4"/>
      <c r="C61" s="52" t="s">
        <v>727</v>
      </c>
      <c r="D61" s="502" t="s">
        <v>746</v>
      </c>
      <c r="E61" s="503"/>
      <c r="F61" s="503"/>
      <c r="G61" s="503"/>
      <c r="H61" s="504"/>
      <c r="I61" s="4"/>
    </row>
    <row r="62" spans="1:9" ht="15" customHeight="1" x14ac:dyDescent="0.2">
      <c r="A62" s="4"/>
      <c r="B62" s="4"/>
      <c r="C62" s="52" t="s">
        <v>749</v>
      </c>
      <c r="D62" s="502" t="s">
        <v>750</v>
      </c>
      <c r="E62" s="503"/>
      <c r="F62" s="503"/>
      <c r="G62" s="503"/>
      <c r="H62" s="504"/>
      <c r="I62" s="4"/>
    </row>
    <row r="63" spans="1:9" ht="15" customHeight="1" x14ac:dyDescent="0.2">
      <c r="A63" s="4"/>
      <c r="B63" s="4"/>
      <c r="C63" s="52" t="s">
        <v>705</v>
      </c>
      <c r="D63" s="502" t="s">
        <v>1253</v>
      </c>
      <c r="E63" s="503"/>
      <c r="F63" s="503"/>
      <c r="G63" s="503"/>
      <c r="H63" s="504"/>
      <c r="I63" s="4"/>
    </row>
    <row r="64" spans="1:9" ht="15" customHeight="1" x14ac:dyDescent="0.2">
      <c r="A64" s="4"/>
      <c r="B64" s="4"/>
      <c r="C64" s="52" t="s">
        <v>728</v>
      </c>
      <c r="D64" s="502" t="s">
        <v>751</v>
      </c>
      <c r="E64" s="503"/>
      <c r="F64" s="503"/>
      <c r="G64" s="503"/>
      <c r="H64" s="504"/>
      <c r="I64" s="4"/>
    </row>
    <row r="65" spans="1:9" ht="30" customHeight="1" x14ac:dyDescent="0.2">
      <c r="A65" s="4"/>
      <c r="B65" s="4"/>
      <c r="C65" s="52" t="s">
        <v>704</v>
      </c>
      <c r="D65" s="502" t="s">
        <v>761</v>
      </c>
      <c r="E65" s="503"/>
      <c r="F65" s="503"/>
      <c r="G65" s="503"/>
      <c r="H65" s="504"/>
      <c r="I65" s="4"/>
    </row>
    <row r="66" spans="1:9" ht="15" customHeight="1" x14ac:dyDescent="0.2">
      <c r="A66" s="4"/>
      <c r="B66" s="4"/>
      <c r="C66" s="52" t="s">
        <v>752</v>
      </c>
      <c r="D66" s="502" t="s">
        <v>754</v>
      </c>
      <c r="E66" s="503"/>
      <c r="F66" s="503"/>
      <c r="G66" s="503"/>
      <c r="H66" s="504"/>
      <c r="I66" s="4"/>
    </row>
    <row r="67" spans="1:9" ht="15" customHeight="1" x14ac:dyDescent="0.2">
      <c r="A67" s="4"/>
      <c r="B67" s="4"/>
      <c r="C67" s="52" t="s">
        <v>730</v>
      </c>
      <c r="D67" s="502" t="s">
        <v>760</v>
      </c>
      <c r="E67" s="503"/>
      <c r="F67" s="503"/>
      <c r="G67" s="503"/>
      <c r="H67" s="504"/>
      <c r="I67" s="4"/>
    </row>
    <row r="68" spans="1:9" ht="15" customHeight="1" x14ac:dyDescent="0.2">
      <c r="A68" s="4"/>
      <c r="B68" s="4"/>
      <c r="C68" s="52" t="s">
        <v>753</v>
      </c>
      <c r="D68" s="502" t="s">
        <v>755</v>
      </c>
      <c r="E68" s="503"/>
      <c r="F68" s="503"/>
      <c r="G68" s="503"/>
      <c r="H68" s="504"/>
      <c r="I68" s="4"/>
    </row>
    <row r="69" spans="1:9" ht="15" customHeight="1" x14ac:dyDescent="0.2">
      <c r="A69" s="4"/>
      <c r="B69" s="4"/>
      <c r="C69" s="52" t="s">
        <v>729</v>
      </c>
      <c r="D69" s="502" t="s">
        <v>759</v>
      </c>
      <c r="E69" s="503"/>
      <c r="F69" s="503"/>
      <c r="G69" s="503"/>
      <c r="H69" s="504"/>
      <c r="I69" s="4"/>
    </row>
    <row r="70" spans="1:9" ht="30" customHeight="1" x14ac:dyDescent="0.2">
      <c r="A70" s="4"/>
      <c r="B70" s="4"/>
      <c r="C70" s="52" t="s">
        <v>707</v>
      </c>
      <c r="D70" s="502" t="s">
        <v>758</v>
      </c>
      <c r="E70" s="503"/>
      <c r="F70" s="503"/>
      <c r="G70" s="503"/>
      <c r="H70" s="504"/>
      <c r="I70" s="4"/>
    </row>
    <row r="71" spans="1:9" ht="15" customHeight="1" x14ac:dyDescent="0.2">
      <c r="A71" s="4"/>
      <c r="B71" s="4"/>
      <c r="C71" s="52" t="s">
        <v>708</v>
      </c>
      <c r="D71" s="502" t="s">
        <v>1254</v>
      </c>
      <c r="E71" s="503"/>
      <c r="F71" s="503"/>
      <c r="G71" s="503"/>
      <c r="H71" s="504"/>
      <c r="I71" s="4"/>
    </row>
    <row r="72" spans="1:9" ht="30" customHeight="1" x14ac:dyDescent="0.2">
      <c r="A72" s="4"/>
      <c r="B72" s="4"/>
      <c r="C72" s="52" t="s">
        <v>709</v>
      </c>
      <c r="D72" s="502" t="s">
        <v>756</v>
      </c>
      <c r="E72" s="503"/>
      <c r="F72" s="503"/>
      <c r="G72" s="503"/>
      <c r="H72" s="504"/>
      <c r="I72" s="4"/>
    </row>
    <row r="73" spans="1:9" ht="15" customHeight="1" x14ac:dyDescent="0.2">
      <c r="A73" s="4"/>
      <c r="B73" s="4"/>
      <c r="C73" s="52" t="s">
        <v>721</v>
      </c>
      <c r="D73" s="502" t="s">
        <v>757</v>
      </c>
      <c r="E73" s="503"/>
      <c r="F73" s="503"/>
      <c r="G73" s="503"/>
      <c r="H73" s="504"/>
      <c r="I73" s="4"/>
    </row>
    <row r="74" spans="1:9" ht="15" customHeight="1" x14ac:dyDescent="0.2">
      <c r="A74" s="4"/>
      <c r="B74" s="4"/>
      <c r="C74" s="52" t="s">
        <v>762</v>
      </c>
      <c r="D74" s="502" t="str">
        <f>はじめに!B2&amp;"における民間消費支出の合計に占める各産業の割合"</f>
        <v>平成27（2015）年神奈川県産業連関表における民間消費支出の合計に占める各産業の割合</v>
      </c>
      <c r="E74" s="503"/>
      <c r="F74" s="503"/>
      <c r="G74" s="503"/>
      <c r="H74" s="504"/>
      <c r="I74" s="4"/>
    </row>
    <row r="75" spans="1:9" ht="12" customHeight="1" x14ac:dyDescent="0.2"/>
  </sheetData>
  <sheetProtection sheet="1" objects="1" scenarios="1"/>
  <mergeCells count="26">
    <mergeCell ref="D61:H61"/>
    <mergeCell ref="D56:H56"/>
    <mergeCell ref="D74:H74"/>
    <mergeCell ref="D60:H60"/>
    <mergeCell ref="D70:H70"/>
    <mergeCell ref="D71:H71"/>
    <mergeCell ref="D65:H65"/>
    <mergeCell ref="D62:H62"/>
    <mergeCell ref="D63:H63"/>
    <mergeCell ref="D64:H64"/>
    <mergeCell ref="D67:H67"/>
    <mergeCell ref="D69:H69"/>
    <mergeCell ref="D66:H66"/>
    <mergeCell ref="D68:H68"/>
    <mergeCell ref="D73:H73"/>
    <mergeCell ref="D72:H72"/>
    <mergeCell ref="B2:H2"/>
    <mergeCell ref="D55:H55"/>
    <mergeCell ref="D57:H57"/>
    <mergeCell ref="D58:H58"/>
    <mergeCell ref="D59:H59"/>
    <mergeCell ref="B3:H3"/>
    <mergeCell ref="D51:H51"/>
    <mergeCell ref="D52:H52"/>
    <mergeCell ref="D53:H53"/>
    <mergeCell ref="D54:H54"/>
  </mergeCells>
  <phoneticPr fontId="1"/>
  <pageMargins left="0.70866141732283472" right="0.70866141732283472" top="0.74803149606299213" bottom="0.74803149606299213" header="0.31496062992125984" footer="0.31496062992125984"/>
  <pageSetup paperSize="9" scale="6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8" tint="-0.249977111117893"/>
    <pageSetUpPr fitToPage="1"/>
  </sheetPr>
  <dimension ref="A1:K195"/>
  <sheetViews>
    <sheetView showGridLines="0" zoomScaleNormal="100" zoomScaleSheetLayoutView="100" workbookViewId="0">
      <pane ySplit="8" topLeftCell="A9" activePane="bottomLeft" state="frozen"/>
      <selection activeCell="A2" sqref="A2:H2"/>
      <selection pane="bottomLeft" sqref="A1:H1"/>
    </sheetView>
  </sheetViews>
  <sheetFormatPr defaultColWidth="8.88671875" defaultRowHeight="13.2" x14ac:dyDescent="0.2"/>
  <cols>
    <col min="1" max="1" width="2.77734375" style="165" customWidth="1"/>
    <col min="2" max="2" width="14.33203125" style="167" customWidth="1"/>
    <col min="3" max="3" width="3.33203125" style="165" customWidth="1"/>
    <col min="4" max="4" width="18.77734375" style="167" customWidth="1"/>
    <col min="5" max="5" width="4.77734375" style="165" hidden="1" customWidth="1"/>
    <col min="6" max="6" width="21.88671875" style="166" customWidth="1"/>
    <col min="7" max="7" width="48.77734375" style="166" customWidth="1"/>
    <col min="8" max="8" width="64.33203125" style="166" customWidth="1"/>
    <col min="9" max="16384" width="8.88671875" style="1"/>
  </cols>
  <sheetData>
    <row r="1" spans="1:11" ht="30" customHeight="1" x14ac:dyDescent="0.2">
      <c r="A1" s="508" t="str">
        <f>はじめに!B2</f>
        <v>平成27（2015）年神奈川県産業連関表</v>
      </c>
      <c r="B1" s="508"/>
      <c r="C1" s="508"/>
      <c r="D1" s="508"/>
      <c r="E1" s="508"/>
      <c r="F1" s="508"/>
      <c r="G1" s="508"/>
      <c r="H1" s="508"/>
    </row>
    <row r="2" spans="1:11" ht="30" customHeight="1" x14ac:dyDescent="0.2">
      <c r="A2" s="508" t="s">
        <v>1143</v>
      </c>
      <c r="B2" s="508"/>
      <c r="C2" s="508"/>
      <c r="D2" s="508"/>
      <c r="E2" s="508"/>
      <c r="F2" s="508"/>
      <c r="G2" s="508"/>
      <c r="H2" s="508"/>
    </row>
    <row r="3" spans="1:11" ht="13.2" customHeight="1" x14ac:dyDescent="0.2">
      <c r="G3" s="44"/>
      <c r="H3" s="123" t="s">
        <v>1202</v>
      </c>
      <c r="I3" s="46"/>
      <c r="J3" s="47"/>
      <c r="K3" s="45"/>
    </row>
    <row r="4" spans="1:11" ht="13.2" customHeight="1" x14ac:dyDescent="0.2">
      <c r="G4" s="48"/>
      <c r="H4" s="123" t="s">
        <v>1203</v>
      </c>
      <c r="I4" s="46"/>
      <c r="J4" s="47"/>
      <c r="K4" s="45"/>
    </row>
    <row r="5" spans="1:11" ht="13.2" customHeight="1" x14ac:dyDescent="0.2">
      <c r="G5" s="48"/>
      <c r="H5" s="123" t="s">
        <v>1204</v>
      </c>
      <c r="I5" s="46"/>
      <c r="J5" s="47"/>
      <c r="K5" s="45"/>
    </row>
    <row r="6" spans="1:11" ht="13.2" customHeight="1" x14ac:dyDescent="0.2">
      <c r="H6" s="123" t="s">
        <v>1205</v>
      </c>
    </row>
    <row r="7" spans="1:11" ht="13.2" customHeight="1" x14ac:dyDescent="0.2">
      <c r="H7" s="123" t="s">
        <v>1201</v>
      </c>
    </row>
    <row r="8" spans="1:11" ht="19.2" customHeight="1" x14ac:dyDescent="0.2">
      <c r="A8" s="521" t="s">
        <v>766</v>
      </c>
      <c r="B8" s="522"/>
      <c r="C8" s="523" t="s">
        <v>767</v>
      </c>
      <c r="D8" s="523"/>
      <c r="E8" s="524" t="s">
        <v>768</v>
      </c>
      <c r="F8" s="524"/>
      <c r="G8" s="169" t="s">
        <v>913</v>
      </c>
      <c r="H8" s="169" t="s">
        <v>769</v>
      </c>
    </row>
    <row r="9" spans="1:11" ht="19.95" customHeight="1" x14ac:dyDescent="0.2">
      <c r="A9" s="515" t="s">
        <v>41</v>
      </c>
      <c r="B9" s="518" t="s">
        <v>77</v>
      </c>
      <c r="C9" s="511" t="s">
        <v>142</v>
      </c>
      <c r="D9" s="512" t="s">
        <v>143</v>
      </c>
      <c r="E9" s="263" t="s">
        <v>140</v>
      </c>
      <c r="F9" s="264" t="s">
        <v>141</v>
      </c>
      <c r="G9" s="265" t="s">
        <v>770</v>
      </c>
      <c r="H9" s="265" t="s">
        <v>914</v>
      </c>
    </row>
    <row r="10" spans="1:11" ht="60" customHeight="1" x14ac:dyDescent="0.2">
      <c r="A10" s="516"/>
      <c r="B10" s="519"/>
      <c r="C10" s="511"/>
      <c r="D10" s="512"/>
      <c r="E10" s="263" t="s">
        <v>145</v>
      </c>
      <c r="F10" s="264" t="s">
        <v>146</v>
      </c>
      <c r="G10" s="265" t="s">
        <v>771</v>
      </c>
      <c r="H10" s="265" t="s">
        <v>1144</v>
      </c>
    </row>
    <row r="11" spans="1:11" ht="45" customHeight="1" x14ac:dyDescent="0.2">
      <c r="A11" s="516"/>
      <c r="B11" s="519"/>
      <c r="C11" s="511"/>
      <c r="D11" s="512"/>
      <c r="E11" s="263" t="s">
        <v>147</v>
      </c>
      <c r="F11" s="264" t="s">
        <v>148</v>
      </c>
      <c r="G11" s="265" t="s">
        <v>772</v>
      </c>
      <c r="H11" s="265" t="s">
        <v>915</v>
      </c>
    </row>
    <row r="12" spans="1:11" ht="45" customHeight="1" x14ac:dyDescent="0.2">
      <c r="A12" s="516"/>
      <c r="B12" s="519"/>
      <c r="C12" s="511"/>
      <c r="D12" s="512"/>
      <c r="E12" s="263" t="s">
        <v>149</v>
      </c>
      <c r="F12" s="264" t="s">
        <v>150</v>
      </c>
      <c r="G12" s="265" t="s">
        <v>150</v>
      </c>
      <c r="H12" s="265" t="s">
        <v>916</v>
      </c>
    </row>
    <row r="13" spans="1:11" ht="60" customHeight="1" x14ac:dyDescent="0.2">
      <c r="A13" s="516"/>
      <c r="B13" s="519"/>
      <c r="C13" s="511"/>
      <c r="D13" s="512"/>
      <c r="E13" s="263" t="s">
        <v>151</v>
      </c>
      <c r="F13" s="264" t="s">
        <v>152</v>
      </c>
      <c r="G13" s="265" t="s">
        <v>786</v>
      </c>
      <c r="H13" s="265" t="s">
        <v>917</v>
      </c>
    </row>
    <row r="14" spans="1:11" ht="60" customHeight="1" x14ac:dyDescent="0.2">
      <c r="A14" s="516"/>
      <c r="B14" s="519"/>
      <c r="C14" s="511"/>
      <c r="D14" s="512"/>
      <c r="E14" s="263" t="s">
        <v>153</v>
      </c>
      <c r="F14" s="264" t="s">
        <v>154</v>
      </c>
      <c r="G14" s="265" t="s">
        <v>787</v>
      </c>
      <c r="H14" s="265" t="s">
        <v>918</v>
      </c>
    </row>
    <row r="15" spans="1:11" ht="60" customHeight="1" x14ac:dyDescent="0.2">
      <c r="A15" s="516"/>
      <c r="B15" s="519"/>
      <c r="C15" s="266" t="s">
        <v>144</v>
      </c>
      <c r="D15" s="267" t="s">
        <v>156</v>
      </c>
      <c r="E15" s="263" t="s">
        <v>155</v>
      </c>
      <c r="F15" s="264" t="s">
        <v>156</v>
      </c>
      <c r="G15" s="265" t="s">
        <v>788</v>
      </c>
      <c r="H15" s="265" t="s">
        <v>919</v>
      </c>
    </row>
    <row r="16" spans="1:11" ht="19.95" customHeight="1" x14ac:dyDescent="0.2">
      <c r="A16" s="516"/>
      <c r="B16" s="519"/>
      <c r="C16" s="266" t="s">
        <v>159</v>
      </c>
      <c r="D16" s="267" t="s">
        <v>158</v>
      </c>
      <c r="E16" s="263" t="s">
        <v>157</v>
      </c>
      <c r="F16" s="264" t="s">
        <v>158</v>
      </c>
      <c r="G16" s="265" t="s">
        <v>789</v>
      </c>
      <c r="H16" s="265" t="s">
        <v>920</v>
      </c>
    </row>
    <row r="17" spans="1:8" ht="19.95" customHeight="1" x14ac:dyDescent="0.2">
      <c r="A17" s="516"/>
      <c r="B17" s="519"/>
      <c r="C17" s="511" t="s">
        <v>162</v>
      </c>
      <c r="D17" s="512" t="s">
        <v>163</v>
      </c>
      <c r="E17" s="263" t="s">
        <v>161</v>
      </c>
      <c r="F17" s="264" t="s">
        <v>160</v>
      </c>
      <c r="G17" s="265" t="s">
        <v>160</v>
      </c>
      <c r="H17" s="265" t="s">
        <v>921</v>
      </c>
    </row>
    <row r="18" spans="1:8" ht="19.95" customHeight="1" x14ac:dyDescent="0.2">
      <c r="A18" s="516"/>
      <c r="B18" s="519"/>
      <c r="C18" s="511"/>
      <c r="D18" s="512"/>
      <c r="E18" s="263" t="s">
        <v>164</v>
      </c>
      <c r="F18" s="264" t="s">
        <v>165</v>
      </c>
      <c r="G18" s="265" t="s">
        <v>165</v>
      </c>
      <c r="H18" s="265" t="s">
        <v>922</v>
      </c>
    </row>
    <row r="19" spans="1:8" ht="45" customHeight="1" x14ac:dyDescent="0.2">
      <c r="A19" s="516"/>
      <c r="B19" s="519"/>
      <c r="C19" s="511"/>
      <c r="D19" s="512"/>
      <c r="E19" s="263" t="s">
        <v>166</v>
      </c>
      <c r="F19" s="264" t="s">
        <v>167</v>
      </c>
      <c r="G19" s="265" t="s">
        <v>790</v>
      </c>
      <c r="H19" s="265" t="s">
        <v>923</v>
      </c>
    </row>
    <row r="20" spans="1:8" ht="19.95" customHeight="1" x14ac:dyDescent="0.2">
      <c r="A20" s="516"/>
      <c r="B20" s="519"/>
      <c r="C20" s="511" t="s">
        <v>170</v>
      </c>
      <c r="D20" s="512" t="s">
        <v>171</v>
      </c>
      <c r="E20" s="263" t="s">
        <v>168</v>
      </c>
      <c r="F20" s="264" t="s">
        <v>169</v>
      </c>
      <c r="G20" s="265" t="s">
        <v>791</v>
      </c>
      <c r="H20" s="265" t="s">
        <v>924</v>
      </c>
    </row>
    <row r="21" spans="1:8" ht="19.95" customHeight="1" x14ac:dyDescent="0.2">
      <c r="A21" s="517"/>
      <c r="B21" s="520"/>
      <c r="C21" s="511"/>
      <c r="D21" s="512"/>
      <c r="E21" s="263" t="s">
        <v>172</v>
      </c>
      <c r="F21" s="264" t="s">
        <v>173</v>
      </c>
      <c r="G21" s="265" t="s">
        <v>792</v>
      </c>
      <c r="H21" s="265" t="s">
        <v>1172</v>
      </c>
    </row>
    <row r="22" spans="1:8" ht="19.95" customHeight="1" x14ac:dyDescent="0.2">
      <c r="A22" s="515" t="s">
        <v>1088</v>
      </c>
      <c r="B22" s="518" t="s">
        <v>1089</v>
      </c>
      <c r="C22" s="266" t="s">
        <v>176</v>
      </c>
      <c r="D22" s="267" t="s">
        <v>175</v>
      </c>
      <c r="E22" s="263" t="s">
        <v>174</v>
      </c>
      <c r="F22" s="264" t="s">
        <v>175</v>
      </c>
      <c r="G22" s="265" t="s">
        <v>793</v>
      </c>
      <c r="H22" s="265" t="s">
        <v>925</v>
      </c>
    </row>
    <row r="23" spans="1:8" ht="19.95" customHeight="1" x14ac:dyDescent="0.2">
      <c r="A23" s="516"/>
      <c r="B23" s="519"/>
      <c r="C23" s="511" t="s">
        <v>179</v>
      </c>
      <c r="D23" s="512" t="s">
        <v>180</v>
      </c>
      <c r="E23" s="263" t="s">
        <v>177</v>
      </c>
      <c r="F23" s="264" t="s">
        <v>178</v>
      </c>
      <c r="G23" s="265" t="s">
        <v>794</v>
      </c>
      <c r="H23" s="265" t="s">
        <v>926</v>
      </c>
    </row>
    <row r="24" spans="1:8" ht="45" customHeight="1" x14ac:dyDescent="0.2">
      <c r="A24" s="517"/>
      <c r="B24" s="520"/>
      <c r="C24" s="511"/>
      <c r="D24" s="512"/>
      <c r="E24" s="263" t="s">
        <v>181</v>
      </c>
      <c r="F24" s="264" t="s">
        <v>182</v>
      </c>
      <c r="G24" s="265" t="s">
        <v>795</v>
      </c>
      <c r="H24" s="265" t="s">
        <v>927</v>
      </c>
    </row>
    <row r="25" spans="1:8" ht="60" customHeight="1" x14ac:dyDescent="0.2">
      <c r="A25" s="510" t="s">
        <v>42</v>
      </c>
      <c r="B25" s="509" t="s">
        <v>78</v>
      </c>
      <c r="C25" s="511" t="s">
        <v>185</v>
      </c>
      <c r="D25" s="512" t="s">
        <v>186</v>
      </c>
      <c r="E25" s="263" t="s">
        <v>183</v>
      </c>
      <c r="F25" s="264" t="s">
        <v>184</v>
      </c>
      <c r="G25" s="265" t="s">
        <v>796</v>
      </c>
      <c r="H25" s="265" t="s">
        <v>928</v>
      </c>
    </row>
    <row r="26" spans="1:8" ht="60" customHeight="1" x14ac:dyDescent="0.2">
      <c r="A26" s="510"/>
      <c r="B26" s="509"/>
      <c r="C26" s="511"/>
      <c r="D26" s="512"/>
      <c r="E26" s="263" t="s">
        <v>187</v>
      </c>
      <c r="F26" s="264" t="s">
        <v>188</v>
      </c>
      <c r="G26" s="265" t="s">
        <v>797</v>
      </c>
      <c r="H26" s="265" t="s">
        <v>929</v>
      </c>
    </row>
    <row r="27" spans="1:8" ht="19.95" customHeight="1" x14ac:dyDescent="0.2">
      <c r="A27" s="510"/>
      <c r="B27" s="509"/>
      <c r="C27" s="511"/>
      <c r="D27" s="512"/>
      <c r="E27" s="263" t="s">
        <v>189</v>
      </c>
      <c r="F27" s="264" t="s">
        <v>190</v>
      </c>
      <c r="G27" s="265" t="s">
        <v>798</v>
      </c>
      <c r="H27" s="265" t="s">
        <v>930</v>
      </c>
    </row>
    <row r="28" spans="1:8" ht="60" customHeight="1" x14ac:dyDescent="0.2">
      <c r="A28" s="510"/>
      <c r="B28" s="509"/>
      <c r="C28" s="511"/>
      <c r="D28" s="512"/>
      <c r="E28" s="263" t="s">
        <v>191</v>
      </c>
      <c r="F28" s="264" t="s">
        <v>192</v>
      </c>
      <c r="G28" s="265" t="s">
        <v>799</v>
      </c>
      <c r="H28" s="265" t="s">
        <v>931</v>
      </c>
    </row>
    <row r="29" spans="1:8" ht="49.95" customHeight="1" x14ac:dyDescent="0.2">
      <c r="A29" s="510"/>
      <c r="B29" s="509"/>
      <c r="C29" s="511"/>
      <c r="D29" s="512"/>
      <c r="E29" s="263" t="s">
        <v>193</v>
      </c>
      <c r="F29" s="264" t="s">
        <v>194</v>
      </c>
      <c r="G29" s="265" t="s">
        <v>194</v>
      </c>
      <c r="H29" s="265" t="s">
        <v>932</v>
      </c>
    </row>
    <row r="30" spans="1:8" ht="79.95" customHeight="1" x14ac:dyDescent="0.2">
      <c r="A30" s="510"/>
      <c r="B30" s="509"/>
      <c r="C30" s="511"/>
      <c r="D30" s="512"/>
      <c r="E30" s="263" t="s">
        <v>195</v>
      </c>
      <c r="F30" s="264" t="s">
        <v>196</v>
      </c>
      <c r="G30" s="265" t="s">
        <v>800</v>
      </c>
      <c r="H30" s="265" t="s">
        <v>1145</v>
      </c>
    </row>
    <row r="31" spans="1:8" ht="79.95" customHeight="1" x14ac:dyDescent="0.2">
      <c r="A31" s="510"/>
      <c r="B31" s="509"/>
      <c r="C31" s="511"/>
      <c r="D31" s="512"/>
      <c r="E31" s="263" t="s">
        <v>197</v>
      </c>
      <c r="F31" s="264" t="s">
        <v>198</v>
      </c>
      <c r="G31" s="265" t="s">
        <v>801</v>
      </c>
      <c r="H31" s="265" t="s">
        <v>1146</v>
      </c>
    </row>
    <row r="32" spans="1:8" ht="45" customHeight="1" x14ac:dyDescent="0.2">
      <c r="A32" s="510"/>
      <c r="B32" s="509"/>
      <c r="C32" s="511" t="s">
        <v>201</v>
      </c>
      <c r="D32" s="512" t="s">
        <v>202</v>
      </c>
      <c r="E32" s="263" t="s">
        <v>199</v>
      </c>
      <c r="F32" s="264" t="s">
        <v>200</v>
      </c>
      <c r="G32" s="265" t="s">
        <v>802</v>
      </c>
      <c r="H32" s="265" t="s">
        <v>933</v>
      </c>
    </row>
    <row r="33" spans="1:8" ht="40.200000000000003" customHeight="1" x14ac:dyDescent="0.2">
      <c r="A33" s="510"/>
      <c r="B33" s="509"/>
      <c r="C33" s="511"/>
      <c r="D33" s="512"/>
      <c r="E33" s="263" t="s">
        <v>203</v>
      </c>
      <c r="F33" s="264" t="s">
        <v>204</v>
      </c>
      <c r="G33" s="265" t="s">
        <v>803</v>
      </c>
      <c r="H33" s="265" t="s">
        <v>934</v>
      </c>
    </row>
    <row r="34" spans="1:8" ht="40.049999999999997" customHeight="1" x14ac:dyDescent="0.2">
      <c r="A34" s="510"/>
      <c r="B34" s="509"/>
      <c r="C34" s="266" t="s">
        <v>207</v>
      </c>
      <c r="D34" s="268" t="s">
        <v>1135</v>
      </c>
      <c r="E34" s="263" t="s">
        <v>205</v>
      </c>
      <c r="F34" s="269" t="s">
        <v>1140</v>
      </c>
      <c r="G34" s="265" t="s">
        <v>804</v>
      </c>
      <c r="H34" s="265" t="s">
        <v>935</v>
      </c>
    </row>
    <row r="35" spans="1:8" ht="19.95" customHeight="1" x14ac:dyDescent="0.2">
      <c r="A35" s="510"/>
      <c r="B35" s="509"/>
      <c r="C35" s="266" t="s">
        <v>210</v>
      </c>
      <c r="D35" s="267" t="s">
        <v>209</v>
      </c>
      <c r="E35" s="263" t="s">
        <v>208</v>
      </c>
      <c r="F35" s="264" t="s">
        <v>209</v>
      </c>
      <c r="G35" s="265" t="s">
        <v>209</v>
      </c>
      <c r="H35" s="265" t="s">
        <v>936</v>
      </c>
    </row>
    <row r="36" spans="1:8" ht="19.95" customHeight="1" x14ac:dyDescent="0.2">
      <c r="A36" s="510" t="s">
        <v>43</v>
      </c>
      <c r="B36" s="509" t="s">
        <v>79</v>
      </c>
      <c r="C36" s="511" t="s">
        <v>213</v>
      </c>
      <c r="D36" s="512" t="s">
        <v>214</v>
      </c>
      <c r="E36" s="263" t="s">
        <v>211</v>
      </c>
      <c r="F36" s="264" t="s">
        <v>212</v>
      </c>
      <c r="G36" s="265" t="s">
        <v>805</v>
      </c>
      <c r="H36" s="265" t="s">
        <v>938</v>
      </c>
    </row>
    <row r="37" spans="1:8" ht="40.200000000000003" customHeight="1" x14ac:dyDescent="0.2">
      <c r="A37" s="510"/>
      <c r="B37" s="509"/>
      <c r="C37" s="511"/>
      <c r="D37" s="512"/>
      <c r="E37" s="263" t="s">
        <v>215</v>
      </c>
      <c r="F37" s="264" t="s">
        <v>216</v>
      </c>
      <c r="G37" s="265" t="s">
        <v>806</v>
      </c>
      <c r="H37" s="265" t="s">
        <v>937</v>
      </c>
    </row>
    <row r="38" spans="1:8" ht="19.95" customHeight="1" x14ac:dyDescent="0.2">
      <c r="A38" s="510"/>
      <c r="B38" s="509"/>
      <c r="C38" s="511"/>
      <c r="D38" s="512"/>
      <c r="E38" s="263" t="s">
        <v>217</v>
      </c>
      <c r="F38" s="264" t="s">
        <v>218</v>
      </c>
      <c r="G38" s="265" t="s">
        <v>218</v>
      </c>
      <c r="H38" s="265" t="s">
        <v>939</v>
      </c>
    </row>
    <row r="39" spans="1:8" ht="19.95" customHeight="1" x14ac:dyDescent="0.2">
      <c r="A39" s="510"/>
      <c r="B39" s="509"/>
      <c r="C39" s="511"/>
      <c r="D39" s="512"/>
      <c r="E39" s="263" t="s">
        <v>219</v>
      </c>
      <c r="F39" s="264" t="s">
        <v>220</v>
      </c>
      <c r="G39" s="265" t="s">
        <v>220</v>
      </c>
      <c r="H39" s="265" t="s">
        <v>940</v>
      </c>
    </row>
    <row r="40" spans="1:8" ht="19.95" customHeight="1" x14ac:dyDescent="0.2">
      <c r="A40" s="510"/>
      <c r="B40" s="509"/>
      <c r="C40" s="511"/>
      <c r="D40" s="512"/>
      <c r="E40" s="263" t="s">
        <v>222</v>
      </c>
      <c r="F40" s="264" t="s">
        <v>221</v>
      </c>
      <c r="G40" s="265" t="s">
        <v>807</v>
      </c>
      <c r="H40" s="265" t="s">
        <v>941</v>
      </c>
    </row>
    <row r="41" spans="1:8" ht="60" customHeight="1" x14ac:dyDescent="0.2">
      <c r="A41" s="510"/>
      <c r="B41" s="509"/>
      <c r="C41" s="511" t="s">
        <v>225</v>
      </c>
      <c r="D41" s="512" t="s">
        <v>226</v>
      </c>
      <c r="E41" s="263" t="s">
        <v>223</v>
      </c>
      <c r="F41" s="264" t="s">
        <v>224</v>
      </c>
      <c r="G41" s="265" t="s">
        <v>808</v>
      </c>
      <c r="H41" s="265" t="s">
        <v>1147</v>
      </c>
    </row>
    <row r="42" spans="1:8" ht="19.95" customHeight="1" x14ac:dyDescent="0.2">
      <c r="A42" s="510"/>
      <c r="B42" s="509"/>
      <c r="C42" s="511"/>
      <c r="D42" s="512"/>
      <c r="E42" s="263" t="s">
        <v>227</v>
      </c>
      <c r="F42" s="264" t="s">
        <v>228</v>
      </c>
      <c r="G42" s="265" t="s">
        <v>228</v>
      </c>
      <c r="H42" s="265" t="s">
        <v>942</v>
      </c>
    </row>
    <row r="43" spans="1:8" ht="40.200000000000003" customHeight="1" x14ac:dyDescent="0.2">
      <c r="A43" s="510"/>
      <c r="B43" s="509"/>
      <c r="C43" s="511"/>
      <c r="D43" s="512"/>
      <c r="E43" s="263" t="s">
        <v>229</v>
      </c>
      <c r="F43" s="264" t="s">
        <v>230</v>
      </c>
      <c r="G43" s="265" t="s">
        <v>809</v>
      </c>
      <c r="H43" s="265" t="s">
        <v>943</v>
      </c>
    </row>
    <row r="44" spans="1:8" ht="25.2" customHeight="1" x14ac:dyDescent="0.2">
      <c r="A44" s="510" t="s">
        <v>44</v>
      </c>
      <c r="B44" s="509" t="s">
        <v>80</v>
      </c>
      <c r="C44" s="511" t="s">
        <v>233</v>
      </c>
      <c r="D44" s="512" t="s">
        <v>234</v>
      </c>
      <c r="E44" s="263" t="s">
        <v>231</v>
      </c>
      <c r="F44" s="264" t="s">
        <v>232</v>
      </c>
      <c r="G44" s="265" t="s">
        <v>810</v>
      </c>
      <c r="H44" s="265" t="s">
        <v>944</v>
      </c>
    </row>
    <row r="45" spans="1:8" ht="45" customHeight="1" x14ac:dyDescent="0.2">
      <c r="A45" s="510"/>
      <c r="B45" s="509"/>
      <c r="C45" s="511"/>
      <c r="D45" s="512"/>
      <c r="E45" s="263" t="s">
        <v>235</v>
      </c>
      <c r="F45" s="264" t="s">
        <v>236</v>
      </c>
      <c r="G45" s="265" t="s">
        <v>811</v>
      </c>
      <c r="H45" s="265" t="s">
        <v>945</v>
      </c>
    </row>
    <row r="46" spans="1:8" ht="45" customHeight="1" x14ac:dyDescent="0.2">
      <c r="A46" s="510"/>
      <c r="B46" s="509"/>
      <c r="C46" s="266" t="s">
        <v>239</v>
      </c>
      <c r="D46" s="267" t="s">
        <v>238</v>
      </c>
      <c r="E46" s="263" t="s">
        <v>237</v>
      </c>
      <c r="F46" s="264" t="s">
        <v>238</v>
      </c>
      <c r="G46" s="265" t="s">
        <v>812</v>
      </c>
      <c r="H46" s="265" t="s">
        <v>946</v>
      </c>
    </row>
    <row r="47" spans="1:8" ht="25.2" customHeight="1" x14ac:dyDescent="0.2">
      <c r="A47" s="510"/>
      <c r="B47" s="509"/>
      <c r="C47" s="511" t="s">
        <v>242</v>
      </c>
      <c r="D47" s="512" t="s">
        <v>243</v>
      </c>
      <c r="E47" s="263" t="s">
        <v>241</v>
      </c>
      <c r="F47" s="264" t="s">
        <v>240</v>
      </c>
      <c r="G47" s="265" t="s">
        <v>813</v>
      </c>
      <c r="H47" s="265" t="s">
        <v>947</v>
      </c>
    </row>
    <row r="48" spans="1:8" ht="25.2" customHeight="1" x14ac:dyDescent="0.2">
      <c r="A48" s="510"/>
      <c r="B48" s="509"/>
      <c r="C48" s="511"/>
      <c r="D48" s="512"/>
      <c r="E48" s="263" t="s">
        <v>244</v>
      </c>
      <c r="F48" s="264" t="s">
        <v>245</v>
      </c>
      <c r="G48" s="265" t="s">
        <v>814</v>
      </c>
      <c r="H48" s="265" t="s">
        <v>948</v>
      </c>
    </row>
    <row r="49" spans="1:8" ht="25.2" customHeight="1" x14ac:dyDescent="0.2">
      <c r="A49" s="510"/>
      <c r="B49" s="509"/>
      <c r="C49" s="511"/>
      <c r="D49" s="512"/>
      <c r="E49" s="263" t="s">
        <v>773</v>
      </c>
      <c r="F49" s="264" t="s">
        <v>246</v>
      </c>
      <c r="G49" s="265" t="s">
        <v>815</v>
      </c>
      <c r="H49" s="265" t="s">
        <v>949</v>
      </c>
    </row>
    <row r="50" spans="1:8" ht="25.2" customHeight="1" x14ac:dyDescent="0.2">
      <c r="A50" s="510"/>
      <c r="B50" s="509"/>
      <c r="C50" s="511" t="s">
        <v>249</v>
      </c>
      <c r="D50" s="512" t="s">
        <v>250</v>
      </c>
      <c r="E50" s="263" t="s">
        <v>247</v>
      </c>
      <c r="F50" s="264" t="s">
        <v>248</v>
      </c>
      <c r="G50" s="265" t="s">
        <v>816</v>
      </c>
      <c r="H50" s="265" t="s">
        <v>950</v>
      </c>
    </row>
    <row r="51" spans="1:8" ht="49.95" customHeight="1" x14ac:dyDescent="0.2">
      <c r="A51" s="510"/>
      <c r="B51" s="509"/>
      <c r="C51" s="511"/>
      <c r="D51" s="512"/>
      <c r="E51" s="263" t="s">
        <v>251</v>
      </c>
      <c r="F51" s="264" t="s">
        <v>252</v>
      </c>
      <c r="G51" s="265" t="s">
        <v>817</v>
      </c>
      <c r="H51" s="265" t="s">
        <v>951</v>
      </c>
    </row>
    <row r="52" spans="1:8" ht="49.95" customHeight="1" x14ac:dyDescent="0.2">
      <c r="A52" s="168" t="s">
        <v>59</v>
      </c>
      <c r="B52" s="270" t="s">
        <v>1134</v>
      </c>
      <c r="C52" s="266" t="s">
        <v>255</v>
      </c>
      <c r="D52" s="267" t="s">
        <v>254</v>
      </c>
      <c r="E52" s="263" t="s">
        <v>253</v>
      </c>
      <c r="F52" s="264" t="s">
        <v>254</v>
      </c>
      <c r="G52" s="265" t="s">
        <v>818</v>
      </c>
      <c r="H52" s="265" t="s">
        <v>952</v>
      </c>
    </row>
    <row r="53" spans="1:8" ht="25.2" customHeight="1" x14ac:dyDescent="0.2">
      <c r="A53" s="510" t="s">
        <v>45</v>
      </c>
      <c r="B53" s="509" t="s">
        <v>81</v>
      </c>
      <c r="C53" s="266" t="s">
        <v>258</v>
      </c>
      <c r="D53" s="267" t="s">
        <v>257</v>
      </c>
      <c r="E53" s="263" t="s">
        <v>256</v>
      </c>
      <c r="F53" s="264" t="s">
        <v>257</v>
      </c>
      <c r="G53" s="265" t="s">
        <v>257</v>
      </c>
      <c r="H53" s="265" t="s">
        <v>953</v>
      </c>
    </row>
    <row r="54" spans="1:8" ht="45" customHeight="1" x14ac:dyDescent="0.2">
      <c r="A54" s="510"/>
      <c r="B54" s="509"/>
      <c r="C54" s="511" t="s">
        <v>261</v>
      </c>
      <c r="D54" s="512" t="s">
        <v>262</v>
      </c>
      <c r="E54" s="263" t="s">
        <v>259</v>
      </c>
      <c r="F54" s="264" t="s">
        <v>260</v>
      </c>
      <c r="G54" s="265" t="s">
        <v>819</v>
      </c>
      <c r="H54" s="265" t="s">
        <v>954</v>
      </c>
    </row>
    <row r="55" spans="1:8" ht="60" customHeight="1" x14ac:dyDescent="0.2">
      <c r="A55" s="510"/>
      <c r="B55" s="509"/>
      <c r="C55" s="511"/>
      <c r="D55" s="512"/>
      <c r="E55" s="263" t="s">
        <v>263</v>
      </c>
      <c r="F55" s="264" t="s">
        <v>264</v>
      </c>
      <c r="G55" s="265" t="s">
        <v>820</v>
      </c>
      <c r="H55" s="265" t="s">
        <v>1173</v>
      </c>
    </row>
    <row r="56" spans="1:8" ht="60" customHeight="1" x14ac:dyDescent="0.2">
      <c r="A56" s="510"/>
      <c r="B56" s="509"/>
      <c r="C56" s="266" t="s">
        <v>266</v>
      </c>
      <c r="D56" s="267" t="s">
        <v>774</v>
      </c>
      <c r="E56" s="263" t="s">
        <v>265</v>
      </c>
      <c r="F56" s="264" t="s">
        <v>774</v>
      </c>
      <c r="G56" s="265" t="s">
        <v>821</v>
      </c>
      <c r="H56" s="265" t="s">
        <v>955</v>
      </c>
    </row>
    <row r="57" spans="1:8" ht="100.2" customHeight="1" x14ac:dyDescent="0.2">
      <c r="A57" s="510"/>
      <c r="B57" s="509"/>
      <c r="C57" s="511" t="s">
        <v>268</v>
      </c>
      <c r="D57" s="513" t="s">
        <v>1136</v>
      </c>
      <c r="E57" s="263" t="s">
        <v>267</v>
      </c>
      <c r="F57" s="269" t="s">
        <v>1166</v>
      </c>
      <c r="G57" s="265" t="s">
        <v>822</v>
      </c>
      <c r="H57" s="265" t="s">
        <v>956</v>
      </c>
    </row>
    <row r="58" spans="1:8" ht="25.2" customHeight="1" x14ac:dyDescent="0.2">
      <c r="A58" s="510"/>
      <c r="B58" s="509"/>
      <c r="C58" s="511"/>
      <c r="D58" s="512"/>
      <c r="E58" s="263" t="s">
        <v>270</v>
      </c>
      <c r="F58" s="264" t="s">
        <v>269</v>
      </c>
      <c r="G58" s="265" t="s">
        <v>823</v>
      </c>
      <c r="H58" s="265" t="s">
        <v>957</v>
      </c>
    </row>
    <row r="59" spans="1:8" ht="49.95" customHeight="1" x14ac:dyDescent="0.2">
      <c r="A59" s="510"/>
      <c r="B59" s="509"/>
      <c r="C59" s="511"/>
      <c r="D59" s="512"/>
      <c r="E59" s="263" t="s">
        <v>271</v>
      </c>
      <c r="F59" s="264" t="s">
        <v>272</v>
      </c>
      <c r="G59" s="265" t="s">
        <v>824</v>
      </c>
      <c r="H59" s="265" t="s">
        <v>1174</v>
      </c>
    </row>
    <row r="60" spans="1:8" ht="60" customHeight="1" x14ac:dyDescent="0.2">
      <c r="A60" s="510"/>
      <c r="B60" s="509"/>
      <c r="C60" s="266" t="s">
        <v>275</v>
      </c>
      <c r="D60" s="267" t="s">
        <v>274</v>
      </c>
      <c r="E60" s="263" t="s">
        <v>273</v>
      </c>
      <c r="F60" s="264" t="s">
        <v>274</v>
      </c>
      <c r="G60" s="265" t="s">
        <v>825</v>
      </c>
      <c r="H60" s="265" t="s">
        <v>958</v>
      </c>
    </row>
    <row r="61" spans="1:8" ht="49.95" customHeight="1" x14ac:dyDescent="0.2">
      <c r="A61" s="510"/>
      <c r="B61" s="509"/>
      <c r="C61" s="266" t="s">
        <v>278</v>
      </c>
      <c r="D61" s="267" t="s">
        <v>277</v>
      </c>
      <c r="E61" s="263" t="s">
        <v>276</v>
      </c>
      <c r="F61" s="264" t="s">
        <v>277</v>
      </c>
      <c r="G61" s="265" t="s">
        <v>826</v>
      </c>
      <c r="H61" s="265" t="s">
        <v>959</v>
      </c>
    </row>
    <row r="62" spans="1:8" ht="40.200000000000003" customHeight="1" x14ac:dyDescent="0.2">
      <c r="A62" s="510"/>
      <c r="B62" s="509"/>
      <c r="C62" s="266" t="s">
        <v>281</v>
      </c>
      <c r="D62" s="267" t="s">
        <v>279</v>
      </c>
      <c r="E62" s="263" t="s">
        <v>280</v>
      </c>
      <c r="F62" s="264" t="s">
        <v>279</v>
      </c>
      <c r="G62" s="265" t="s">
        <v>279</v>
      </c>
      <c r="H62" s="265" t="s">
        <v>1175</v>
      </c>
    </row>
    <row r="63" spans="1:8" ht="49.95" customHeight="1" x14ac:dyDescent="0.2">
      <c r="A63" s="510"/>
      <c r="B63" s="509"/>
      <c r="C63" s="511" t="s">
        <v>284</v>
      </c>
      <c r="D63" s="513" t="s">
        <v>1137</v>
      </c>
      <c r="E63" s="263" t="s">
        <v>282</v>
      </c>
      <c r="F63" s="264" t="s">
        <v>283</v>
      </c>
      <c r="G63" s="265" t="s">
        <v>827</v>
      </c>
      <c r="H63" s="265" t="s">
        <v>960</v>
      </c>
    </row>
    <row r="64" spans="1:8" ht="49.95" customHeight="1" x14ac:dyDescent="0.2">
      <c r="A64" s="510"/>
      <c r="B64" s="509"/>
      <c r="C64" s="511"/>
      <c r="D64" s="512"/>
      <c r="E64" s="263" t="s">
        <v>287</v>
      </c>
      <c r="F64" s="264" t="s">
        <v>286</v>
      </c>
      <c r="G64" s="265" t="s">
        <v>828</v>
      </c>
      <c r="H64" s="265" t="s">
        <v>961</v>
      </c>
    </row>
    <row r="65" spans="1:8" ht="25.2" customHeight="1" x14ac:dyDescent="0.2">
      <c r="A65" s="510"/>
      <c r="B65" s="509"/>
      <c r="C65" s="511"/>
      <c r="D65" s="512"/>
      <c r="E65" s="263" t="s">
        <v>288</v>
      </c>
      <c r="F65" s="264" t="s">
        <v>289</v>
      </c>
      <c r="G65" s="265" t="s">
        <v>829</v>
      </c>
      <c r="H65" s="265" t="s">
        <v>962</v>
      </c>
    </row>
    <row r="66" spans="1:8" ht="49.95" customHeight="1" x14ac:dyDescent="0.2">
      <c r="A66" s="510"/>
      <c r="B66" s="509"/>
      <c r="C66" s="511"/>
      <c r="D66" s="512"/>
      <c r="E66" s="263" t="s">
        <v>291</v>
      </c>
      <c r="F66" s="264" t="s">
        <v>290</v>
      </c>
      <c r="G66" s="265" t="s">
        <v>290</v>
      </c>
      <c r="H66" s="265" t="s">
        <v>1176</v>
      </c>
    </row>
    <row r="67" spans="1:8" ht="49.95" customHeight="1" x14ac:dyDescent="0.2">
      <c r="A67" s="510"/>
      <c r="B67" s="509"/>
      <c r="C67" s="511"/>
      <c r="D67" s="512"/>
      <c r="E67" s="263" t="s">
        <v>292</v>
      </c>
      <c r="F67" s="264" t="s">
        <v>293</v>
      </c>
      <c r="G67" s="265" t="s">
        <v>830</v>
      </c>
      <c r="H67" s="265" t="s">
        <v>1177</v>
      </c>
    </row>
    <row r="68" spans="1:8" ht="60" customHeight="1" x14ac:dyDescent="0.2">
      <c r="A68" s="510" t="s">
        <v>46</v>
      </c>
      <c r="B68" s="509" t="s">
        <v>82</v>
      </c>
      <c r="C68" s="266" t="s">
        <v>296</v>
      </c>
      <c r="D68" s="267" t="s">
        <v>295</v>
      </c>
      <c r="E68" s="263" t="s">
        <v>294</v>
      </c>
      <c r="F68" s="264" t="s">
        <v>295</v>
      </c>
      <c r="G68" s="265" t="s">
        <v>831</v>
      </c>
      <c r="H68" s="265" t="s">
        <v>963</v>
      </c>
    </row>
    <row r="69" spans="1:8" ht="25.2" customHeight="1" x14ac:dyDescent="0.2">
      <c r="A69" s="510"/>
      <c r="B69" s="509"/>
      <c r="C69" s="266" t="s">
        <v>299</v>
      </c>
      <c r="D69" s="267" t="s">
        <v>298</v>
      </c>
      <c r="E69" s="263" t="s">
        <v>297</v>
      </c>
      <c r="F69" s="264" t="s">
        <v>298</v>
      </c>
      <c r="G69" s="265" t="s">
        <v>832</v>
      </c>
      <c r="H69" s="265" t="s">
        <v>964</v>
      </c>
    </row>
    <row r="70" spans="1:8" ht="90" customHeight="1" x14ac:dyDescent="0.2">
      <c r="A70" s="510" t="s">
        <v>47</v>
      </c>
      <c r="B70" s="509" t="s">
        <v>83</v>
      </c>
      <c r="C70" s="266" t="s">
        <v>302</v>
      </c>
      <c r="D70" s="267" t="s">
        <v>301</v>
      </c>
      <c r="E70" s="263" t="s">
        <v>300</v>
      </c>
      <c r="F70" s="264" t="s">
        <v>301</v>
      </c>
      <c r="G70" s="265" t="s">
        <v>833</v>
      </c>
      <c r="H70" s="265" t="s">
        <v>1178</v>
      </c>
    </row>
    <row r="71" spans="1:8" ht="25.2" customHeight="1" x14ac:dyDescent="0.2">
      <c r="A71" s="510"/>
      <c r="B71" s="509"/>
      <c r="C71" s="511" t="s">
        <v>305</v>
      </c>
      <c r="D71" s="512" t="s">
        <v>306</v>
      </c>
      <c r="E71" s="263" t="s">
        <v>304</v>
      </c>
      <c r="F71" s="264" t="s">
        <v>303</v>
      </c>
      <c r="G71" s="265" t="s">
        <v>303</v>
      </c>
      <c r="H71" s="265" t="s">
        <v>965</v>
      </c>
    </row>
    <row r="72" spans="1:8" ht="60" customHeight="1" x14ac:dyDescent="0.2">
      <c r="A72" s="510"/>
      <c r="B72" s="509"/>
      <c r="C72" s="511"/>
      <c r="D72" s="512"/>
      <c r="E72" s="263" t="s">
        <v>308</v>
      </c>
      <c r="F72" s="264" t="s">
        <v>307</v>
      </c>
      <c r="G72" s="265" t="s">
        <v>834</v>
      </c>
      <c r="H72" s="265" t="s">
        <v>1179</v>
      </c>
    </row>
    <row r="73" spans="1:8" ht="30" customHeight="1" x14ac:dyDescent="0.2">
      <c r="A73" s="510" t="s">
        <v>59</v>
      </c>
      <c r="B73" s="514" t="s">
        <v>1133</v>
      </c>
      <c r="C73" s="511" t="s">
        <v>311</v>
      </c>
      <c r="D73" s="512" t="s">
        <v>776</v>
      </c>
      <c r="E73" s="263" t="s">
        <v>310</v>
      </c>
      <c r="F73" s="264" t="s">
        <v>309</v>
      </c>
      <c r="G73" s="265" t="s">
        <v>835</v>
      </c>
      <c r="H73" s="265" t="s">
        <v>1180</v>
      </c>
    </row>
    <row r="74" spans="1:8" ht="60" customHeight="1" x14ac:dyDescent="0.2">
      <c r="A74" s="510"/>
      <c r="B74" s="509"/>
      <c r="C74" s="511"/>
      <c r="D74" s="512"/>
      <c r="E74" s="263" t="s">
        <v>312</v>
      </c>
      <c r="F74" s="269" t="s">
        <v>1167</v>
      </c>
      <c r="G74" s="265" t="s">
        <v>836</v>
      </c>
      <c r="H74" s="265" t="s">
        <v>1181</v>
      </c>
    </row>
    <row r="75" spans="1:8" ht="79.95" customHeight="1" x14ac:dyDescent="0.2">
      <c r="A75" s="510" t="s">
        <v>48</v>
      </c>
      <c r="B75" s="509" t="s">
        <v>84</v>
      </c>
      <c r="C75" s="266" t="s">
        <v>315</v>
      </c>
      <c r="D75" s="267" t="s">
        <v>314</v>
      </c>
      <c r="E75" s="263" t="s">
        <v>313</v>
      </c>
      <c r="F75" s="264" t="s">
        <v>314</v>
      </c>
      <c r="G75" s="265" t="s">
        <v>837</v>
      </c>
      <c r="H75" s="265" t="s">
        <v>1182</v>
      </c>
    </row>
    <row r="76" spans="1:8" ht="40.200000000000003" customHeight="1" x14ac:dyDescent="0.2">
      <c r="A76" s="510"/>
      <c r="B76" s="509"/>
      <c r="C76" s="266" t="s">
        <v>318</v>
      </c>
      <c r="D76" s="267" t="s">
        <v>317</v>
      </c>
      <c r="E76" s="263" t="s">
        <v>316</v>
      </c>
      <c r="F76" s="264" t="s">
        <v>317</v>
      </c>
      <c r="G76" s="265" t="s">
        <v>838</v>
      </c>
      <c r="H76" s="265" t="s">
        <v>966</v>
      </c>
    </row>
    <row r="77" spans="1:8" ht="40.200000000000003" customHeight="1" x14ac:dyDescent="0.2">
      <c r="A77" s="510"/>
      <c r="B77" s="509"/>
      <c r="C77" s="266" t="s">
        <v>321</v>
      </c>
      <c r="D77" s="267" t="s">
        <v>320</v>
      </c>
      <c r="E77" s="263" t="s">
        <v>319</v>
      </c>
      <c r="F77" s="264" t="s">
        <v>320</v>
      </c>
      <c r="G77" s="265" t="s">
        <v>839</v>
      </c>
      <c r="H77" s="265" t="s">
        <v>967</v>
      </c>
    </row>
    <row r="78" spans="1:8" ht="40.200000000000003" customHeight="1" x14ac:dyDescent="0.2">
      <c r="A78" s="510"/>
      <c r="B78" s="509"/>
      <c r="C78" s="511" t="s">
        <v>324</v>
      </c>
      <c r="D78" s="512" t="s">
        <v>325</v>
      </c>
      <c r="E78" s="263" t="s">
        <v>322</v>
      </c>
      <c r="F78" s="264" t="s">
        <v>323</v>
      </c>
      <c r="G78" s="265" t="s">
        <v>840</v>
      </c>
      <c r="H78" s="265" t="s">
        <v>968</v>
      </c>
    </row>
    <row r="79" spans="1:8" ht="40.200000000000003" customHeight="1" x14ac:dyDescent="0.2">
      <c r="A79" s="510"/>
      <c r="B79" s="509"/>
      <c r="C79" s="511"/>
      <c r="D79" s="512"/>
      <c r="E79" s="263" t="s">
        <v>326</v>
      </c>
      <c r="F79" s="264" t="s">
        <v>325</v>
      </c>
      <c r="G79" s="265" t="s">
        <v>841</v>
      </c>
      <c r="H79" s="265" t="s">
        <v>969</v>
      </c>
    </row>
    <row r="80" spans="1:8" ht="40.200000000000003" customHeight="1" x14ac:dyDescent="0.2">
      <c r="A80" s="510" t="s">
        <v>49</v>
      </c>
      <c r="B80" s="509" t="s">
        <v>85</v>
      </c>
      <c r="C80" s="511" t="s">
        <v>329</v>
      </c>
      <c r="D80" s="512" t="s">
        <v>328</v>
      </c>
      <c r="E80" s="263" t="s">
        <v>327</v>
      </c>
      <c r="F80" s="264" t="s">
        <v>328</v>
      </c>
      <c r="G80" s="265" t="s">
        <v>842</v>
      </c>
      <c r="H80" s="265" t="s">
        <v>970</v>
      </c>
    </row>
    <row r="81" spans="1:8" ht="19.95" customHeight="1" x14ac:dyDescent="0.2">
      <c r="A81" s="510"/>
      <c r="B81" s="509"/>
      <c r="C81" s="511"/>
      <c r="D81" s="512"/>
      <c r="E81" s="263" t="s">
        <v>330</v>
      </c>
      <c r="F81" s="264" t="s">
        <v>777</v>
      </c>
      <c r="G81" s="265" t="s">
        <v>777</v>
      </c>
      <c r="H81" s="265" t="s">
        <v>971</v>
      </c>
    </row>
    <row r="82" spans="1:8" ht="60" customHeight="1" x14ac:dyDescent="0.2">
      <c r="A82" s="510"/>
      <c r="B82" s="509"/>
      <c r="C82" s="511" t="s">
        <v>333</v>
      </c>
      <c r="D82" s="512" t="s">
        <v>334</v>
      </c>
      <c r="E82" s="263" t="s">
        <v>331</v>
      </c>
      <c r="F82" s="264" t="s">
        <v>332</v>
      </c>
      <c r="G82" s="265" t="s">
        <v>843</v>
      </c>
      <c r="H82" s="265" t="s">
        <v>972</v>
      </c>
    </row>
    <row r="83" spans="1:8" ht="19.95" customHeight="1" x14ac:dyDescent="0.2">
      <c r="A83" s="510"/>
      <c r="B83" s="509"/>
      <c r="C83" s="511"/>
      <c r="D83" s="512"/>
      <c r="E83" s="263" t="s">
        <v>335</v>
      </c>
      <c r="F83" s="264" t="s">
        <v>336</v>
      </c>
      <c r="G83" s="265" t="s">
        <v>844</v>
      </c>
      <c r="H83" s="265" t="s">
        <v>973</v>
      </c>
    </row>
    <row r="84" spans="1:8" ht="40.200000000000003" customHeight="1" x14ac:dyDescent="0.2">
      <c r="A84" s="510"/>
      <c r="B84" s="509"/>
      <c r="C84" s="511"/>
      <c r="D84" s="512"/>
      <c r="E84" s="263" t="s">
        <v>337</v>
      </c>
      <c r="F84" s="264" t="s">
        <v>338</v>
      </c>
      <c r="G84" s="265" t="s">
        <v>845</v>
      </c>
      <c r="H84" s="265" t="s">
        <v>974</v>
      </c>
    </row>
    <row r="85" spans="1:8" ht="19.95" customHeight="1" x14ac:dyDescent="0.2">
      <c r="A85" s="510"/>
      <c r="B85" s="509"/>
      <c r="C85" s="266" t="s">
        <v>340</v>
      </c>
      <c r="D85" s="267" t="s">
        <v>778</v>
      </c>
      <c r="E85" s="263" t="s">
        <v>339</v>
      </c>
      <c r="F85" s="264" t="s">
        <v>778</v>
      </c>
      <c r="G85" s="265" t="s">
        <v>846</v>
      </c>
      <c r="H85" s="265" t="s">
        <v>975</v>
      </c>
    </row>
    <row r="86" spans="1:8" ht="19.95" customHeight="1" x14ac:dyDescent="0.2">
      <c r="A86" s="510"/>
      <c r="B86" s="509"/>
      <c r="C86" s="266" t="s">
        <v>343</v>
      </c>
      <c r="D86" s="267" t="s">
        <v>342</v>
      </c>
      <c r="E86" s="263" t="s">
        <v>341</v>
      </c>
      <c r="F86" s="264" t="s">
        <v>342</v>
      </c>
      <c r="G86" s="265" t="s">
        <v>847</v>
      </c>
      <c r="H86" s="265" t="s">
        <v>976</v>
      </c>
    </row>
    <row r="87" spans="1:8" ht="40.200000000000003" customHeight="1" x14ac:dyDescent="0.2">
      <c r="A87" s="510" t="s">
        <v>50</v>
      </c>
      <c r="B87" s="509" t="s">
        <v>86</v>
      </c>
      <c r="C87" s="511" t="s">
        <v>346</v>
      </c>
      <c r="D87" s="512" t="s">
        <v>345</v>
      </c>
      <c r="E87" s="263" t="s">
        <v>344</v>
      </c>
      <c r="F87" s="264" t="s">
        <v>345</v>
      </c>
      <c r="G87" s="265" t="s">
        <v>848</v>
      </c>
      <c r="H87" s="265" t="s">
        <v>977</v>
      </c>
    </row>
    <row r="88" spans="1:8" ht="19.95" customHeight="1" x14ac:dyDescent="0.2">
      <c r="A88" s="510"/>
      <c r="B88" s="509"/>
      <c r="C88" s="511"/>
      <c r="D88" s="512"/>
      <c r="E88" s="263" t="s">
        <v>347</v>
      </c>
      <c r="F88" s="264" t="s">
        <v>348</v>
      </c>
      <c r="G88" s="265" t="s">
        <v>348</v>
      </c>
      <c r="H88" s="265" t="s">
        <v>978</v>
      </c>
    </row>
    <row r="89" spans="1:8" ht="40.200000000000003" customHeight="1" x14ac:dyDescent="0.2">
      <c r="A89" s="510"/>
      <c r="B89" s="509"/>
      <c r="C89" s="511" t="s">
        <v>351</v>
      </c>
      <c r="D89" s="512" t="s">
        <v>352</v>
      </c>
      <c r="E89" s="263" t="s">
        <v>349</v>
      </c>
      <c r="F89" s="264" t="s">
        <v>350</v>
      </c>
      <c r="G89" s="265" t="s">
        <v>849</v>
      </c>
      <c r="H89" s="265" t="s">
        <v>979</v>
      </c>
    </row>
    <row r="90" spans="1:8" ht="40.200000000000003" customHeight="1" x14ac:dyDescent="0.2">
      <c r="A90" s="510"/>
      <c r="B90" s="509"/>
      <c r="C90" s="511"/>
      <c r="D90" s="512"/>
      <c r="E90" s="263" t="s">
        <v>353</v>
      </c>
      <c r="F90" s="264" t="s">
        <v>354</v>
      </c>
      <c r="G90" s="265" t="s">
        <v>850</v>
      </c>
      <c r="H90" s="265" t="s">
        <v>980</v>
      </c>
    </row>
    <row r="91" spans="1:8" ht="19.95" customHeight="1" x14ac:dyDescent="0.2">
      <c r="A91" s="510" t="s">
        <v>51</v>
      </c>
      <c r="B91" s="509" t="s">
        <v>87</v>
      </c>
      <c r="C91" s="511" t="s">
        <v>357</v>
      </c>
      <c r="D91" s="512" t="s">
        <v>779</v>
      </c>
      <c r="E91" s="263" t="s">
        <v>355</v>
      </c>
      <c r="F91" s="264" t="s">
        <v>356</v>
      </c>
      <c r="G91" s="265" t="s">
        <v>851</v>
      </c>
      <c r="H91" s="265" t="s">
        <v>981</v>
      </c>
    </row>
    <row r="92" spans="1:8" ht="40.200000000000003" customHeight="1" x14ac:dyDescent="0.2">
      <c r="A92" s="510"/>
      <c r="B92" s="509"/>
      <c r="C92" s="511"/>
      <c r="D92" s="512"/>
      <c r="E92" s="263" t="s">
        <v>358</v>
      </c>
      <c r="F92" s="264" t="s">
        <v>359</v>
      </c>
      <c r="G92" s="265" t="s">
        <v>852</v>
      </c>
      <c r="H92" s="265" t="s">
        <v>982</v>
      </c>
    </row>
    <row r="93" spans="1:8" ht="40.200000000000003" customHeight="1" x14ac:dyDescent="0.2">
      <c r="A93" s="510"/>
      <c r="B93" s="509"/>
      <c r="C93" s="511" t="s">
        <v>361</v>
      </c>
      <c r="D93" s="512" t="s">
        <v>362</v>
      </c>
      <c r="E93" s="263" t="s">
        <v>360</v>
      </c>
      <c r="F93" s="264" t="s">
        <v>780</v>
      </c>
      <c r="G93" s="265" t="s">
        <v>853</v>
      </c>
      <c r="H93" s="265" t="s">
        <v>983</v>
      </c>
    </row>
    <row r="94" spans="1:8" ht="79.95" customHeight="1" x14ac:dyDescent="0.2">
      <c r="A94" s="510"/>
      <c r="B94" s="509"/>
      <c r="C94" s="511"/>
      <c r="D94" s="512"/>
      <c r="E94" s="263" t="s">
        <v>363</v>
      </c>
      <c r="F94" s="264" t="s">
        <v>991</v>
      </c>
      <c r="G94" s="265" t="s">
        <v>854</v>
      </c>
      <c r="H94" s="265" t="s">
        <v>1183</v>
      </c>
    </row>
    <row r="95" spans="1:8" ht="40.200000000000003" customHeight="1" x14ac:dyDescent="0.2">
      <c r="A95" s="510" t="s">
        <v>52</v>
      </c>
      <c r="B95" s="509" t="s">
        <v>88</v>
      </c>
      <c r="C95" s="511" t="s">
        <v>366</v>
      </c>
      <c r="D95" s="512" t="s">
        <v>88</v>
      </c>
      <c r="E95" s="263" t="s">
        <v>364</v>
      </c>
      <c r="F95" s="264" t="s">
        <v>365</v>
      </c>
      <c r="G95" s="265" t="s">
        <v>855</v>
      </c>
      <c r="H95" s="265" t="s">
        <v>984</v>
      </c>
    </row>
    <row r="96" spans="1:8" ht="100.2" customHeight="1" x14ac:dyDescent="0.2">
      <c r="A96" s="510"/>
      <c r="B96" s="509"/>
      <c r="C96" s="511"/>
      <c r="D96" s="512"/>
      <c r="E96" s="263" t="s">
        <v>367</v>
      </c>
      <c r="F96" s="264" t="s">
        <v>368</v>
      </c>
      <c r="G96" s="265" t="s">
        <v>856</v>
      </c>
      <c r="H96" s="265" t="s">
        <v>1148</v>
      </c>
    </row>
    <row r="97" spans="1:8" ht="40.200000000000003" customHeight="1" x14ac:dyDescent="0.2">
      <c r="A97" s="510"/>
      <c r="B97" s="509"/>
      <c r="C97" s="511"/>
      <c r="D97" s="512"/>
      <c r="E97" s="263" t="s">
        <v>370</v>
      </c>
      <c r="F97" s="264" t="s">
        <v>369</v>
      </c>
      <c r="G97" s="265" t="s">
        <v>857</v>
      </c>
      <c r="H97" s="265" t="s">
        <v>1149</v>
      </c>
    </row>
    <row r="98" spans="1:8" ht="19.95" customHeight="1" x14ac:dyDescent="0.2">
      <c r="A98" s="510"/>
      <c r="B98" s="509"/>
      <c r="C98" s="511"/>
      <c r="D98" s="512"/>
      <c r="E98" s="263" t="s">
        <v>372</v>
      </c>
      <c r="F98" s="264" t="s">
        <v>371</v>
      </c>
      <c r="G98" s="265" t="s">
        <v>371</v>
      </c>
      <c r="H98" s="265" t="s">
        <v>987</v>
      </c>
    </row>
    <row r="99" spans="1:8" ht="40.200000000000003" customHeight="1" x14ac:dyDescent="0.2">
      <c r="A99" s="510"/>
      <c r="B99" s="509"/>
      <c r="C99" s="511"/>
      <c r="D99" s="512"/>
      <c r="E99" s="263" t="s">
        <v>373</v>
      </c>
      <c r="F99" s="264" t="s">
        <v>374</v>
      </c>
      <c r="G99" s="265" t="s">
        <v>858</v>
      </c>
      <c r="H99" s="265" t="s">
        <v>988</v>
      </c>
    </row>
    <row r="100" spans="1:8" ht="40.200000000000003" customHeight="1" x14ac:dyDescent="0.2">
      <c r="A100" s="510" t="s">
        <v>53</v>
      </c>
      <c r="B100" s="509" t="s">
        <v>89</v>
      </c>
      <c r="C100" s="511" t="s">
        <v>378</v>
      </c>
      <c r="D100" s="512" t="s">
        <v>89</v>
      </c>
      <c r="E100" s="263" t="s">
        <v>376</v>
      </c>
      <c r="F100" s="264" t="s">
        <v>377</v>
      </c>
      <c r="G100" s="265" t="s">
        <v>375</v>
      </c>
      <c r="H100" s="265" t="s">
        <v>1184</v>
      </c>
    </row>
    <row r="101" spans="1:8" ht="19.95" customHeight="1" x14ac:dyDescent="0.2">
      <c r="A101" s="510"/>
      <c r="B101" s="509"/>
      <c r="C101" s="511"/>
      <c r="D101" s="512"/>
      <c r="E101" s="263" t="s">
        <v>380</v>
      </c>
      <c r="F101" s="264" t="s">
        <v>381</v>
      </c>
      <c r="G101" s="265" t="s">
        <v>379</v>
      </c>
      <c r="H101" s="265" t="s">
        <v>989</v>
      </c>
    </row>
    <row r="102" spans="1:8" ht="19.95" customHeight="1" x14ac:dyDescent="0.2">
      <c r="A102" s="510"/>
      <c r="B102" s="509"/>
      <c r="C102" s="511"/>
      <c r="D102" s="512"/>
      <c r="E102" s="263" t="s">
        <v>383</v>
      </c>
      <c r="F102" s="264" t="s">
        <v>382</v>
      </c>
      <c r="G102" s="265" t="s">
        <v>382</v>
      </c>
      <c r="H102" s="265" t="s">
        <v>990</v>
      </c>
    </row>
    <row r="103" spans="1:8" ht="79.95" customHeight="1" x14ac:dyDescent="0.2">
      <c r="A103" s="510"/>
      <c r="B103" s="509"/>
      <c r="C103" s="511"/>
      <c r="D103" s="512"/>
      <c r="E103" s="263" t="s">
        <v>384</v>
      </c>
      <c r="F103" s="264" t="s">
        <v>385</v>
      </c>
      <c r="G103" s="265" t="s">
        <v>859</v>
      </c>
      <c r="H103" s="265" t="s">
        <v>1185</v>
      </c>
    </row>
    <row r="104" spans="1:8" ht="40.200000000000003" customHeight="1" x14ac:dyDescent="0.2">
      <c r="A104" s="510"/>
      <c r="B104" s="509"/>
      <c r="C104" s="511"/>
      <c r="D104" s="512"/>
      <c r="E104" s="263" t="s">
        <v>386</v>
      </c>
      <c r="F104" s="264" t="s">
        <v>387</v>
      </c>
      <c r="G104" s="265" t="s">
        <v>860</v>
      </c>
      <c r="H104" s="265" t="s">
        <v>992</v>
      </c>
    </row>
    <row r="105" spans="1:8" ht="79.95" customHeight="1" x14ac:dyDescent="0.2">
      <c r="A105" s="510"/>
      <c r="B105" s="509"/>
      <c r="C105" s="511"/>
      <c r="D105" s="512"/>
      <c r="E105" s="263" t="s">
        <v>388</v>
      </c>
      <c r="F105" s="264" t="s">
        <v>389</v>
      </c>
      <c r="G105" s="265" t="s">
        <v>861</v>
      </c>
      <c r="H105" s="265" t="s">
        <v>1150</v>
      </c>
    </row>
    <row r="106" spans="1:8" ht="40.200000000000003" customHeight="1" x14ac:dyDescent="0.2">
      <c r="A106" s="510"/>
      <c r="B106" s="509"/>
      <c r="C106" s="511"/>
      <c r="D106" s="512"/>
      <c r="E106" s="263" t="s">
        <v>391</v>
      </c>
      <c r="F106" s="264" t="s">
        <v>390</v>
      </c>
      <c r="G106" s="265" t="s">
        <v>390</v>
      </c>
      <c r="H106" s="265" t="s">
        <v>993</v>
      </c>
    </row>
    <row r="107" spans="1:8" ht="60" customHeight="1" x14ac:dyDescent="0.2">
      <c r="A107" s="510"/>
      <c r="B107" s="509"/>
      <c r="C107" s="511"/>
      <c r="D107" s="512"/>
      <c r="E107" s="263" t="s">
        <v>392</v>
      </c>
      <c r="F107" s="264" t="s">
        <v>393</v>
      </c>
      <c r="G107" s="265" t="s">
        <v>862</v>
      </c>
      <c r="H107" s="265" t="s">
        <v>994</v>
      </c>
    </row>
    <row r="108" spans="1:8" ht="40.200000000000003" customHeight="1" x14ac:dyDescent="0.2">
      <c r="A108" s="510" t="s">
        <v>54</v>
      </c>
      <c r="B108" s="509" t="s">
        <v>90</v>
      </c>
      <c r="C108" s="511" t="s">
        <v>396</v>
      </c>
      <c r="D108" s="512" t="s">
        <v>90</v>
      </c>
      <c r="E108" s="263" t="s">
        <v>394</v>
      </c>
      <c r="F108" s="264" t="s">
        <v>395</v>
      </c>
      <c r="G108" s="265" t="s">
        <v>863</v>
      </c>
      <c r="H108" s="265" t="s">
        <v>1186</v>
      </c>
    </row>
    <row r="109" spans="1:8" ht="60" customHeight="1" x14ac:dyDescent="0.2">
      <c r="A109" s="510"/>
      <c r="B109" s="509"/>
      <c r="C109" s="511"/>
      <c r="D109" s="512"/>
      <c r="E109" s="263" t="s">
        <v>397</v>
      </c>
      <c r="F109" s="264" t="s">
        <v>398</v>
      </c>
      <c r="G109" s="265" t="s">
        <v>864</v>
      </c>
      <c r="H109" s="265" t="s">
        <v>995</v>
      </c>
    </row>
    <row r="110" spans="1:8" ht="19.95" customHeight="1" x14ac:dyDescent="0.2">
      <c r="A110" s="510"/>
      <c r="B110" s="509"/>
      <c r="C110" s="511"/>
      <c r="D110" s="512"/>
      <c r="E110" s="263" t="s">
        <v>399</v>
      </c>
      <c r="F110" s="264" t="s">
        <v>986</v>
      </c>
      <c r="G110" s="265" t="s">
        <v>400</v>
      </c>
      <c r="H110" s="265" t="s">
        <v>996</v>
      </c>
    </row>
    <row r="111" spans="1:8" ht="60" customHeight="1" x14ac:dyDescent="0.2">
      <c r="A111" s="510"/>
      <c r="B111" s="509"/>
      <c r="C111" s="511"/>
      <c r="D111" s="512"/>
      <c r="E111" s="263" t="s">
        <v>402</v>
      </c>
      <c r="F111" s="264" t="s">
        <v>401</v>
      </c>
      <c r="G111" s="265" t="s">
        <v>401</v>
      </c>
      <c r="H111" s="265" t="s">
        <v>1151</v>
      </c>
    </row>
    <row r="112" spans="1:8" ht="40.200000000000003" customHeight="1" x14ac:dyDescent="0.2">
      <c r="A112" s="510"/>
      <c r="B112" s="509"/>
      <c r="C112" s="511"/>
      <c r="D112" s="512"/>
      <c r="E112" s="263" t="s">
        <v>403</v>
      </c>
      <c r="F112" s="264" t="s">
        <v>404</v>
      </c>
      <c r="G112" s="265" t="s">
        <v>404</v>
      </c>
      <c r="H112" s="265" t="s">
        <v>998</v>
      </c>
    </row>
    <row r="113" spans="1:8" ht="19.95" customHeight="1" x14ac:dyDescent="0.2">
      <c r="A113" s="510"/>
      <c r="B113" s="509"/>
      <c r="C113" s="511"/>
      <c r="D113" s="512"/>
      <c r="E113" s="263" t="s">
        <v>406</v>
      </c>
      <c r="F113" s="264" t="s">
        <v>405</v>
      </c>
      <c r="G113" s="265" t="s">
        <v>405</v>
      </c>
      <c r="H113" s="265" t="s">
        <v>999</v>
      </c>
    </row>
    <row r="114" spans="1:8" ht="60" customHeight="1" x14ac:dyDescent="0.2">
      <c r="A114" s="510" t="s">
        <v>55</v>
      </c>
      <c r="B114" s="509" t="s">
        <v>91</v>
      </c>
      <c r="C114" s="266" t="s">
        <v>409</v>
      </c>
      <c r="D114" s="267" t="s">
        <v>408</v>
      </c>
      <c r="E114" s="263" t="s">
        <v>407</v>
      </c>
      <c r="F114" s="264" t="s">
        <v>408</v>
      </c>
      <c r="G114" s="265" t="s">
        <v>865</v>
      </c>
      <c r="H114" s="265" t="s">
        <v>1152</v>
      </c>
    </row>
    <row r="115" spans="1:8" ht="60" customHeight="1" x14ac:dyDescent="0.2">
      <c r="A115" s="510"/>
      <c r="B115" s="509"/>
      <c r="C115" s="266" t="s">
        <v>412</v>
      </c>
      <c r="D115" s="267" t="s">
        <v>411</v>
      </c>
      <c r="E115" s="263" t="s">
        <v>410</v>
      </c>
      <c r="F115" s="264" t="s">
        <v>1010</v>
      </c>
      <c r="G115" s="265" t="s">
        <v>866</v>
      </c>
      <c r="H115" s="265" t="s">
        <v>1187</v>
      </c>
    </row>
    <row r="116" spans="1:8" ht="62.4" customHeight="1" x14ac:dyDescent="0.2">
      <c r="A116" s="510" t="s">
        <v>56</v>
      </c>
      <c r="B116" s="509" t="s">
        <v>92</v>
      </c>
      <c r="C116" s="266" t="s">
        <v>415</v>
      </c>
      <c r="D116" s="267" t="s">
        <v>414</v>
      </c>
      <c r="E116" s="263" t="s">
        <v>413</v>
      </c>
      <c r="F116" s="264" t="s">
        <v>414</v>
      </c>
      <c r="G116" s="265" t="s">
        <v>867</v>
      </c>
      <c r="H116" s="265" t="s">
        <v>1000</v>
      </c>
    </row>
    <row r="117" spans="1:8" ht="60" customHeight="1" x14ac:dyDescent="0.2">
      <c r="A117" s="510"/>
      <c r="B117" s="509"/>
      <c r="C117" s="266" t="s">
        <v>418</v>
      </c>
      <c r="D117" s="267" t="s">
        <v>417</v>
      </c>
      <c r="E117" s="263" t="s">
        <v>416</v>
      </c>
      <c r="F117" s="264" t="s">
        <v>417</v>
      </c>
      <c r="G117" s="265" t="s">
        <v>868</v>
      </c>
      <c r="H117" s="265" t="s">
        <v>1001</v>
      </c>
    </row>
    <row r="118" spans="1:8" ht="40.200000000000003" customHeight="1" x14ac:dyDescent="0.2">
      <c r="A118" s="510"/>
      <c r="B118" s="509"/>
      <c r="C118" s="511" t="s">
        <v>421</v>
      </c>
      <c r="D118" s="512" t="s">
        <v>422</v>
      </c>
      <c r="E118" s="263" t="s">
        <v>420</v>
      </c>
      <c r="F118" s="264" t="s">
        <v>997</v>
      </c>
      <c r="G118" s="265" t="s">
        <v>419</v>
      </c>
      <c r="H118" s="265" t="s">
        <v>1153</v>
      </c>
    </row>
    <row r="119" spans="1:8" ht="40.200000000000003" customHeight="1" x14ac:dyDescent="0.2">
      <c r="A119" s="510"/>
      <c r="B119" s="509"/>
      <c r="C119" s="511"/>
      <c r="D119" s="512"/>
      <c r="E119" s="263" t="s">
        <v>424</v>
      </c>
      <c r="F119" s="264" t="s">
        <v>423</v>
      </c>
      <c r="G119" s="265" t="s">
        <v>423</v>
      </c>
      <c r="H119" s="265" t="s">
        <v>1188</v>
      </c>
    </row>
    <row r="120" spans="1:8" ht="40.200000000000003" customHeight="1" x14ac:dyDescent="0.2">
      <c r="A120" s="510"/>
      <c r="B120" s="509"/>
      <c r="C120" s="266" t="s">
        <v>427</v>
      </c>
      <c r="D120" s="267" t="s">
        <v>426</v>
      </c>
      <c r="E120" s="263" t="s">
        <v>425</v>
      </c>
      <c r="F120" s="264" t="s">
        <v>426</v>
      </c>
      <c r="G120" s="265" t="s">
        <v>869</v>
      </c>
      <c r="H120" s="265" t="s">
        <v>1002</v>
      </c>
    </row>
    <row r="121" spans="1:8" ht="100.2" customHeight="1" x14ac:dyDescent="0.2">
      <c r="A121" s="510" t="s">
        <v>57</v>
      </c>
      <c r="B121" s="509" t="s">
        <v>93</v>
      </c>
      <c r="C121" s="511" t="s">
        <v>430</v>
      </c>
      <c r="D121" s="512" t="s">
        <v>431</v>
      </c>
      <c r="E121" s="263" t="s">
        <v>428</v>
      </c>
      <c r="F121" s="264" t="s">
        <v>429</v>
      </c>
      <c r="G121" s="265" t="s">
        <v>870</v>
      </c>
      <c r="H121" s="265" t="s">
        <v>1154</v>
      </c>
    </row>
    <row r="122" spans="1:8" ht="40.200000000000003" customHeight="1" x14ac:dyDescent="0.2">
      <c r="A122" s="510"/>
      <c r="B122" s="509"/>
      <c r="C122" s="511"/>
      <c r="D122" s="512"/>
      <c r="E122" s="263" t="s">
        <v>432</v>
      </c>
      <c r="F122" s="264" t="s">
        <v>433</v>
      </c>
      <c r="G122" s="265" t="s">
        <v>871</v>
      </c>
      <c r="H122" s="265" t="s">
        <v>1155</v>
      </c>
    </row>
    <row r="123" spans="1:8" ht="40.200000000000003" customHeight="1" x14ac:dyDescent="0.2">
      <c r="A123" s="510"/>
      <c r="B123" s="509"/>
      <c r="C123" s="266" t="s">
        <v>436</v>
      </c>
      <c r="D123" s="267" t="s">
        <v>435</v>
      </c>
      <c r="E123" s="263" t="s">
        <v>434</v>
      </c>
      <c r="F123" s="264" t="s">
        <v>435</v>
      </c>
      <c r="G123" s="265" t="s">
        <v>872</v>
      </c>
      <c r="H123" s="265" t="s">
        <v>1003</v>
      </c>
    </row>
    <row r="124" spans="1:8" ht="19.95" customHeight="1" x14ac:dyDescent="0.2">
      <c r="A124" s="510" t="s">
        <v>58</v>
      </c>
      <c r="B124" s="509" t="s">
        <v>94</v>
      </c>
      <c r="C124" s="266" t="s">
        <v>439</v>
      </c>
      <c r="D124" s="267" t="s">
        <v>437</v>
      </c>
      <c r="E124" s="263" t="s">
        <v>438</v>
      </c>
      <c r="F124" s="264" t="s">
        <v>437</v>
      </c>
      <c r="G124" s="265" t="s">
        <v>437</v>
      </c>
      <c r="H124" s="265" t="s">
        <v>1004</v>
      </c>
    </row>
    <row r="125" spans="1:8" ht="40.200000000000003" customHeight="1" x14ac:dyDescent="0.2">
      <c r="A125" s="510"/>
      <c r="B125" s="509"/>
      <c r="C125" s="511" t="s">
        <v>442</v>
      </c>
      <c r="D125" s="512" t="s">
        <v>443</v>
      </c>
      <c r="E125" s="263" t="s">
        <v>441</v>
      </c>
      <c r="F125" s="264" t="s">
        <v>440</v>
      </c>
      <c r="G125" s="265" t="s">
        <v>440</v>
      </c>
      <c r="H125" s="265" t="s">
        <v>1005</v>
      </c>
    </row>
    <row r="126" spans="1:8" ht="19.95" customHeight="1" x14ac:dyDescent="0.2">
      <c r="A126" s="510"/>
      <c r="B126" s="509"/>
      <c r="C126" s="511"/>
      <c r="D126" s="512"/>
      <c r="E126" s="263" t="s">
        <v>445</v>
      </c>
      <c r="F126" s="264" t="s">
        <v>444</v>
      </c>
      <c r="G126" s="265" t="s">
        <v>444</v>
      </c>
      <c r="H126" s="265" t="s">
        <v>1189</v>
      </c>
    </row>
    <row r="127" spans="1:8" ht="79.95" customHeight="1" x14ac:dyDescent="0.2">
      <c r="A127" s="510"/>
      <c r="B127" s="509"/>
      <c r="C127" s="266" t="s">
        <v>448</v>
      </c>
      <c r="D127" s="267" t="s">
        <v>447</v>
      </c>
      <c r="E127" s="263" t="s">
        <v>446</v>
      </c>
      <c r="F127" s="264" t="s">
        <v>985</v>
      </c>
      <c r="G127" s="265" t="s">
        <v>873</v>
      </c>
      <c r="H127" s="265" t="s">
        <v>1190</v>
      </c>
    </row>
    <row r="128" spans="1:8" ht="60" customHeight="1" x14ac:dyDescent="0.2">
      <c r="A128" s="510"/>
      <c r="B128" s="509"/>
      <c r="C128" s="266" t="s">
        <v>451</v>
      </c>
      <c r="D128" s="267" t="s">
        <v>450</v>
      </c>
      <c r="E128" s="263" t="s">
        <v>449</v>
      </c>
      <c r="F128" s="264" t="s">
        <v>450</v>
      </c>
      <c r="G128" s="265" t="s">
        <v>874</v>
      </c>
      <c r="H128" s="265" t="s">
        <v>1006</v>
      </c>
    </row>
    <row r="129" spans="1:8" ht="19.95" customHeight="1" x14ac:dyDescent="0.2">
      <c r="A129" s="510"/>
      <c r="B129" s="509"/>
      <c r="C129" s="511" t="s">
        <v>454</v>
      </c>
      <c r="D129" s="512" t="s">
        <v>455</v>
      </c>
      <c r="E129" s="263" t="s">
        <v>452</v>
      </c>
      <c r="F129" s="264" t="s">
        <v>453</v>
      </c>
      <c r="G129" s="265" t="s">
        <v>875</v>
      </c>
      <c r="H129" s="265" t="s">
        <v>1007</v>
      </c>
    </row>
    <row r="130" spans="1:8" ht="40.200000000000003" customHeight="1" x14ac:dyDescent="0.2">
      <c r="A130" s="510"/>
      <c r="B130" s="509"/>
      <c r="C130" s="511"/>
      <c r="D130" s="512"/>
      <c r="E130" s="263" t="s">
        <v>456</v>
      </c>
      <c r="F130" s="264" t="s">
        <v>1046</v>
      </c>
      <c r="G130" s="265" t="s">
        <v>876</v>
      </c>
      <c r="H130" s="265" t="s">
        <v>1191</v>
      </c>
    </row>
    <row r="131" spans="1:8" ht="79.95" customHeight="1" x14ac:dyDescent="0.2">
      <c r="A131" s="510"/>
      <c r="B131" s="509"/>
      <c r="C131" s="511"/>
      <c r="D131" s="512"/>
      <c r="E131" s="263" t="s">
        <v>457</v>
      </c>
      <c r="F131" s="264" t="s">
        <v>458</v>
      </c>
      <c r="G131" s="265" t="s">
        <v>877</v>
      </c>
      <c r="H131" s="265" t="s">
        <v>1008</v>
      </c>
    </row>
    <row r="132" spans="1:8" ht="90" customHeight="1" x14ac:dyDescent="0.2">
      <c r="A132" s="510" t="s">
        <v>59</v>
      </c>
      <c r="B132" s="514" t="s">
        <v>1132</v>
      </c>
      <c r="C132" s="511" t="s">
        <v>461</v>
      </c>
      <c r="D132" s="512" t="s">
        <v>95</v>
      </c>
      <c r="E132" s="263" t="s">
        <v>459</v>
      </c>
      <c r="F132" s="264" t="s">
        <v>460</v>
      </c>
      <c r="G132" s="265" t="s">
        <v>878</v>
      </c>
      <c r="H132" s="265" t="s">
        <v>1192</v>
      </c>
    </row>
    <row r="133" spans="1:8" ht="150" customHeight="1" x14ac:dyDescent="0.2">
      <c r="A133" s="510"/>
      <c r="B133" s="509"/>
      <c r="C133" s="511"/>
      <c r="D133" s="512"/>
      <c r="E133" s="263" t="s">
        <v>462</v>
      </c>
      <c r="F133" s="264" t="s">
        <v>1009</v>
      </c>
      <c r="G133" s="265" t="s">
        <v>879</v>
      </c>
      <c r="H133" s="265" t="s">
        <v>1214</v>
      </c>
    </row>
    <row r="134" spans="1:8" ht="19.95" customHeight="1" x14ac:dyDescent="0.2">
      <c r="A134" s="510"/>
      <c r="B134" s="509"/>
      <c r="C134" s="266" t="s">
        <v>465</v>
      </c>
      <c r="D134" s="267" t="s">
        <v>464</v>
      </c>
      <c r="E134" s="263" t="s">
        <v>463</v>
      </c>
      <c r="F134" s="264" t="s">
        <v>1020</v>
      </c>
      <c r="G134" s="265" t="s">
        <v>464</v>
      </c>
      <c r="H134" s="265" t="s">
        <v>1012</v>
      </c>
    </row>
    <row r="135" spans="1:8" ht="70.2" customHeight="1" x14ac:dyDescent="0.2">
      <c r="A135" s="510" t="s">
        <v>60</v>
      </c>
      <c r="B135" s="509" t="s">
        <v>96</v>
      </c>
      <c r="C135" s="511" t="s">
        <v>468</v>
      </c>
      <c r="D135" s="512" t="s">
        <v>469</v>
      </c>
      <c r="E135" s="263" t="s">
        <v>466</v>
      </c>
      <c r="F135" s="264" t="s">
        <v>467</v>
      </c>
      <c r="G135" s="265" t="s">
        <v>880</v>
      </c>
      <c r="H135" s="265" t="s">
        <v>1194</v>
      </c>
    </row>
    <row r="136" spans="1:8" ht="19.95" customHeight="1" x14ac:dyDescent="0.2">
      <c r="A136" s="510"/>
      <c r="B136" s="509"/>
      <c r="C136" s="511"/>
      <c r="D136" s="512"/>
      <c r="E136" s="263" t="s">
        <v>470</v>
      </c>
      <c r="F136" s="264" t="s">
        <v>471</v>
      </c>
      <c r="G136" s="265" t="s">
        <v>881</v>
      </c>
      <c r="H136" s="265" t="s">
        <v>1013</v>
      </c>
    </row>
    <row r="137" spans="1:8" ht="49.95" customHeight="1" x14ac:dyDescent="0.2">
      <c r="A137" s="510"/>
      <c r="B137" s="509"/>
      <c r="C137" s="266" t="s">
        <v>474</v>
      </c>
      <c r="D137" s="267" t="s">
        <v>473</v>
      </c>
      <c r="E137" s="263" t="s">
        <v>472</v>
      </c>
      <c r="F137" s="264" t="s">
        <v>473</v>
      </c>
      <c r="G137" s="265" t="s">
        <v>473</v>
      </c>
      <c r="H137" s="265" t="s">
        <v>1014</v>
      </c>
    </row>
    <row r="138" spans="1:8" ht="60" customHeight="1" x14ac:dyDescent="0.2">
      <c r="A138" s="510"/>
      <c r="B138" s="509"/>
      <c r="C138" s="266" t="s">
        <v>477</v>
      </c>
      <c r="D138" s="267" t="s">
        <v>476</v>
      </c>
      <c r="E138" s="263" t="s">
        <v>475</v>
      </c>
      <c r="F138" s="264" t="s">
        <v>476</v>
      </c>
      <c r="G138" s="265" t="s">
        <v>882</v>
      </c>
      <c r="H138" s="265" t="s">
        <v>1015</v>
      </c>
    </row>
    <row r="139" spans="1:8" ht="70.2" customHeight="1" x14ac:dyDescent="0.2">
      <c r="A139" s="510"/>
      <c r="B139" s="509"/>
      <c r="C139" s="266" t="s">
        <v>480</v>
      </c>
      <c r="D139" s="267" t="s">
        <v>479</v>
      </c>
      <c r="E139" s="263" t="s">
        <v>478</v>
      </c>
      <c r="F139" s="264" t="s">
        <v>479</v>
      </c>
      <c r="G139" s="265" t="s">
        <v>883</v>
      </c>
      <c r="H139" s="265" t="s">
        <v>1193</v>
      </c>
    </row>
    <row r="140" spans="1:8" ht="45" customHeight="1" x14ac:dyDescent="0.2">
      <c r="A140" s="510" t="s">
        <v>61</v>
      </c>
      <c r="B140" s="509" t="s">
        <v>97</v>
      </c>
      <c r="C140" s="266" t="s">
        <v>483</v>
      </c>
      <c r="D140" s="267" t="s">
        <v>482</v>
      </c>
      <c r="E140" s="263" t="s">
        <v>481</v>
      </c>
      <c r="F140" s="264" t="s">
        <v>482</v>
      </c>
      <c r="G140" s="265" t="s">
        <v>884</v>
      </c>
      <c r="H140" s="265" t="s">
        <v>1195</v>
      </c>
    </row>
    <row r="141" spans="1:8" ht="19.95" customHeight="1" x14ac:dyDescent="0.2">
      <c r="A141" s="510"/>
      <c r="B141" s="509"/>
      <c r="C141" s="511" t="s">
        <v>486</v>
      </c>
      <c r="D141" s="512" t="s">
        <v>487</v>
      </c>
      <c r="E141" s="263" t="s">
        <v>485</v>
      </c>
      <c r="F141" s="264" t="s">
        <v>484</v>
      </c>
      <c r="G141" s="265" t="s">
        <v>484</v>
      </c>
      <c r="H141" s="265" t="s">
        <v>1016</v>
      </c>
    </row>
    <row r="142" spans="1:8" ht="19.95" customHeight="1" x14ac:dyDescent="0.2">
      <c r="A142" s="510"/>
      <c r="B142" s="509"/>
      <c r="C142" s="511"/>
      <c r="D142" s="512"/>
      <c r="E142" s="263" t="s">
        <v>489</v>
      </c>
      <c r="F142" s="264" t="s">
        <v>488</v>
      </c>
      <c r="G142" s="265" t="s">
        <v>488</v>
      </c>
      <c r="H142" s="265" t="s">
        <v>1017</v>
      </c>
    </row>
    <row r="143" spans="1:8" ht="19.95" customHeight="1" x14ac:dyDescent="0.2">
      <c r="A143" s="168" t="s">
        <v>62</v>
      </c>
      <c r="B143" s="271" t="s">
        <v>98</v>
      </c>
      <c r="C143" s="266" t="s">
        <v>491</v>
      </c>
      <c r="D143" s="267" t="s">
        <v>98</v>
      </c>
      <c r="E143" s="263" t="s">
        <v>490</v>
      </c>
      <c r="F143" s="264" t="s">
        <v>98</v>
      </c>
      <c r="G143" s="265" t="s">
        <v>885</v>
      </c>
      <c r="H143" s="265" t="s">
        <v>1018</v>
      </c>
    </row>
    <row r="144" spans="1:8" ht="45" customHeight="1" x14ac:dyDescent="0.2">
      <c r="A144" s="168" t="s">
        <v>63</v>
      </c>
      <c r="B144" s="271" t="s">
        <v>99</v>
      </c>
      <c r="C144" s="266" t="s">
        <v>493</v>
      </c>
      <c r="D144" s="267" t="s">
        <v>99</v>
      </c>
      <c r="E144" s="263" t="s">
        <v>492</v>
      </c>
      <c r="F144" s="264" t="s">
        <v>99</v>
      </c>
      <c r="G144" s="265" t="s">
        <v>886</v>
      </c>
      <c r="H144" s="265" t="s">
        <v>1019</v>
      </c>
    </row>
    <row r="145" spans="1:8" ht="19.95" customHeight="1" x14ac:dyDescent="0.2">
      <c r="A145" s="510" t="s">
        <v>64</v>
      </c>
      <c r="B145" s="509" t="s">
        <v>100</v>
      </c>
      <c r="C145" s="511" t="s">
        <v>496</v>
      </c>
      <c r="D145" s="512" t="s">
        <v>100</v>
      </c>
      <c r="E145" s="263" t="s">
        <v>494</v>
      </c>
      <c r="F145" s="264" t="s">
        <v>495</v>
      </c>
      <c r="G145" s="265" t="s">
        <v>495</v>
      </c>
      <c r="H145" s="265" t="s">
        <v>1156</v>
      </c>
    </row>
    <row r="146" spans="1:8" ht="19.95" customHeight="1" x14ac:dyDescent="0.2">
      <c r="A146" s="510"/>
      <c r="B146" s="509"/>
      <c r="C146" s="511"/>
      <c r="D146" s="512"/>
      <c r="E146" s="263" t="s">
        <v>497</v>
      </c>
      <c r="F146" s="264" t="s">
        <v>498</v>
      </c>
      <c r="G146" s="265" t="s">
        <v>498</v>
      </c>
      <c r="H146" s="265" t="s">
        <v>1021</v>
      </c>
    </row>
    <row r="147" spans="1:8" ht="45" customHeight="1" x14ac:dyDescent="0.2">
      <c r="A147" s="510" t="s">
        <v>65</v>
      </c>
      <c r="B147" s="509" t="s">
        <v>101</v>
      </c>
      <c r="C147" s="511" t="s">
        <v>501</v>
      </c>
      <c r="D147" s="512" t="s">
        <v>101</v>
      </c>
      <c r="E147" s="263" t="s">
        <v>500</v>
      </c>
      <c r="F147" s="264" t="s">
        <v>499</v>
      </c>
      <c r="G147" s="265" t="s">
        <v>887</v>
      </c>
      <c r="H147" s="265" t="s">
        <v>1157</v>
      </c>
    </row>
    <row r="148" spans="1:8" ht="19.95" customHeight="1" x14ac:dyDescent="0.2">
      <c r="A148" s="510"/>
      <c r="B148" s="509"/>
      <c r="C148" s="511"/>
      <c r="D148" s="512"/>
      <c r="E148" s="263" t="s">
        <v>502</v>
      </c>
      <c r="F148" s="264" t="s">
        <v>503</v>
      </c>
      <c r="G148" s="265" t="s">
        <v>888</v>
      </c>
      <c r="H148" s="265" t="s">
        <v>1022</v>
      </c>
    </row>
    <row r="149" spans="1:8" ht="45" customHeight="1" x14ac:dyDescent="0.2">
      <c r="A149" s="510" t="s">
        <v>66</v>
      </c>
      <c r="B149" s="509" t="s">
        <v>102</v>
      </c>
      <c r="C149" s="266" t="s">
        <v>506</v>
      </c>
      <c r="D149" s="267" t="s">
        <v>505</v>
      </c>
      <c r="E149" s="263" t="s">
        <v>504</v>
      </c>
      <c r="F149" s="264" t="s">
        <v>505</v>
      </c>
      <c r="G149" s="265" t="s">
        <v>889</v>
      </c>
      <c r="H149" s="265" t="s">
        <v>1023</v>
      </c>
    </row>
    <row r="150" spans="1:8" ht="19.95" customHeight="1" x14ac:dyDescent="0.2">
      <c r="A150" s="510"/>
      <c r="B150" s="509"/>
      <c r="C150" s="266" t="s">
        <v>508</v>
      </c>
      <c r="D150" s="267" t="s">
        <v>509</v>
      </c>
      <c r="E150" s="263" t="s">
        <v>507</v>
      </c>
      <c r="F150" s="264" t="s">
        <v>509</v>
      </c>
      <c r="G150" s="265" t="s">
        <v>509</v>
      </c>
      <c r="H150" s="265" t="s">
        <v>1024</v>
      </c>
    </row>
    <row r="151" spans="1:8" ht="40.200000000000003" customHeight="1" x14ac:dyDescent="0.2">
      <c r="A151" s="510"/>
      <c r="B151" s="509"/>
      <c r="C151" s="266" t="s">
        <v>512</v>
      </c>
      <c r="D151" s="268" t="s">
        <v>1139</v>
      </c>
      <c r="E151" s="263" t="s">
        <v>510</v>
      </c>
      <c r="F151" s="264" t="s">
        <v>511</v>
      </c>
      <c r="G151" s="265" t="s">
        <v>513</v>
      </c>
      <c r="H151" s="396" t="s">
        <v>1220</v>
      </c>
    </row>
    <row r="152" spans="1:8" ht="49.95" customHeight="1" x14ac:dyDescent="0.2">
      <c r="A152" s="510" t="s">
        <v>67</v>
      </c>
      <c r="B152" s="509" t="s">
        <v>103</v>
      </c>
      <c r="C152" s="511" t="s">
        <v>516</v>
      </c>
      <c r="D152" s="512" t="s">
        <v>517</v>
      </c>
      <c r="E152" s="263" t="s">
        <v>515</v>
      </c>
      <c r="F152" s="264" t="s">
        <v>514</v>
      </c>
      <c r="G152" s="265" t="s">
        <v>514</v>
      </c>
      <c r="H152" s="265" t="s">
        <v>1158</v>
      </c>
    </row>
    <row r="153" spans="1:8" ht="19.95" customHeight="1" x14ac:dyDescent="0.2">
      <c r="A153" s="510"/>
      <c r="B153" s="509"/>
      <c r="C153" s="511"/>
      <c r="D153" s="512"/>
      <c r="E153" s="263" t="s">
        <v>519</v>
      </c>
      <c r="F153" s="264" t="s">
        <v>518</v>
      </c>
      <c r="G153" s="265" t="s">
        <v>518</v>
      </c>
      <c r="H153" s="265" t="s">
        <v>1159</v>
      </c>
    </row>
    <row r="154" spans="1:8" ht="40.049999999999997" customHeight="1" x14ac:dyDescent="0.2">
      <c r="A154" s="510"/>
      <c r="B154" s="509"/>
      <c r="C154" s="511" t="s">
        <v>522</v>
      </c>
      <c r="D154" s="513" t="s">
        <v>1138</v>
      </c>
      <c r="E154" s="263" t="s">
        <v>520</v>
      </c>
      <c r="F154" s="264" t="s">
        <v>521</v>
      </c>
      <c r="G154" s="265" t="s">
        <v>890</v>
      </c>
      <c r="H154" s="265" t="s">
        <v>1025</v>
      </c>
    </row>
    <row r="155" spans="1:8" ht="40.049999999999997" customHeight="1" x14ac:dyDescent="0.2">
      <c r="A155" s="510"/>
      <c r="B155" s="509"/>
      <c r="C155" s="511"/>
      <c r="D155" s="512"/>
      <c r="E155" s="263" t="s">
        <v>524</v>
      </c>
      <c r="F155" s="269" t="s">
        <v>1141</v>
      </c>
      <c r="G155" s="265" t="s">
        <v>525</v>
      </c>
      <c r="H155" s="265" t="s">
        <v>1256</v>
      </c>
    </row>
    <row r="156" spans="1:8" ht="55.05" customHeight="1" x14ac:dyDescent="0.2">
      <c r="A156" s="510"/>
      <c r="B156" s="509"/>
      <c r="C156" s="511" t="s">
        <v>528</v>
      </c>
      <c r="D156" s="512" t="s">
        <v>529</v>
      </c>
      <c r="E156" s="263" t="s">
        <v>526</v>
      </c>
      <c r="F156" s="264" t="s">
        <v>527</v>
      </c>
      <c r="G156" s="265" t="s">
        <v>527</v>
      </c>
      <c r="H156" s="265" t="s">
        <v>1218</v>
      </c>
    </row>
    <row r="157" spans="1:8" ht="40.049999999999997" customHeight="1" x14ac:dyDescent="0.2">
      <c r="A157" s="510"/>
      <c r="B157" s="509"/>
      <c r="C157" s="511"/>
      <c r="D157" s="512"/>
      <c r="E157" s="263" t="s">
        <v>530</v>
      </c>
      <c r="F157" s="264" t="s">
        <v>531</v>
      </c>
      <c r="G157" s="265" t="s">
        <v>531</v>
      </c>
      <c r="H157" s="265" t="s">
        <v>1217</v>
      </c>
    </row>
    <row r="158" spans="1:8" ht="19.95" customHeight="1" x14ac:dyDescent="0.2">
      <c r="A158" s="510"/>
      <c r="B158" s="509"/>
      <c r="C158" s="511" t="s">
        <v>534</v>
      </c>
      <c r="D158" s="512" t="s">
        <v>535</v>
      </c>
      <c r="E158" s="263" t="s">
        <v>533</v>
      </c>
      <c r="F158" s="264" t="s">
        <v>532</v>
      </c>
      <c r="G158" s="265" t="s">
        <v>532</v>
      </c>
      <c r="H158" s="265" t="s">
        <v>1026</v>
      </c>
    </row>
    <row r="159" spans="1:8" ht="60" customHeight="1" x14ac:dyDescent="0.2">
      <c r="A159" s="510"/>
      <c r="B159" s="509"/>
      <c r="C159" s="511"/>
      <c r="D159" s="512"/>
      <c r="E159" s="263" t="s">
        <v>537</v>
      </c>
      <c r="F159" s="264" t="s">
        <v>536</v>
      </c>
      <c r="G159" s="265" t="s">
        <v>891</v>
      </c>
      <c r="H159" s="265" t="s">
        <v>1160</v>
      </c>
    </row>
    <row r="160" spans="1:8" ht="19.95" customHeight="1" x14ac:dyDescent="0.2">
      <c r="A160" s="510"/>
      <c r="B160" s="509"/>
      <c r="C160" s="511"/>
      <c r="D160" s="512"/>
      <c r="E160" s="263" t="s">
        <v>539</v>
      </c>
      <c r="F160" s="264" t="s">
        <v>538</v>
      </c>
      <c r="G160" s="265" t="s">
        <v>538</v>
      </c>
      <c r="H160" s="265" t="s">
        <v>1027</v>
      </c>
    </row>
    <row r="161" spans="1:8" ht="49.95" customHeight="1" x14ac:dyDescent="0.2">
      <c r="A161" s="510"/>
      <c r="B161" s="509"/>
      <c r="C161" s="266" t="s">
        <v>542</v>
      </c>
      <c r="D161" s="267" t="s">
        <v>540</v>
      </c>
      <c r="E161" s="263" t="s">
        <v>541</v>
      </c>
      <c r="F161" s="264" t="s">
        <v>540</v>
      </c>
      <c r="G161" s="265" t="s">
        <v>892</v>
      </c>
      <c r="H161" s="265" t="s">
        <v>1028</v>
      </c>
    </row>
    <row r="162" spans="1:8" ht="19.95" customHeight="1" x14ac:dyDescent="0.2">
      <c r="A162" s="510"/>
      <c r="B162" s="509"/>
      <c r="C162" s="266" t="s">
        <v>545</v>
      </c>
      <c r="D162" s="267" t="s">
        <v>544</v>
      </c>
      <c r="E162" s="263" t="s">
        <v>543</v>
      </c>
      <c r="F162" s="264" t="s">
        <v>544</v>
      </c>
      <c r="G162" s="265" t="s">
        <v>544</v>
      </c>
      <c r="H162" s="265" t="s">
        <v>1029</v>
      </c>
    </row>
    <row r="163" spans="1:8" ht="19.95" customHeight="1" x14ac:dyDescent="0.2">
      <c r="A163" s="510"/>
      <c r="B163" s="509"/>
      <c r="C163" s="266" t="s">
        <v>548</v>
      </c>
      <c r="D163" s="267" t="s">
        <v>546</v>
      </c>
      <c r="E163" s="263" t="s">
        <v>547</v>
      </c>
      <c r="F163" s="264" t="s">
        <v>546</v>
      </c>
      <c r="G163" s="265" t="s">
        <v>546</v>
      </c>
      <c r="H163" s="265" t="s">
        <v>1030</v>
      </c>
    </row>
    <row r="164" spans="1:8" ht="19.95" customHeight="1" x14ac:dyDescent="0.2">
      <c r="A164" s="510"/>
      <c r="B164" s="509"/>
      <c r="C164" s="511" t="s">
        <v>551</v>
      </c>
      <c r="D164" s="512" t="s">
        <v>552</v>
      </c>
      <c r="E164" s="263" t="s">
        <v>550</v>
      </c>
      <c r="F164" s="264" t="s">
        <v>549</v>
      </c>
      <c r="G164" s="265" t="s">
        <v>549</v>
      </c>
      <c r="H164" s="265" t="s">
        <v>1031</v>
      </c>
    </row>
    <row r="165" spans="1:8" ht="70.05" customHeight="1" x14ac:dyDescent="0.2">
      <c r="A165" s="510"/>
      <c r="B165" s="509"/>
      <c r="C165" s="511"/>
      <c r="D165" s="512"/>
      <c r="E165" s="263" t="s">
        <v>553</v>
      </c>
      <c r="F165" s="264" t="s">
        <v>554</v>
      </c>
      <c r="G165" s="265" t="s">
        <v>893</v>
      </c>
      <c r="H165" s="265" t="s">
        <v>1161</v>
      </c>
    </row>
    <row r="166" spans="1:8" ht="19.95" customHeight="1" x14ac:dyDescent="0.2">
      <c r="A166" s="510"/>
      <c r="B166" s="509"/>
      <c r="C166" s="266" t="s">
        <v>557</v>
      </c>
      <c r="D166" s="267" t="s">
        <v>556</v>
      </c>
      <c r="E166" s="263" t="s">
        <v>555</v>
      </c>
      <c r="F166" s="264" t="s">
        <v>556</v>
      </c>
      <c r="G166" s="265" t="s">
        <v>556</v>
      </c>
      <c r="H166" s="265" t="s">
        <v>1032</v>
      </c>
    </row>
    <row r="167" spans="1:8" ht="49.95" customHeight="1" x14ac:dyDescent="0.2">
      <c r="A167" s="510" t="s">
        <v>68</v>
      </c>
      <c r="B167" s="509" t="s">
        <v>104</v>
      </c>
      <c r="C167" s="266" t="s">
        <v>559</v>
      </c>
      <c r="D167" s="267" t="s">
        <v>560</v>
      </c>
      <c r="E167" s="263" t="s">
        <v>558</v>
      </c>
      <c r="F167" s="264" t="s">
        <v>560</v>
      </c>
      <c r="G167" s="265" t="s">
        <v>894</v>
      </c>
      <c r="H167" s="265" t="s">
        <v>1162</v>
      </c>
    </row>
    <row r="168" spans="1:8" ht="40.049999999999997" customHeight="1" x14ac:dyDescent="0.2">
      <c r="A168" s="510"/>
      <c r="B168" s="509"/>
      <c r="C168" s="266" t="s">
        <v>563</v>
      </c>
      <c r="D168" s="267" t="s">
        <v>562</v>
      </c>
      <c r="E168" s="263" t="s">
        <v>561</v>
      </c>
      <c r="F168" s="264" t="s">
        <v>562</v>
      </c>
      <c r="G168" s="265" t="s">
        <v>895</v>
      </c>
      <c r="H168" s="265" t="s">
        <v>1033</v>
      </c>
    </row>
    <row r="169" spans="1:8" ht="60" customHeight="1" x14ac:dyDescent="0.2">
      <c r="A169" s="510"/>
      <c r="B169" s="509"/>
      <c r="C169" s="266" t="s">
        <v>566</v>
      </c>
      <c r="D169" s="267" t="s">
        <v>565</v>
      </c>
      <c r="E169" s="263" t="s">
        <v>564</v>
      </c>
      <c r="F169" s="264" t="s">
        <v>565</v>
      </c>
      <c r="G169" s="265" t="s">
        <v>896</v>
      </c>
      <c r="H169" s="265" t="s">
        <v>1034</v>
      </c>
    </row>
    <row r="170" spans="1:8" ht="19.95" customHeight="1" x14ac:dyDescent="0.2">
      <c r="A170" s="510"/>
      <c r="B170" s="509"/>
      <c r="C170" s="266" t="s">
        <v>569</v>
      </c>
      <c r="D170" s="267" t="s">
        <v>568</v>
      </c>
      <c r="E170" s="263" t="s">
        <v>567</v>
      </c>
      <c r="F170" s="264" t="s">
        <v>568</v>
      </c>
      <c r="G170" s="265" t="s">
        <v>568</v>
      </c>
      <c r="H170" s="265" t="s">
        <v>1163</v>
      </c>
    </row>
    <row r="171" spans="1:8" ht="49.95" customHeight="1" x14ac:dyDescent="0.2">
      <c r="A171" s="510"/>
      <c r="B171" s="509"/>
      <c r="C171" s="266" t="s">
        <v>572</v>
      </c>
      <c r="D171" s="267" t="s">
        <v>571</v>
      </c>
      <c r="E171" s="263" t="s">
        <v>570</v>
      </c>
      <c r="F171" s="264" t="s">
        <v>1011</v>
      </c>
      <c r="G171" s="265" t="s">
        <v>897</v>
      </c>
      <c r="H171" s="265" t="s">
        <v>1035</v>
      </c>
    </row>
    <row r="172" spans="1:8" ht="19.95" customHeight="1" x14ac:dyDescent="0.2">
      <c r="A172" s="510" t="s">
        <v>69</v>
      </c>
      <c r="B172" s="509" t="s">
        <v>105</v>
      </c>
      <c r="C172" s="511" t="s">
        <v>576</v>
      </c>
      <c r="D172" s="512" t="s">
        <v>105</v>
      </c>
      <c r="E172" s="263" t="s">
        <v>573</v>
      </c>
      <c r="F172" s="264" t="s">
        <v>575</v>
      </c>
      <c r="G172" s="265" t="s">
        <v>574</v>
      </c>
      <c r="H172" s="265" t="s">
        <v>1036</v>
      </c>
    </row>
    <row r="173" spans="1:8" ht="19.95" customHeight="1" x14ac:dyDescent="0.2">
      <c r="A173" s="510"/>
      <c r="B173" s="509"/>
      <c r="C173" s="511"/>
      <c r="D173" s="512"/>
      <c r="E173" s="263" t="s">
        <v>577</v>
      </c>
      <c r="F173" s="264" t="s">
        <v>579</v>
      </c>
      <c r="G173" s="265" t="s">
        <v>578</v>
      </c>
      <c r="H173" s="265" t="s">
        <v>1037</v>
      </c>
    </row>
    <row r="174" spans="1:8" ht="60" customHeight="1" x14ac:dyDescent="0.2">
      <c r="A174" s="510" t="s">
        <v>70</v>
      </c>
      <c r="B174" s="509" t="s">
        <v>106</v>
      </c>
      <c r="C174" s="511" t="s">
        <v>582</v>
      </c>
      <c r="D174" s="512" t="s">
        <v>583</v>
      </c>
      <c r="E174" s="263" t="s">
        <v>580</v>
      </c>
      <c r="F174" s="264" t="s">
        <v>581</v>
      </c>
      <c r="G174" s="265" t="s">
        <v>898</v>
      </c>
      <c r="H174" s="265" t="s">
        <v>1196</v>
      </c>
    </row>
    <row r="175" spans="1:8" ht="60" customHeight="1" x14ac:dyDescent="0.2">
      <c r="A175" s="510"/>
      <c r="B175" s="509"/>
      <c r="C175" s="511"/>
      <c r="D175" s="512"/>
      <c r="E175" s="263" t="s">
        <v>584</v>
      </c>
      <c r="F175" s="264" t="s">
        <v>585</v>
      </c>
      <c r="G175" s="265" t="s">
        <v>899</v>
      </c>
      <c r="H175" s="265" t="s">
        <v>1038</v>
      </c>
    </row>
    <row r="176" spans="1:8" ht="60.6" customHeight="1" x14ac:dyDescent="0.2">
      <c r="A176" s="510"/>
      <c r="B176" s="509"/>
      <c r="C176" s="511" t="s">
        <v>781</v>
      </c>
      <c r="D176" s="512" t="s">
        <v>588</v>
      </c>
      <c r="E176" s="263" t="s">
        <v>586</v>
      </c>
      <c r="F176" s="264" t="s">
        <v>587</v>
      </c>
      <c r="G176" s="265" t="s">
        <v>900</v>
      </c>
      <c r="H176" s="265" t="s">
        <v>1197</v>
      </c>
    </row>
    <row r="177" spans="1:8" ht="19.95" customHeight="1" x14ac:dyDescent="0.2">
      <c r="A177" s="510"/>
      <c r="B177" s="509"/>
      <c r="C177" s="511"/>
      <c r="D177" s="512"/>
      <c r="E177" s="263" t="s">
        <v>590</v>
      </c>
      <c r="F177" s="264" t="s">
        <v>589</v>
      </c>
      <c r="G177" s="265" t="s">
        <v>589</v>
      </c>
      <c r="H177" s="265" t="s">
        <v>1039</v>
      </c>
    </row>
    <row r="178" spans="1:8" ht="60" customHeight="1" x14ac:dyDescent="0.2">
      <c r="A178" s="510" t="s">
        <v>71</v>
      </c>
      <c r="B178" s="509" t="s">
        <v>107</v>
      </c>
      <c r="C178" s="266" t="s">
        <v>593</v>
      </c>
      <c r="D178" s="267" t="s">
        <v>592</v>
      </c>
      <c r="E178" s="263" t="s">
        <v>591</v>
      </c>
      <c r="F178" s="264" t="s">
        <v>592</v>
      </c>
      <c r="G178" s="265" t="s">
        <v>901</v>
      </c>
      <c r="H178" s="265" t="s">
        <v>1198</v>
      </c>
    </row>
    <row r="179" spans="1:8" ht="40.200000000000003" customHeight="1" x14ac:dyDescent="0.2">
      <c r="A179" s="510"/>
      <c r="B179" s="509"/>
      <c r="C179" s="266" t="s">
        <v>596</v>
      </c>
      <c r="D179" s="267" t="s">
        <v>595</v>
      </c>
      <c r="E179" s="263" t="s">
        <v>594</v>
      </c>
      <c r="F179" s="264" t="s">
        <v>595</v>
      </c>
      <c r="G179" s="265" t="s">
        <v>902</v>
      </c>
      <c r="H179" s="265" t="s">
        <v>1199</v>
      </c>
    </row>
    <row r="180" spans="1:8" ht="100.2" customHeight="1" x14ac:dyDescent="0.2">
      <c r="A180" s="510"/>
      <c r="B180" s="509"/>
      <c r="C180" s="266" t="s">
        <v>599</v>
      </c>
      <c r="D180" s="267" t="s">
        <v>598</v>
      </c>
      <c r="E180" s="263" t="s">
        <v>597</v>
      </c>
      <c r="F180" s="264" t="s">
        <v>598</v>
      </c>
      <c r="G180" s="265" t="s">
        <v>903</v>
      </c>
      <c r="H180" s="265" t="s">
        <v>1040</v>
      </c>
    </row>
    <row r="181" spans="1:8" ht="40.200000000000003" customHeight="1" x14ac:dyDescent="0.2">
      <c r="A181" s="510"/>
      <c r="B181" s="509"/>
      <c r="C181" s="266" t="s">
        <v>602</v>
      </c>
      <c r="D181" s="267" t="s">
        <v>601</v>
      </c>
      <c r="E181" s="263" t="s">
        <v>600</v>
      </c>
      <c r="F181" s="264" t="s">
        <v>601</v>
      </c>
      <c r="G181" s="265" t="s">
        <v>904</v>
      </c>
      <c r="H181" s="265" t="s">
        <v>1041</v>
      </c>
    </row>
    <row r="182" spans="1:8" ht="40.200000000000003" customHeight="1" x14ac:dyDescent="0.2">
      <c r="A182" s="168" t="s">
        <v>72</v>
      </c>
      <c r="B182" s="270" t="s">
        <v>1131</v>
      </c>
      <c r="C182" s="266" t="s">
        <v>604</v>
      </c>
      <c r="D182" s="267" t="s">
        <v>108</v>
      </c>
      <c r="E182" s="263" t="s">
        <v>603</v>
      </c>
      <c r="F182" s="264" t="s">
        <v>108</v>
      </c>
      <c r="G182" s="265" t="s">
        <v>905</v>
      </c>
      <c r="H182" s="265" t="s">
        <v>1042</v>
      </c>
    </row>
    <row r="183" spans="1:8" ht="79.95" customHeight="1" x14ac:dyDescent="0.2">
      <c r="A183" s="510" t="s">
        <v>73</v>
      </c>
      <c r="B183" s="509" t="s">
        <v>109</v>
      </c>
      <c r="C183" s="511" t="s">
        <v>606</v>
      </c>
      <c r="D183" s="512" t="s">
        <v>607</v>
      </c>
      <c r="E183" s="263" t="s">
        <v>605</v>
      </c>
      <c r="F183" s="269" t="s">
        <v>1142</v>
      </c>
      <c r="G183" s="265" t="s">
        <v>906</v>
      </c>
      <c r="H183" s="265" t="s">
        <v>1043</v>
      </c>
    </row>
    <row r="184" spans="1:8" ht="19.95" customHeight="1" x14ac:dyDescent="0.2">
      <c r="A184" s="510"/>
      <c r="B184" s="509"/>
      <c r="C184" s="511"/>
      <c r="D184" s="512"/>
      <c r="E184" s="263" t="s">
        <v>608</v>
      </c>
      <c r="F184" s="264" t="s">
        <v>609</v>
      </c>
      <c r="G184" s="265" t="s">
        <v>609</v>
      </c>
      <c r="H184" s="265" t="s">
        <v>1044</v>
      </c>
    </row>
    <row r="185" spans="1:8" ht="19.95" customHeight="1" x14ac:dyDescent="0.2">
      <c r="A185" s="510"/>
      <c r="B185" s="509"/>
      <c r="C185" s="266" t="s">
        <v>612</v>
      </c>
      <c r="D185" s="267" t="s">
        <v>611</v>
      </c>
      <c r="E185" s="263" t="s">
        <v>610</v>
      </c>
      <c r="F185" s="264" t="s">
        <v>611</v>
      </c>
      <c r="G185" s="265" t="s">
        <v>907</v>
      </c>
      <c r="H185" s="265" t="s">
        <v>1200</v>
      </c>
    </row>
    <row r="186" spans="1:8" ht="19.95" customHeight="1" x14ac:dyDescent="0.2">
      <c r="A186" s="510"/>
      <c r="B186" s="509"/>
      <c r="C186" s="511" t="s">
        <v>615</v>
      </c>
      <c r="D186" s="512" t="s">
        <v>616</v>
      </c>
      <c r="E186" s="263" t="s">
        <v>613</v>
      </c>
      <c r="F186" s="264" t="s">
        <v>1051</v>
      </c>
      <c r="G186" s="265" t="s">
        <v>614</v>
      </c>
      <c r="H186" s="265" t="s">
        <v>1045</v>
      </c>
    </row>
    <row r="187" spans="1:8" ht="40.200000000000003" customHeight="1" x14ac:dyDescent="0.2">
      <c r="A187" s="510"/>
      <c r="B187" s="509"/>
      <c r="C187" s="511"/>
      <c r="D187" s="512"/>
      <c r="E187" s="263" t="s">
        <v>617</v>
      </c>
      <c r="F187" s="264" t="s">
        <v>618</v>
      </c>
      <c r="G187" s="265" t="s">
        <v>618</v>
      </c>
      <c r="H187" s="265" t="s">
        <v>1164</v>
      </c>
    </row>
    <row r="188" spans="1:8" ht="100.2" customHeight="1" x14ac:dyDescent="0.2">
      <c r="A188" s="510"/>
      <c r="B188" s="509"/>
      <c r="C188" s="266" t="s">
        <v>620</v>
      </c>
      <c r="D188" s="267" t="s">
        <v>621</v>
      </c>
      <c r="E188" s="263" t="s">
        <v>619</v>
      </c>
      <c r="F188" s="264" t="s">
        <v>621</v>
      </c>
      <c r="G188" s="265" t="s">
        <v>908</v>
      </c>
      <c r="H188" s="265" t="s">
        <v>1047</v>
      </c>
    </row>
    <row r="189" spans="1:8" ht="19.95" customHeight="1" x14ac:dyDescent="0.2">
      <c r="A189" s="510" t="s">
        <v>74</v>
      </c>
      <c r="B189" s="509" t="s">
        <v>110</v>
      </c>
      <c r="C189" s="266" t="s">
        <v>624</v>
      </c>
      <c r="D189" s="267" t="s">
        <v>623</v>
      </c>
      <c r="E189" s="263" t="s">
        <v>622</v>
      </c>
      <c r="F189" s="264" t="s">
        <v>623</v>
      </c>
      <c r="G189" s="265" t="s">
        <v>623</v>
      </c>
      <c r="H189" s="265" t="s">
        <v>1048</v>
      </c>
    </row>
    <row r="190" spans="1:8" ht="40.200000000000003" customHeight="1" x14ac:dyDescent="0.2">
      <c r="A190" s="510"/>
      <c r="B190" s="509"/>
      <c r="C190" s="266" t="s">
        <v>627</v>
      </c>
      <c r="D190" s="267" t="s">
        <v>626</v>
      </c>
      <c r="E190" s="263" t="s">
        <v>625</v>
      </c>
      <c r="F190" s="264" t="s">
        <v>626</v>
      </c>
      <c r="G190" s="265" t="s">
        <v>909</v>
      </c>
      <c r="H190" s="265" t="s">
        <v>1049</v>
      </c>
    </row>
    <row r="191" spans="1:8" ht="100.2" customHeight="1" x14ac:dyDescent="0.2">
      <c r="A191" s="510"/>
      <c r="B191" s="509"/>
      <c r="C191" s="266" t="s">
        <v>630</v>
      </c>
      <c r="D191" s="267" t="s">
        <v>629</v>
      </c>
      <c r="E191" s="263" t="s">
        <v>628</v>
      </c>
      <c r="F191" s="264" t="s">
        <v>629</v>
      </c>
      <c r="G191" s="265" t="s">
        <v>910</v>
      </c>
      <c r="H191" s="265" t="s">
        <v>1165</v>
      </c>
    </row>
    <row r="192" spans="1:8" ht="120" customHeight="1" x14ac:dyDescent="0.2">
      <c r="A192" s="510"/>
      <c r="B192" s="509"/>
      <c r="C192" s="266" t="s">
        <v>633</v>
      </c>
      <c r="D192" s="267" t="s">
        <v>632</v>
      </c>
      <c r="E192" s="263" t="s">
        <v>631</v>
      </c>
      <c r="F192" s="264" t="s">
        <v>632</v>
      </c>
      <c r="G192" s="265" t="s">
        <v>911</v>
      </c>
      <c r="H192" s="265" t="s">
        <v>1050</v>
      </c>
    </row>
    <row r="193" spans="1:8" ht="100.2" customHeight="1" x14ac:dyDescent="0.2">
      <c r="A193" s="510"/>
      <c r="B193" s="509"/>
      <c r="C193" s="266" t="s">
        <v>636</v>
      </c>
      <c r="D193" s="267" t="s">
        <v>635</v>
      </c>
      <c r="E193" s="263" t="s">
        <v>634</v>
      </c>
      <c r="F193" s="264" t="s">
        <v>635</v>
      </c>
      <c r="G193" s="265" t="s">
        <v>912</v>
      </c>
      <c r="H193" s="265" t="s">
        <v>1215</v>
      </c>
    </row>
    <row r="194" spans="1:8" ht="40.049999999999997" customHeight="1" x14ac:dyDescent="0.2">
      <c r="A194" s="168" t="s">
        <v>75</v>
      </c>
      <c r="B194" s="271" t="s">
        <v>637</v>
      </c>
      <c r="C194" s="266" t="s">
        <v>782</v>
      </c>
      <c r="D194" s="267" t="s">
        <v>637</v>
      </c>
      <c r="E194" s="263" t="s">
        <v>783</v>
      </c>
      <c r="F194" s="264" t="s">
        <v>637</v>
      </c>
      <c r="G194" s="265" t="s">
        <v>111</v>
      </c>
      <c r="H194" s="265" t="s">
        <v>1216</v>
      </c>
    </row>
    <row r="195" spans="1:8" ht="60" customHeight="1" x14ac:dyDescent="0.2">
      <c r="A195" s="168" t="s">
        <v>76</v>
      </c>
      <c r="B195" s="271" t="s">
        <v>638</v>
      </c>
      <c r="C195" s="266" t="s">
        <v>784</v>
      </c>
      <c r="D195" s="267" t="s">
        <v>638</v>
      </c>
      <c r="E195" s="263" t="s">
        <v>785</v>
      </c>
      <c r="F195" s="264" t="s">
        <v>638</v>
      </c>
      <c r="G195" s="265" t="s">
        <v>112</v>
      </c>
      <c r="H195" s="265" t="s">
        <v>1219</v>
      </c>
    </row>
  </sheetData>
  <sheetProtection sheet="1" objects="1" scenarios="1"/>
  <mergeCells count="161">
    <mergeCell ref="A8:B8"/>
    <mergeCell ref="C8:D8"/>
    <mergeCell ref="E8:F8"/>
    <mergeCell ref="C9:C14"/>
    <mergeCell ref="D9:D14"/>
    <mergeCell ref="C17:C19"/>
    <mergeCell ref="D17:D19"/>
    <mergeCell ref="C20:C21"/>
    <mergeCell ref="C36:C40"/>
    <mergeCell ref="D36:D40"/>
    <mergeCell ref="D41:D43"/>
    <mergeCell ref="C41:C43"/>
    <mergeCell ref="B36:B43"/>
    <mergeCell ref="A36:A43"/>
    <mergeCell ref="D20:D21"/>
    <mergeCell ref="C23:C24"/>
    <mergeCell ref="D23:D24"/>
    <mergeCell ref="C25:C31"/>
    <mergeCell ref="D25:D31"/>
    <mergeCell ref="A25:A35"/>
    <mergeCell ref="B25:B35"/>
    <mergeCell ref="C32:C33"/>
    <mergeCell ref="D32:D33"/>
    <mergeCell ref="A9:A21"/>
    <mergeCell ref="B9:B21"/>
    <mergeCell ref="A22:A24"/>
    <mergeCell ref="B22:B24"/>
    <mergeCell ref="A53:A67"/>
    <mergeCell ref="B53:B67"/>
    <mergeCell ref="C54:C55"/>
    <mergeCell ref="D54:D55"/>
    <mergeCell ref="C57:C59"/>
    <mergeCell ref="D57:D59"/>
    <mergeCell ref="C63:C67"/>
    <mergeCell ref="D63:D67"/>
    <mergeCell ref="C44:C45"/>
    <mergeCell ref="D44:D45"/>
    <mergeCell ref="B44:B51"/>
    <mergeCell ref="A44:A51"/>
    <mergeCell ref="C47:C49"/>
    <mergeCell ref="D47:D49"/>
    <mergeCell ref="D50:D51"/>
    <mergeCell ref="C50:C51"/>
    <mergeCell ref="D73:D74"/>
    <mergeCell ref="C73:C74"/>
    <mergeCell ref="B73:B74"/>
    <mergeCell ref="A73:A74"/>
    <mergeCell ref="A75:A79"/>
    <mergeCell ref="B75:B79"/>
    <mergeCell ref="C78:C79"/>
    <mergeCell ref="D78:D79"/>
    <mergeCell ref="B68:B69"/>
    <mergeCell ref="A68:A69"/>
    <mergeCell ref="B70:B72"/>
    <mergeCell ref="A70:A72"/>
    <mergeCell ref="C71:C72"/>
    <mergeCell ref="D71:D72"/>
    <mergeCell ref="C87:C88"/>
    <mergeCell ref="D87:D88"/>
    <mergeCell ref="A87:A90"/>
    <mergeCell ref="B87:B90"/>
    <mergeCell ref="C89:C90"/>
    <mergeCell ref="D89:D90"/>
    <mergeCell ref="D80:D81"/>
    <mergeCell ref="C80:C81"/>
    <mergeCell ref="B80:B86"/>
    <mergeCell ref="A80:A86"/>
    <mergeCell ref="C82:C84"/>
    <mergeCell ref="D82:D84"/>
    <mergeCell ref="D95:D99"/>
    <mergeCell ref="C95:C99"/>
    <mergeCell ref="B95:B99"/>
    <mergeCell ref="A95:A99"/>
    <mergeCell ref="C100:C107"/>
    <mergeCell ref="D100:D107"/>
    <mergeCell ref="B100:B107"/>
    <mergeCell ref="A100:A107"/>
    <mergeCell ref="D91:D92"/>
    <mergeCell ref="C91:C92"/>
    <mergeCell ref="B91:B94"/>
    <mergeCell ref="A91:A94"/>
    <mergeCell ref="C93:C94"/>
    <mergeCell ref="D93:D94"/>
    <mergeCell ref="B116:B120"/>
    <mergeCell ref="A116:A120"/>
    <mergeCell ref="C118:C119"/>
    <mergeCell ref="D118:D119"/>
    <mergeCell ref="C121:C122"/>
    <mergeCell ref="D121:D122"/>
    <mergeCell ref="B121:B123"/>
    <mergeCell ref="A121:A123"/>
    <mergeCell ref="C108:C113"/>
    <mergeCell ref="D108:D113"/>
    <mergeCell ref="B108:B113"/>
    <mergeCell ref="A108:A113"/>
    <mergeCell ref="A114:A115"/>
    <mergeCell ref="B114:B115"/>
    <mergeCell ref="D132:D133"/>
    <mergeCell ref="C132:C133"/>
    <mergeCell ref="A132:A134"/>
    <mergeCell ref="B132:B134"/>
    <mergeCell ref="C125:C126"/>
    <mergeCell ref="D125:D126"/>
    <mergeCell ref="C129:C131"/>
    <mergeCell ref="D129:D131"/>
    <mergeCell ref="B124:B131"/>
    <mergeCell ref="A124:A131"/>
    <mergeCell ref="C145:C146"/>
    <mergeCell ref="D145:D146"/>
    <mergeCell ref="A145:A146"/>
    <mergeCell ref="B145:B146"/>
    <mergeCell ref="B147:B148"/>
    <mergeCell ref="A147:A148"/>
    <mergeCell ref="C147:C148"/>
    <mergeCell ref="D147:D148"/>
    <mergeCell ref="D135:D136"/>
    <mergeCell ref="C135:C136"/>
    <mergeCell ref="B135:B139"/>
    <mergeCell ref="A135:A139"/>
    <mergeCell ref="A140:A142"/>
    <mergeCell ref="B140:B142"/>
    <mergeCell ref="C141:C142"/>
    <mergeCell ref="D141:D142"/>
    <mergeCell ref="C164:C165"/>
    <mergeCell ref="D164:D165"/>
    <mergeCell ref="A167:A171"/>
    <mergeCell ref="B167:B171"/>
    <mergeCell ref="B149:B151"/>
    <mergeCell ref="A149:A151"/>
    <mergeCell ref="A152:A166"/>
    <mergeCell ref="B152:B166"/>
    <mergeCell ref="C152:C153"/>
    <mergeCell ref="D152:D153"/>
    <mergeCell ref="D154:D155"/>
    <mergeCell ref="C154:C155"/>
    <mergeCell ref="C156:C157"/>
    <mergeCell ref="D156:D157"/>
    <mergeCell ref="A1:H1"/>
    <mergeCell ref="A2:H2"/>
    <mergeCell ref="B189:B193"/>
    <mergeCell ref="A189:A193"/>
    <mergeCell ref="A178:A181"/>
    <mergeCell ref="B178:B181"/>
    <mergeCell ref="B183:B188"/>
    <mergeCell ref="A183:A188"/>
    <mergeCell ref="C183:C184"/>
    <mergeCell ref="D183:D184"/>
    <mergeCell ref="C186:C187"/>
    <mergeCell ref="D186:D187"/>
    <mergeCell ref="B172:B173"/>
    <mergeCell ref="A172:A173"/>
    <mergeCell ref="C172:C173"/>
    <mergeCell ref="D172:D173"/>
    <mergeCell ref="C174:C175"/>
    <mergeCell ref="D174:D175"/>
    <mergeCell ref="A174:A177"/>
    <mergeCell ref="B174:B177"/>
    <mergeCell ref="C176:C177"/>
    <mergeCell ref="D176:D177"/>
    <mergeCell ref="D158:D160"/>
    <mergeCell ref="C158:C160"/>
  </mergeCells>
  <phoneticPr fontId="1"/>
  <pageMargins left="0.70866141732283472" right="0.70866141732283472" top="0.74803149606299213" bottom="0.74803149606299213" header="0.31496062992125984" footer="0.31496062992125984"/>
  <pageSetup paperSize="9" scale="51" fitToHeight="0" orientation="portrait" r:id="rId1"/>
  <rowBreaks count="5" manualBreakCount="5">
    <brk id="43" max="7" man="1"/>
    <brk id="74" max="7" man="1"/>
    <brk id="107" max="7" man="1"/>
    <brk id="134" max="7" man="1"/>
    <brk id="171"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5" tint="-0.249977111117893"/>
    <pageSetUpPr fitToPage="1"/>
  </sheetPr>
  <dimension ref="A1:N141"/>
  <sheetViews>
    <sheetView showGridLines="0" zoomScaleNormal="100" zoomScaleSheetLayoutView="100" workbookViewId="0"/>
  </sheetViews>
  <sheetFormatPr defaultRowHeight="13.2" x14ac:dyDescent="0.2"/>
  <cols>
    <col min="1" max="1" width="1.77734375" style="53" customWidth="1"/>
    <col min="2" max="2" width="3.88671875" style="53" customWidth="1"/>
    <col min="3" max="3" width="10.77734375" style="53" customWidth="1"/>
    <col min="4" max="4" width="8.77734375" style="53" customWidth="1"/>
    <col min="5" max="5" width="30.77734375" style="53" customWidth="1"/>
    <col min="6" max="6" width="12.77734375" style="53" customWidth="1"/>
    <col min="7" max="7" width="20.77734375" style="53" customWidth="1"/>
    <col min="8" max="8" width="1.77734375" style="53" customWidth="1"/>
    <col min="9" max="9" width="5.77734375" customWidth="1"/>
  </cols>
  <sheetData>
    <row r="1" spans="1:13" s="53" customFormat="1" ht="4.95" customHeight="1" x14ac:dyDescent="0.2">
      <c r="B1" s="212"/>
      <c r="C1" s="212"/>
      <c r="D1" s="212"/>
      <c r="E1" s="212"/>
      <c r="F1" s="212"/>
      <c r="G1" s="212"/>
      <c r="H1" s="212"/>
      <c r="I1"/>
      <c r="J1"/>
      <c r="K1"/>
      <c r="L1"/>
      <c r="M1"/>
    </row>
    <row r="2" spans="1:13" s="53" customFormat="1" ht="28.2" customHeight="1" x14ac:dyDescent="0.2">
      <c r="A2" s="428"/>
      <c r="B2" s="493" t="s">
        <v>1105</v>
      </c>
      <c r="C2" s="493"/>
      <c r="D2" s="493"/>
      <c r="E2" s="493"/>
      <c r="F2" s="493"/>
      <c r="G2" s="493"/>
      <c r="H2" s="493"/>
      <c r="I2" s="429"/>
      <c r="J2"/>
      <c r="K2"/>
      <c r="L2"/>
      <c r="M2"/>
    </row>
    <row r="3" spans="1:13" s="53" customFormat="1" ht="4.95" customHeight="1" x14ac:dyDescent="0.2">
      <c r="B3" s="212"/>
      <c r="C3" s="212"/>
      <c r="D3" s="212"/>
      <c r="E3" s="212"/>
      <c r="F3" s="212"/>
      <c r="G3" s="212"/>
      <c r="H3" s="212"/>
      <c r="I3"/>
      <c r="J3"/>
      <c r="K3"/>
      <c r="L3"/>
      <c r="M3"/>
    </row>
    <row r="4" spans="1:13" s="53" customFormat="1" ht="13.95" customHeight="1" x14ac:dyDescent="0.2">
      <c r="B4" s="54" t="s">
        <v>1095</v>
      </c>
      <c r="F4"/>
      <c r="G4"/>
      <c r="H4"/>
      <c r="I4"/>
      <c r="J4"/>
      <c r="K4"/>
      <c r="L4"/>
      <c r="M4"/>
    </row>
    <row r="5" spans="1:13" s="53" customFormat="1" ht="4.95" customHeight="1" x14ac:dyDescent="0.2">
      <c r="B5" s="54"/>
      <c r="F5"/>
      <c r="G5"/>
      <c r="H5"/>
      <c r="I5"/>
      <c r="J5"/>
      <c r="K5"/>
      <c r="L5"/>
      <c r="M5"/>
    </row>
    <row r="6" spans="1:13" s="53" customFormat="1" ht="13.95" customHeight="1" x14ac:dyDescent="0.2">
      <c r="B6" s="54" t="s">
        <v>1096</v>
      </c>
      <c r="F6"/>
      <c r="G6"/>
      <c r="H6"/>
      <c r="I6"/>
      <c r="J6"/>
      <c r="K6"/>
      <c r="L6"/>
      <c r="M6"/>
    </row>
    <row r="7" spans="1:13" s="53" customFormat="1" ht="4.95" customHeight="1" x14ac:dyDescent="0.2">
      <c r="B7" s="54"/>
      <c r="F7"/>
      <c r="G7"/>
      <c r="H7"/>
      <c r="I7"/>
      <c r="J7"/>
      <c r="K7"/>
      <c r="L7"/>
      <c r="M7"/>
    </row>
    <row r="8" spans="1:13" s="53" customFormat="1" ht="13.95" customHeight="1" x14ac:dyDescent="0.2">
      <c r="B8" s="88" t="s">
        <v>1097</v>
      </c>
      <c r="F8"/>
      <c r="G8"/>
      <c r="H8"/>
      <c r="I8"/>
      <c r="J8"/>
      <c r="K8"/>
      <c r="L8"/>
      <c r="M8"/>
    </row>
    <row r="9" spans="1:13" s="53" customFormat="1" ht="4.95" customHeight="1" x14ac:dyDescent="0.2">
      <c r="B9" s="54"/>
      <c r="F9"/>
      <c r="G9"/>
      <c r="H9"/>
      <c r="I9"/>
      <c r="J9"/>
      <c r="K9"/>
      <c r="L9"/>
      <c r="M9"/>
    </row>
    <row r="10" spans="1:13" s="53" customFormat="1" ht="13.95" customHeight="1" x14ac:dyDescent="0.2">
      <c r="B10" s="89" t="s">
        <v>1101</v>
      </c>
      <c r="F10"/>
      <c r="G10"/>
      <c r="H10"/>
      <c r="I10"/>
      <c r="J10"/>
      <c r="K10"/>
      <c r="L10"/>
      <c r="M10"/>
    </row>
    <row r="11" spans="1:13" s="53" customFormat="1" ht="13.95" customHeight="1" x14ac:dyDescent="0.2">
      <c r="B11" s="89" t="s">
        <v>1110</v>
      </c>
      <c r="F11"/>
      <c r="G11"/>
      <c r="H11"/>
      <c r="I11"/>
      <c r="J11"/>
      <c r="K11"/>
      <c r="L11"/>
      <c r="M11"/>
    </row>
    <row r="12" spans="1:13" s="53" customFormat="1" ht="13.95" customHeight="1" x14ac:dyDescent="0.2">
      <c r="B12" s="89" t="s">
        <v>1250</v>
      </c>
      <c r="F12"/>
      <c r="G12"/>
      <c r="H12"/>
      <c r="I12"/>
      <c r="J12"/>
      <c r="K12"/>
      <c r="L12"/>
      <c r="M12"/>
    </row>
    <row r="13" spans="1:13" s="53" customFormat="1" ht="4.95" customHeight="1" x14ac:dyDescent="0.2">
      <c r="B13" s="54"/>
      <c r="F13"/>
      <c r="G13"/>
      <c r="H13"/>
      <c r="I13"/>
      <c r="J13"/>
      <c r="K13"/>
      <c r="L13"/>
      <c r="M13"/>
    </row>
    <row r="14" spans="1:13" s="53" customFormat="1" ht="13.95" customHeight="1" x14ac:dyDescent="0.2">
      <c r="B14" s="89" t="s">
        <v>1098</v>
      </c>
      <c r="F14"/>
      <c r="G14"/>
      <c r="H14"/>
      <c r="I14"/>
      <c r="J14"/>
      <c r="K14"/>
      <c r="L14"/>
      <c r="M14"/>
    </row>
    <row r="15" spans="1:13" s="53" customFormat="1" ht="13.95" customHeight="1" x14ac:dyDescent="0.2">
      <c r="B15" s="89" t="s">
        <v>1099</v>
      </c>
      <c r="F15"/>
      <c r="G15"/>
      <c r="H15"/>
      <c r="I15"/>
      <c r="J15"/>
      <c r="K15"/>
      <c r="L15"/>
      <c r="M15"/>
    </row>
    <row r="16" spans="1:13" s="53" customFormat="1" ht="4.95" customHeight="1" x14ac:dyDescent="0.2">
      <c r="B16" s="89"/>
      <c r="F16"/>
      <c r="G16"/>
      <c r="H16"/>
      <c r="I16"/>
      <c r="J16"/>
      <c r="K16"/>
      <c r="L16"/>
      <c r="M16"/>
    </row>
    <row r="17" spans="1:13" s="53" customFormat="1" ht="13.95" customHeight="1" x14ac:dyDescent="0.2">
      <c r="B17" s="89" t="s">
        <v>1102</v>
      </c>
      <c r="F17"/>
      <c r="G17"/>
      <c r="H17"/>
      <c r="I17"/>
      <c r="J17"/>
      <c r="K17"/>
      <c r="L17"/>
      <c r="M17"/>
    </row>
    <row r="18" spans="1:13" s="53" customFormat="1" ht="13.95" customHeight="1" x14ac:dyDescent="0.2">
      <c r="B18" s="89" t="s">
        <v>1262</v>
      </c>
      <c r="F18"/>
      <c r="G18"/>
      <c r="H18"/>
      <c r="I18"/>
      <c r="J18"/>
      <c r="K18"/>
      <c r="L18"/>
      <c r="M18"/>
    </row>
    <row r="19" spans="1:13" s="53" customFormat="1" ht="13.95" customHeight="1" x14ac:dyDescent="0.2">
      <c r="B19" s="89" t="s">
        <v>1111</v>
      </c>
      <c r="F19"/>
      <c r="G19"/>
      <c r="H19"/>
      <c r="I19"/>
      <c r="J19"/>
      <c r="K19"/>
      <c r="L19"/>
      <c r="M19"/>
    </row>
    <row r="20" spans="1:13" s="53" customFormat="1" ht="4.95" customHeight="1" x14ac:dyDescent="0.2">
      <c r="B20" s="89"/>
      <c r="F20"/>
      <c r="G20"/>
      <c r="H20"/>
      <c r="I20"/>
      <c r="J20"/>
      <c r="K20"/>
      <c r="L20"/>
      <c r="M20"/>
    </row>
    <row r="21" spans="1:13" ht="13.8" thickBot="1" x14ac:dyDescent="0.25">
      <c r="B21" s="86" t="s">
        <v>647</v>
      </c>
    </row>
    <row r="22" spans="1:13" ht="15" thickTop="1" x14ac:dyDescent="0.2">
      <c r="B22" s="531" t="s">
        <v>643</v>
      </c>
      <c r="C22" s="532"/>
      <c r="D22" s="528"/>
      <c r="E22" s="529"/>
      <c r="F22" s="529"/>
      <c r="G22" s="530"/>
    </row>
    <row r="23" spans="1:13" ht="19.95" customHeight="1" x14ac:dyDescent="0.2">
      <c r="B23" s="533" t="s">
        <v>641</v>
      </c>
      <c r="C23" s="534"/>
      <c r="D23" s="539"/>
      <c r="E23" s="539"/>
      <c r="F23" s="539"/>
      <c r="G23" s="540"/>
    </row>
    <row r="24" spans="1:13" ht="19.95" customHeight="1" x14ac:dyDescent="0.2">
      <c r="B24" s="535"/>
      <c r="C24" s="536"/>
      <c r="D24" s="541"/>
      <c r="E24" s="541"/>
      <c r="F24" s="541"/>
      <c r="G24" s="542"/>
    </row>
    <row r="25" spans="1:13" ht="19.95" customHeight="1" x14ac:dyDescent="0.2">
      <c r="B25" s="535"/>
      <c r="C25" s="536"/>
      <c r="D25" s="541"/>
      <c r="E25" s="541"/>
      <c r="F25" s="541"/>
      <c r="G25" s="542"/>
    </row>
    <row r="26" spans="1:13" ht="19.95" customHeight="1" thickBot="1" x14ac:dyDescent="0.25">
      <c r="B26" s="537"/>
      <c r="C26" s="538"/>
      <c r="D26" s="543"/>
      <c r="E26" s="543"/>
      <c r="F26" s="543"/>
      <c r="G26" s="544"/>
    </row>
    <row r="27" spans="1:13" s="53" customFormat="1" ht="4.95" customHeight="1" thickTop="1" x14ac:dyDescent="0.2">
      <c r="B27" s="89"/>
      <c r="F27"/>
      <c r="G27"/>
      <c r="H27"/>
      <c r="I27"/>
      <c r="J27"/>
      <c r="K27"/>
      <c r="L27"/>
      <c r="M27"/>
    </row>
    <row r="28" spans="1:13" ht="13.8" thickBot="1" x14ac:dyDescent="0.25">
      <c r="B28" s="86" t="s">
        <v>646</v>
      </c>
    </row>
    <row r="29" spans="1:13" ht="13.8" thickTop="1" x14ac:dyDescent="0.2">
      <c r="B29" s="56"/>
      <c r="C29" s="196" t="s">
        <v>644</v>
      </c>
      <c r="D29" s="369" t="s">
        <v>125</v>
      </c>
      <c r="E29" s="367" t="str">
        <f>IF(D29="","金額の表示単位が未入力です。単位の設定を行ってください。","")</f>
        <v/>
      </c>
    </row>
    <row r="30" spans="1:13" x14ac:dyDescent="0.2">
      <c r="B30" s="56"/>
      <c r="C30" s="198" t="s">
        <v>645</v>
      </c>
      <c r="D30" s="370" t="s">
        <v>133</v>
      </c>
      <c r="E30" s="367" t="str">
        <f>IF(D30="","人数の表示単位が未入力です。単位の設定を行ってください。","")</f>
        <v/>
      </c>
      <c r="F30" s="197"/>
      <c r="G30" s="197"/>
      <c r="H30" s="56"/>
    </row>
    <row r="31" spans="1:13" ht="13.8" thickBot="1" x14ac:dyDescent="0.25">
      <c r="A31" s="55"/>
      <c r="B31" s="56"/>
      <c r="C31" s="423" t="s">
        <v>1226</v>
      </c>
      <c r="D31" s="371" t="s">
        <v>1085</v>
      </c>
      <c r="E31" s="367" t="str">
        <f>IF(D31="","分析実施日記載の選択が未入力です。設定を行ってください。","")</f>
        <v/>
      </c>
      <c r="F31" s="56"/>
      <c r="G31" s="56"/>
      <c r="H31" s="56"/>
    </row>
    <row r="32" spans="1:13" s="53" customFormat="1" ht="4.95" customHeight="1" thickTop="1" x14ac:dyDescent="0.2">
      <c r="B32" s="89"/>
      <c r="F32"/>
      <c r="G32"/>
      <c r="H32"/>
      <c r="I32"/>
      <c r="J32"/>
      <c r="K32"/>
      <c r="L32"/>
      <c r="M32"/>
    </row>
    <row r="33" spans="1:14" s="53" customFormat="1" ht="13.8" thickBot="1" x14ac:dyDescent="0.25">
      <c r="B33" s="86" t="s">
        <v>1090</v>
      </c>
      <c r="D33" s="187"/>
      <c r="E33" s="187"/>
      <c r="F33" s="187"/>
      <c r="G33"/>
      <c r="H33"/>
      <c r="I33"/>
      <c r="J33"/>
      <c r="K33"/>
      <c r="L33"/>
      <c r="M33"/>
      <c r="N33"/>
    </row>
    <row r="34" spans="1:14" s="53" customFormat="1" ht="15" customHeight="1" thickTop="1" thickBot="1" x14ac:dyDescent="0.25">
      <c r="C34" s="525" t="s">
        <v>1087</v>
      </c>
      <c r="D34" s="526"/>
      <c r="E34" s="527"/>
      <c r="F34" s="372"/>
      <c r="H34"/>
      <c r="I34"/>
      <c r="J34"/>
      <c r="K34"/>
      <c r="L34"/>
      <c r="M34"/>
      <c r="N34"/>
    </row>
    <row r="35" spans="1:14" ht="15" thickTop="1" x14ac:dyDescent="0.2">
      <c r="A35" s="57"/>
      <c r="C35" s="206"/>
      <c r="D35" s="205"/>
      <c r="E35" s="207" t="str">
        <f>"※　入力しない場合、消費転換率は"&amp;ROUND(各種係数!P17*100,1)&amp;"％となります。"</f>
        <v>※　入力しない場合、消費転換率は61.9％となります。</v>
      </c>
      <c r="F35" s="208"/>
    </row>
    <row r="36" spans="1:14" s="53" customFormat="1" ht="4.95" customHeight="1" x14ac:dyDescent="0.2">
      <c r="B36" s="89"/>
      <c r="F36"/>
      <c r="G36"/>
      <c r="H36"/>
      <c r="I36"/>
      <c r="J36"/>
      <c r="K36"/>
      <c r="L36"/>
      <c r="M36"/>
    </row>
    <row r="37" spans="1:14" ht="13.8" thickBot="1" x14ac:dyDescent="0.25">
      <c r="A37" s="57"/>
      <c r="B37" s="86" t="s">
        <v>1091</v>
      </c>
    </row>
    <row r="38" spans="1:14" ht="14.4" thickTop="1" thickBot="1" x14ac:dyDescent="0.25">
      <c r="A38" s="57"/>
      <c r="B38" s="56"/>
      <c r="C38" s="209" t="s">
        <v>1092</v>
      </c>
      <c r="D38" s="373" t="s">
        <v>1257</v>
      </c>
      <c r="E38" s="367" t="str">
        <f>IF(D38="","入力シートの選択が行われていません。使用するシートを選択してください。","")</f>
        <v/>
      </c>
    </row>
    <row r="39" spans="1:14" s="53" customFormat="1" ht="4.95" customHeight="1" thickTop="1" x14ac:dyDescent="0.2">
      <c r="B39" s="89"/>
      <c r="F39"/>
      <c r="G39"/>
      <c r="H39"/>
      <c r="I39"/>
      <c r="J39"/>
      <c r="K39"/>
      <c r="L39"/>
      <c r="M39"/>
    </row>
    <row r="40" spans="1:14" s="53" customFormat="1" ht="4.95" customHeight="1" x14ac:dyDescent="0.2">
      <c r="B40" s="89"/>
      <c r="F40"/>
      <c r="G40"/>
      <c r="H40"/>
      <c r="I40"/>
      <c r="J40"/>
      <c r="K40"/>
      <c r="L40"/>
      <c r="M40"/>
    </row>
    <row r="41" spans="1:14" x14ac:dyDescent="0.2">
      <c r="A41" s="57"/>
    </row>
    <row r="42" spans="1:14" x14ac:dyDescent="0.2">
      <c r="A42" s="57"/>
    </row>
    <row r="43" spans="1:14" x14ac:dyDescent="0.2">
      <c r="A43" s="57"/>
    </row>
    <row r="44" spans="1:14" x14ac:dyDescent="0.2">
      <c r="A44" s="57"/>
    </row>
    <row r="45" spans="1:14" x14ac:dyDescent="0.2">
      <c r="A45" s="57"/>
    </row>
    <row r="46" spans="1:14" x14ac:dyDescent="0.2">
      <c r="A46" s="57"/>
    </row>
    <row r="47" spans="1:14" x14ac:dyDescent="0.2">
      <c r="A47" s="57"/>
    </row>
    <row r="48" spans="1:14" x14ac:dyDescent="0.2">
      <c r="A48" s="57"/>
    </row>
    <row r="49" spans="1:1" x14ac:dyDescent="0.2">
      <c r="A49" s="57"/>
    </row>
    <row r="50" spans="1:1" x14ac:dyDescent="0.2">
      <c r="A50" s="57"/>
    </row>
    <row r="51" spans="1:1" x14ac:dyDescent="0.2">
      <c r="A51" s="57"/>
    </row>
    <row r="52" spans="1:1" x14ac:dyDescent="0.2">
      <c r="A52" s="57"/>
    </row>
    <row r="53" spans="1:1" x14ac:dyDescent="0.2">
      <c r="A53" s="57"/>
    </row>
    <row r="54" spans="1:1" x14ac:dyDescent="0.2">
      <c r="A54" s="57"/>
    </row>
    <row r="55" spans="1:1" x14ac:dyDescent="0.2">
      <c r="A55" s="57"/>
    </row>
    <row r="56" spans="1:1" x14ac:dyDescent="0.2">
      <c r="A56" s="57"/>
    </row>
    <row r="57" spans="1:1" x14ac:dyDescent="0.2">
      <c r="A57" s="57"/>
    </row>
    <row r="58" spans="1:1" x14ac:dyDescent="0.2">
      <c r="A58" s="57"/>
    </row>
    <row r="59" spans="1:1" x14ac:dyDescent="0.2">
      <c r="A59" s="57"/>
    </row>
    <row r="60" spans="1:1" x14ac:dyDescent="0.2">
      <c r="A60" s="57"/>
    </row>
    <row r="61" spans="1:1" x14ac:dyDescent="0.2">
      <c r="A61" s="57"/>
    </row>
    <row r="62" spans="1:1" x14ac:dyDescent="0.2">
      <c r="A62" s="57"/>
    </row>
    <row r="63" spans="1:1" x14ac:dyDescent="0.2">
      <c r="A63" s="57"/>
    </row>
    <row r="64" spans="1:1" x14ac:dyDescent="0.2">
      <c r="A64" s="57"/>
    </row>
    <row r="65" spans="1:1" x14ac:dyDescent="0.2">
      <c r="A65" s="57"/>
    </row>
    <row r="66" spans="1:1" x14ac:dyDescent="0.2">
      <c r="A66" s="57"/>
    </row>
    <row r="67" spans="1:1" x14ac:dyDescent="0.2">
      <c r="A67" s="57"/>
    </row>
    <row r="68" spans="1:1" x14ac:dyDescent="0.2">
      <c r="A68" s="57"/>
    </row>
    <row r="69" spans="1:1" x14ac:dyDescent="0.2">
      <c r="A69" s="57"/>
    </row>
    <row r="70" spans="1:1" x14ac:dyDescent="0.2">
      <c r="A70" s="57"/>
    </row>
    <row r="71" spans="1:1" x14ac:dyDescent="0.2">
      <c r="A71" s="57"/>
    </row>
    <row r="72" spans="1:1" x14ac:dyDescent="0.2">
      <c r="A72" s="57"/>
    </row>
    <row r="73" spans="1:1" x14ac:dyDescent="0.2">
      <c r="A73" s="57"/>
    </row>
    <row r="74" spans="1:1" x14ac:dyDescent="0.2">
      <c r="A74" s="57"/>
    </row>
    <row r="75" spans="1:1" x14ac:dyDescent="0.2">
      <c r="A75" s="57"/>
    </row>
    <row r="76" spans="1:1" x14ac:dyDescent="0.2">
      <c r="A76" s="57"/>
    </row>
    <row r="77" spans="1:1" x14ac:dyDescent="0.2">
      <c r="A77" s="57"/>
    </row>
    <row r="78" spans="1:1" x14ac:dyDescent="0.2">
      <c r="A78" s="57"/>
    </row>
    <row r="79" spans="1:1" x14ac:dyDescent="0.2">
      <c r="A79" s="57"/>
    </row>
    <row r="80" spans="1:1" x14ac:dyDescent="0.2">
      <c r="A80" s="57"/>
    </row>
    <row r="81" spans="1:1" x14ac:dyDescent="0.2">
      <c r="A81" s="57"/>
    </row>
    <row r="82" spans="1:1" x14ac:dyDescent="0.2">
      <c r="A82" s="57"/>
    </row>
    <row r="83" spans="1:1" x14ac:dyDescent="0.2">
      <c r="A83" s="57"/>
    </row>
    <row r="84" spans="1:1" x14ac:dyDescent="0.2">
      <c r="A84" s="57"/>
    </row>
    <row r="85" spans="1:1" x14ac:dyDescent="0.2">
      <c r="A85" s="57"/>
    </row>
    <row r="86" spans="1:1" x14ac:dyDescent="0.2">
      <c r="A86" s="57"/>
    </row>
    <row r="87" spans="1:1" x14ac:dyDescent="0.2">
      <c r="A87" s="57"/>
    </row>
    <row r="88" spans="1:1" x14ac:dyDescent="0.2">
      <c r="A88" s="57"/>
    </row>
    <row r="89" spans="1:1" x14ac:dyDescent="0.2">
      <c r="A89" s="57"/>
    </row>
    <row r="90" spans="1:1" x14ac:dyDescent="0.2">
      <c r="A90" s="57"/>
    </row>
    <row r="91" spans="1:1" x14ac:dyDescent="0.2">
      <c r="A91" s="57"/>
    </row>
    <row r="92" spans="1:1" x14ac:dyDescent="0.2">
      <c r="A92" s="57"/>
    </row>
    <row r="93" spans="1:1" x14ac:dyDescent="0.2">
      <c r="A93" s="57"/>
    </row>
    <row r="94" spans="1:1" x14ac:dyDescent="0.2">
      <c r="A94" s="57"/>
    </row>
    <row r="95" spans="1:1" x14ac:dyDescent="0.2">
      <c r="A95" s="57"/>
    </row>
    <row r="96" spans="1:1" x14ac:dyDescent="0.2">
      <c r="A96" s="57"/>
    </row>
    <row r="97" spans="1:1" x14ac:dyDescent="0.2">
      <c r="A97" s="57"/>
    </row>
    <row r="98" spans="1:1" x14ac:dyDescent="0.2">
      <c r="A98" s="57"/>
    </row>
    <row r="99" spans="1:1" x14ac:dyDescent="0.2">
      <c r="A99" s="57"/>
    </row>
    <row r="100" spans="1:1" x14ac:dyDescent="0.2">
      <c r="A100" s="57"/>
    </row>
    <row r="101" spans="1:1" x14ac:dyDescent="0.2">
      <c r="A101" s="57"/>
    </row>
    <row r="102" spans="1:1" x14ac:dyDescent="0.2">
      <c r="A102" s="57"/>
    </row>
    <row r="103" spans="1:1" x14ac:dyDescent="0.2">
      <c r="A103" s="57"/>
    </row>
    <row r="104" spans="1:1" x14ac:dyDescent="0.2">
      <c r="A104" s="57"/>
    </row>
    <row r="105" spans="1:1" x14ac:dyDescent="0.2">
      <c r="A105" s="57"/>
    </row>
    <row r="106" spans="1:1" x14ac:dyDescent="0.2">
      <c r="A106" s="57"/>
    </row>
    <row r="107" spans="1:1" x14ac:dyDescent="0.2">
      <c r="A107" s="57"/>
    </row>
    <row r="108" spans="1:1" x14ac:dyDescent="0.2">
      <c r="A108" s="57"/>
    </row>
    <row r="109" spans="1:1" x14ac:dyDescent="0.2">
      <c r="A109" s="57"/>
    </row>
    <row r="110" spans="1:1" x14ac:dyDescent="0.2">
      <c r="A110" s="57"/>
    </row>
    <row r="111" spans="1:1" x14ac:dyDescent="0.2">
      <c r="A111" s="57"/>
    </row>
    <row r="112" spans="1:1" x14ac:dyDescent="0.2">
      <c r="A112" s="57"/>
    </row>
    <row r="113" spans="1:1" x14ac:dyDescent="0.2">
      <c r="A113" s="57"/>
    </row>
    <row r="114" spans="1:1" x14ac:dyDescent="0.2">
      <c r="A114" s="57"/>
    </row>
    <row r="115" spans="1:1" x14ac:dyDescent="0.2">
      <c r="A115" s="57"/>
    </row>
    <row r="116" spans="1:1" x14ac:dyDescent="0.2">
      <c r="A116" s="57"/>
    </row>
    <row r="117" spans="1:1" x14ac:dyDescent="0.2">
      <c r="A117" s="57"/>
    </row>
    <row r="118" spans="1:1" x14ac:dyDescent="0.2">
      <c r="A118" s="57"/>
    </row>
    <row r="119" spans="1:1" x14ac:dyDescent="0.2">
      <c r="A119" s="57"/>
    </row>
    <row r="120" spans="1:1" x14ac:dyDescent="0.2">
      <c r="A120" s="57"/>
    </row>
    <row r="121" spans="1:1" x14ac:dyDescent="0.2">
      <c r="A121" s="57"/>
    </row>
    <row r="122" spans="1:1" x14ac:dyDescent="0.2">
      <c r="A122" s="57"/>
    </row>
    <row r="123" spans="1:1" x14ac:dyDescent="0.2">
      <c r="A123" s="57"/>
    </row>
    <row r="124" spans="1:1" x14ac:dyDescent="0.2">
      <c r="A124" s="57"/>
    </row>
    <row r="125" spans="1:1" x14ac:dyDescent="0.2">
      <c r="A125" s="57"/>
    </row>
    <row r="126" spans="1:1" x14ac:dyDescent="0.2">
      <c r="A126" s="57"/>
    </row>
    <row r="127" spans="1:1" x14ac:dyDescent="0.2">
      <c r="A127" s="57"/>
    </row>
    <row r="128" spans="1:1" x14ac:dyDescent="0.2">
      <c r="A128" s="57"/>
    </row>
    <row r="129" spans="1:1" x14ac:dyDescent="0.2">
      <c r="A129" s="57"/>
    </row>
    <row r="130" spans="1:1" x14ac:dyDescent="0.2">
      <c r="A130" s="57"/>
    </row>
    <row r="131" spans="1:1" x14ac:dyDescent="0.2">
      <c r="A131" s="57"/>
    </row>
    <row r="132" spans="1:1" x14ac:dyDescent="0.2">
      <c r="A132" s="57"/>
    </row>
    <row r="133" spans="1:1" x14ac:dyDescent="0.2">
      <c r="A133" s="57"/>
    </row>
    <row r="134" spans="1:1" x14ac:dyDescent="0.2">
      <c r="A134" s="57"/>
    </row>
    <row r="135" spans="1:1" x14ac:dyDescent="0.2">
      <c r="A135" s="57"/>
    </row>
    <row r="136" spans="1:1" x14ac:dyDescent="0.2">
      <c r="A136" s="57"/>
    </row>
    <row r="137" spans="1:1" x14ac:dyDescent="0.2">
      <c r="A137" s="57"/>
    </row>
    <row r="138" spans="1:1" x14ac:dyDescent="0.2">
      <c r="A138" s="57"/>
    </row>
    <row r="139" spans="1:1" x14ac:dyDescent="0.2">
      <c r="A139" s="57"/>
    </row>
    <row r="140" spans="1:1" x14ac:dyDescent="0.2">
      <c r="A140" s="57"/>
    </row>
    <row r="141" spans="1:1" x14ac:dyDescent="0.2">
      <c r="A141" s="57"/>
    </row>
  </sheetData>
  <sheetProtection sheet="1" objects="1" scenarios="1"/>
  <mergeCells count="6">
    <mergeCell ref="B2:H2"/>
    <mergeCell ref="C34:E34"/>
    <mergeCell ref="D22:G22"/>
    <mergeCell ref="B22:C22"/>
    <mergeCell ref="B23:C26"/>
    <mergeCell ref="D23:G26"/>
  </mergeCells>
  <phoneticPr fontId="1"/>
  <dataValidations count="1">
    <dataValidation type="decimal" allowBlank="1" showInputMessage="1" showErrorMessage="1" errorTitle="入力の異常（消費転換率）" error="想定されていない入力が行われました。_x000a_消費転換率は０％～100％の範囲で設定して御入力ください。" sqref="F34">
      <formula1>0</formula1>
      <formula2>1</formula2>
    </dataValidation>
  </dataValidations>
  <pageMargins left="0.7" right="0.7" top="0.75" bottom="0.75" header="0.3" footer="0.3"/>
  <pageSetup paperSize="9" scale="91" fitToHeight="0"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errorTitle="入力の異常（日付記載の有無）" error="想定されていない入力が行われました。_x000a_日付記載の有無はプルダウンから選択してください。">
          <x14:formula1>
            <xm:f>各種係数!$M$36:$M$37</xm:f>
          </x14:formula1>
          <xm:sqref>D31</xm:sqref>
        </x14:dataValidation>
        <x14:dataValidation type="list" allowBlank="1" showInputMessage="1" showErrorMessage="1" errorTitle="入力の異常（人数単位）" error="想定されていない入力が行われました。_x000a_人数の単位はプルダウンから選択してください。">
          <x14:formula1>
            <xm:f>各種係数!$N$30:$N$33</xm:f>
          </x14:formula1>
          <xm:sqref>D30</xm:sqref>
        </x14:dataValidation>
        <x14:dataValidation type="list" allowBlank="1" showInputMessage="1" showErrorMessage="1" errorTitle="入力の異常（金額単位）" error="想定されていない入力が行われました。_x000a_金額の単位はプルダウンから選択してください。">
          <x14:formula1>
            <xm:f>各種係数!$N$21:$N$27</xm:f>
          </x14:formula1>
          <xm:sqref>D29</xm:sqref>
        </x14:dataValidation>
        <x14:dataValidation type="list" allowBlank="1" showInputMessage="1" showErrorMessage="1" errorTitle="入力の異常（入力シートの選択）" error="想定されていない入力が行われました。_x000a_使用シートはプルダウンから選択してください。">
          <x14:formula1>
            <xm:f>各種係数!$M$40:$M$41</xm:f>
          </x14:formula1>
          <xm:sqref>D38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5" tint="-0.249977111117893"/>
    <pageSetUpPr fitToPage="1"/>
  </sheetPr>
  <dimension ref="B1:Q129"/>
  <sheetViews>
    <sheetView showGridLines="0" zoomScale="80" zoomScaleNormal="80" zoomScaleSheetLayoutView="100" workbookViewId="0">
      <pane ySplit="16" topLeftCell="A17" activePane="bottomLeft" state="frozen"/>
      <selection pane="bottomLeft" activeCell="C17" sqref="C17"/>
    </sheetView>
  </sheetViews>
  <sheetFormatPr defaultColWidth="9" defaultRowHeight="15" customHeight="1" x14ac:dyDescent="0.2"/>
  <cols>
    <col min="1" max="1" width="0.5546875" style="53" customWidth="1"/>
    <col min="2" max="2" width="4.44140625" style="24" customWidth="1"/>
    <col min="3" max="3" width="50.77734375" style="25" customWidth="1"/>
    <col min="4" max="4" width="12.77734375" style="27" customWidth="1"/>
    <col min="5" max="6" width="28.77734375" style="27" customWidth="1"/>
    <col min="7" max="7" width="1.77734375" style="53" customWidth="1"/>
    <col min="8" max="9" width="3.77734375" style="53" customWidth="1"/>
    <col min="10" max="10" width="1.77734375" style="53" customWidth="1"/>
    <col min="11" max="11" width="4.44140625" style="53" bestFit="1" customWidth="1"/>
    <col min="12" max="12" width="63" style="53" customWidth="1"/>
    <col min="13" max="13" width="14.109375" style="53" customWidth="1"/>
    <col min="14" max="14" width="1.77734375" style="53" customWidth="1"/>
    <col min="15" max="215" width="9" style="53"/>
    <col min="216" max="216" width="4.44140625" style="53" bestFit="1" customWidth="1"/>
    <col min="217" max="217" width="55.6640625" style="53" bestFit="1" customWidth="1"/>
    <col min="218" max="221" width="14.33203125" style="53" customWidth="1"/>
    <col min="222" max="222" width="3.21875" style="53" customWidth="1"/>
    <col min="223" max="223" width="3.88671875" style="53" customWidth="1"/>
    <col min="224" max="269" width="8.88671875" style="53" customWidth="1"/>
    <col min="270" max="471" width="9" style="53"/>
    <col min="472" max="472" width="4.44140625" style="53" bestFit="1" customWidth="1"/>
    <col min="473" max="473" width="55.6640625" style="53" bestFit="1" customWidth="1"/>
    <col min="474" max="477" width="14.33203125" style="53" customWidth="1"/>
    <col min="478" max="478" width="3.21875" style="53" customWidth="1"/>
    <col min="479" max="479" width="3.88671875" style="53" customWidth="1"/>
    <col min="480" max="525" width="8.88671875" style="53" customWidth="1"/>
    <col min="526" max="727" width="9" style="53"/>
    <col min="728" max="728" width="4.44140625" style="53" bestFit="1" customWidth="1"/>
    <col min="729" max="729" width="55.6640625" style="53" bestFit="1" customWidth="1"/>
    <col min="730" max="733" width="14.33203125" style="53" customWidth="1"/>
    <col min="734" max="734" width="3.21875" style="53" customWidth="1"/>
    <col min="735" max="735" width="3.88671875" style="53" customWidth="1"/>
    <col min="736" max="781" width="8.88671875" style="53" customWidth="1"/>
    <col min="782" max="983" width="9" style="53"/>
    <col min="984" max="984" width="4.44140625" style="53" bestFit="1" customWidth="1"/>
    <col min="985" max="985" width="55.6640625" style="53" bestFit="1" customWidth="1"/>
    <col min="986" max="989" width="14.33203125" style="53" customWidth="1"/>
    <col min="990" max="990" width="3.21875" style="53" customWidth="1"/>
    <col min="991" max="991" width="3.88671875" style="53" customWidth="1"/>
    <col min="992" max="1037" width="8.88671875" style="53" customWidth="1"/>
    <col min="1038" max="1239" width="9" style="53"/>
    <col min="1240" max="1240" width="4.44140625" style="53" bestFit="1" customWidth="1"/>
    <col min="1241" max="1241" width="55.6640625" style="53" bestFit="1" customWidth="1"/>
    <col min="1242" max="1245" width="14.33203125" style="53" customWidth="1"/>
    <col min="1246" max="1246" width="3.21875" style="53" customWidth="1"/>
    <col min="1247" max="1247" width="3.88671875" style="53" customWidth="1"/>
    <col min="1248" max="1293" width="8.88671875" style="53" customWidth="1"/>
    <col min="1294" max="1495" width="9" style="53"/>
    <col min="1496" max="1496" width="4.44140625" style="53" bestFit="1" customWidth="1"/>
    <col min="1497" max="1497" width="55.6640625" style="53" bestFit="1" customWidth="1"/>
    <col min="1498" max="1501" width="14.33203125" style="53" customWidth="1"/>
    <col min="1502" max="1502" width="3.21875" style="53" customWidth="1"/>
    <col min="1503" max="1503" width="3.88671875" style="53" customWidth="1"/>
    <col min="1504" max="1549" width="8.88671875" style="53" customWidth="1"/>
    <col min="1550" max="1751" width="9" style="53"/>
    <col min="1752" max="1752" width="4.44140625" style="53" bestFit="1" customWidth="1"/>
    <col min="1753" max="1753" width="55.6640625" style="53" bestFit="1" customWidth="1"/>
    <col min="1754" max="1757" width="14.33203125" style="53" customWidth="1"/>
    <col min="1758" max="1758" width="3.21875" style="53" customWidth="1"/>
    <col min="1759" max="1759" width="3.88671875" style="53" customWidth="1"/>
    <col min="1760" max="1805" width="8.88671875" style="53" customWidth="1"/>
    <col min="1806" max="2007" width="9" style="53"/>
    <col min="2008" max="2008" width="4.44140625" style="53" bestFit="1" customWidth="1"/>
    <col min="2009" max="2009" width="55.6640625" style="53" bestFit="1" customWidth="1"/>
    <col min="2010" max="2013" width="14.33203125" style="53" customWidth="1"/>
    <col min="2014" max="2014" width="3.21875" style="53" customWidth="1"/>
    <col min="2015" max="2015" width="3.88671875" style="53" customWidth="1"/>
    <col min="2016" max="2061" width="8.88671875" style="53" customWidth="1"/>
    <col min="2062" max="2263" width="9" style="53"/>
    <col min="2264" max="2264" width="4.44140625" style="53" bestFit="1" customWidth="1"/>
    <col min="2265" max="2265" width="55.6640625" style="53" bestFit="1" customWidth="1"/>
    <col min="2266" max="2269" width="14.33203125" style="53" customWidth="1"/>
    <col min="2270" max="2270" width="3.21875" style="53" customWidth="1"/>
    <col min="2271" max="2271" width="3.88671875" style="53" customWidth="1"/>
    <col min="2272" max="2317" width="8.88671875" style="53" customWidth="1"/>
    <col min="2318" max="2519" width="9" style="53"/>
    <col min="2520" max="2520" width="4.44140625" style="53" bestFit="1" customWidth="1"/>
    <col min="2521" max="2521" width="55.6640625" style="53" bestFit="1" customWidth="1"/>
    <col min="2522" max="2525" width="14.33203125" style="53" customWidth="1"/>
    <col min="2526" max="2526" width="3.21875" style="53" customWidth="1"/>
    <col min="2527" max="2527" width="3.88671875" style="53" customWidth="1"/>
    <col min="2528" max="2573" width="8.88671875" style="53" customWidth="1"/>
    <col min="2574" max="2775" width="9" style="53"/>
    <col min="2776" max="2776" width="4.44140625" style="53" bestFit="1" customWidth="1"/>
    <col min="2777" max="2777" width="55.6640625" style="53" bestFit="1" customWidth="1"/>
    <col min="2778" max="2781" width="14.33203125" style="53" customWidth="1"/>
    <col min="2782" max="2782" width="3.21875" style="53" customWidth="1"/>
    <col min="2783" max="2783" width="3.88671875" style="53" customWidth="1"/>
    <col min="2784" max="2829" width="8.88671875" style="53" customWidth="1"/>
    <col min="2830" max="3031" width="9" style="53"/>
    <col min="3032" max="3032" width="4.44140625" style="53" bestFit="1" customWidth="1"/>
    <col min="3033" max="3033" width="55.6640625" style="53" bestFit="1" customWidth="1"/>
    <col min="3034" max="3037" width="14.33203125" style="53" customWidth="1"/>
    <col min="3038" max="3038" width="3.21875" style="53" customWidth="1"/>
    <col min="3039" max="3039" width="3.88671875" style="53" customWidth="1"/>
    <col min="3040" max="3085" width="8.88671875" style="53" customWidth="1"/>
    <col min="3086" max="3287" width="9" style="53"/>
    <col min="3288" max="3288" width="4.44140625" style="53" bestFit="1" customWidth="1"/>
    <col min="3289" max="3289" width="55.6640625" style="53" bestFit="1" customWidth="1"/>
    <col min="3290" max="3293" width="14.33203125" style="53" customWidth="1"/>
    <col min="3294" max="3294" width="3.21875" style="53" customWidth="1"/>
    <col min="3295" max="3295" width="3.88671875" style="53" customWidth="1"/>
    <col min="3296" max="3341" width="8.88671875" style="53" customWidth="1"/>
    <col min="3342" max="3543" width="9" style="53"/>
    <col min="3544" max="3544" width="4.44140625" style="53" bestFit="1" customWidth="1"/>
    <col min="3545" max="3545" width="55.6640625" style="53" bestFit="1" customWidth="1"/>
    <col min="3546" max="3549" width="14.33203125" style="53" customWidth="1"/>
    <col min="3550" max="3550" width="3.21875" style="53" customWidth="1"/>
    <col min="3551" max="3551" width="3.88671875" style="53" customWidth="1"/>
    <col min="3552" max="3597" width="8.88671875" style="53" customWidth="1"/>
    <col min="3598" max="3799" width="9" style="53"/>
    <col min="3800" max="3800" width="4.44140625" style="53" bestFit="1" customWidth="1"/>
    <col min="3801" max="3801" width="55.6640625" style="53" bestFit="1" customWidth="1"/>
    <col min="3802" max="3805" width="14.33203125" style="53" customWidth="1"/>
    <col min="3806" max="3806" width="3.21875" style="53" customWidth="1"/>
    <col min="3807" max="3807" width="3.88671875" style="53" customWidth="1"/>
    <col min="3808" max="3853" width="8.88671875" style="53" customWidth="1"/>
    <col min="3854" max="4055" width="9" style="53"/>
    <col min="4056" max="4056" width="4.44140625" style="53" bestFit="1" customWidth="1"/>
    <col min="4057" max="4057" width="55.6640625" style="53" bestFit="1" customWidth="1"/>
    <col min="4058" max="4061" width="14.33203125" style="53" customWidth="1"/>
    <col min="4062" max="4062" width="3.21875" style="53" customWidth="1"/>
    <col min="4063" max="4063" width="3.88671875" style="53" customWidth="1"/>
    <col min="4064" max="4109" width="8.88671875" style="53" customWidth="1"/>
    <col min="4110" max="4311" width="9" style="53"/>
    <col min="4312" max="4312" width="4.44140625" style="53" bestFit="1" customWidth="1"/>
    <col min="4313" max="4313" width="55.6640625" style="53" bestFit="1" customWidth="1"/>
    <col min="4314" max="4317" width="14.33203125" style="53" customWidth="1"/>
    <col min="4318" max="4318" width="3.21875" style="53" customWidth="1"/>
    <col min="4319" max="4319" width="3.88671875" style="53" customWidth="1"/>
    <col min="4320" max="4365" width="8.88671875" style="53" customWidth="1"/>
    <col min="4366" max="4567" width="9" style="53"/>
    <col min="4568" max="4568" width="4.44140625" style="53" bestFit="1" customWidth="1"/>
    <col min="4569" max="4569" width="55.6640625" style="53" bestFit="1" customWidth="1"/>
    <col min="4570" max="4573" width="14.33203125" style="53" customWidth="1"/>
    <col min="4574" max="4574" width="3.21875" style="53" customWidth="1"/>
    <col min="4575" max="4575" width="3.88671875" style="53" customWidth="1"/>
    <col min="4576" max="4621" width="8.88671875" style="53" customWidth="1"/>
    <col min="4622" max="4823" width="9" style="53"/>
    <col min="4824" max="4824" width="4.44140625" style="53" bestFit="1" customWidth="1"/>
    <col min="4825" max="4825" width="55.6640625" style="53" bestFit="1" customWidth="1"/>
    <col min="4826" max="4829" width="14.33203125" style="53" customWidth="1"/>
    <col min="4830" max="4830" width="3.21875" style="53" customWidth="1"/>
    <col min="4831" max="4831" width="3.88671875" style="53" customWidth="1"/>
    <col min="4832" max="4877" width="8.88671875" style="53" customWidth="1"/>
    <col min="4878" max="5079" width="9" style="53"/>
    <col min="5080" max="5080" width="4.44140625" style="53" bestFit="1" customWidth="1"/>
    <col min="5081" max="5081" width="55.6640625" style="53" bestFit="1" customWidth="1"/>
    <col min="5082" max="5085" width="14.33203125" style="53" customWidth="1"/>
    <col min="5086" max="5086" width="3.21875" style="53" customWidth="1"/>
    <col min="5087" max="5087" width="3.88671875" style="53" customWidth="1"/>
    <col min="5088" max="5133" width="8.88671875" style="53" customWidth="1"/>
    <col min="5134" max="5335" width="9" style="53"/>
    <col min="5336" max="5336" width="4.44140625" style="53" bestFit="1" customWidth="1"/>
    <col min="5337" max="5337" width="55.6640625" style="53" bestFit="1" customWidth="1"/>
    <col min="5338" max="5341" width="14.33203125" style="53" customWidth="1"/>
    <col min="5342" max="5342" width="3.21875" style="53" customWidth="1"/>
    <col min="5343" max="5343" width="3.88671875" style="53" customWidth="1"/>
    <col min="5344" max="5389" width="8.88671875" style="53" customWidth="1"/>
    <col min="5390" max="5591" width="9" style="53"/>
    <col min="5592" max="5592" width="4.44140625" style="53" bestFit="1" customWidth="1"/>
    <col min="5593" max="5593" width="55.6640625" style="53" bestFit="1" customWidth="1"/>
    <col min="5594" max="5597" width="14.33203125" style="53" customWidth="1"/>
    <col min="5598" max="5598" width="3.21875" style="53" customWidth="1"/>
    <col min="5599" max="5599" width="3.88671875" style="53" customWidth="1"/>
    <col min="5600" max="5645" width="8.88671875" style="53" customWidth="1"/>
    <col min="5646" max="5847" width="9" style="53"/>
    <col min="5848" max="5848" width="4.44140625" style="53" bestFit="1" customWidth="1"/>
    <col min="5849" max="5849" width="55.6640625" style="53" bestFit="1" customWidth="1"/>
    <col min="5850" max="5853" width="14.33203125" style="53" customWidth="1"/>
    <col min="5854" max="5854" width="3.21875" style="53" customWidth="1"/>
    <col min="5855" max="5855" width="3.88671875" style="53" customWidth="1"/>
    <col min="5856" max="5901" width="8.88671875" style="53" customWidth="1"/>
    <col min="5902" max="6103" width="9" style="53"/>
    <col min="6104" max="6104" width="4.44140625" style="53" bestFit="1" customWidth="1"/>
    <col min="6105" max="6105" width="55.6640625" style="53" bestFit="1" customWidth="1"/>
    <col min="6106" max="6109" width="14.33203125" style="53" customWidth="1"/>
    <col min="6110" max="6110" width="3.21875" style="53" customWidth="1"/>
    <col min="6111" max="6111" width="3.88671875" style="53" customWidth="1"/>
    <col min="6112" max="6157" width="8.88671875" style="53" customWidth="1"/>
    <col min="6158" max="6359" width="9" style="53"/>
    <col min="6360" max="6360" width="4.44140625" style="53" bestFit="1" customWidth="1"/>
    <col min="6361" max="6361" width="55.6640625" style="53" bestFit="1" customWidth="1"/>
    <col min="6362" max="6365" width="14.33203125" style="53" customWidth="1"/>
    <col min="6366" max="6366" width="3.21875" style="53" customWidth="1"/>
    <col min="6367" max="6367" width="3.88671875" style="53" customWidth="1"/>
    <col min="6368" max="6413" width="8.88671875" style="53" customWidth="1"/>
    <col min="6414" max="6615" width="9" style="53"/>
    <col min="6616" max="6616" width="4.44140625" style="53" bestFit="1" customWidth="1"/>
    <col min="6617" max="6617" width="55.6640625" style="53" bestFit="1" customWidth="1"/>
    <col min="6618" max="6621" width="14.33203125" style="53" customWidth="1"/>
    <col min="6622" max="6622" width="3.21875" style="53" customWidth="1"/>
    <col min="6623" max="6623" width="3.88671875" style="53" customWidth="1"/>
    <col min="6624" max="6669" width="8.88671875" style="53" customWidth="1"/>
    <col min="6670" max="6871" width="9" style="53"/>
    <col min="6872" max="6872" width="4.44140625" style="53" bestFit="1" customWidth="1"/>
    <col min="6873" max="6873" width="55.6640625" style="53" bestFit="1" customWidth="1"/>
    <col min="6874" max="6877" width="14.33203125" style="53" customWidth="1"/>
    <col min="6878" max="6878" width="3.21875" style="53" customWidth="1"/>
    <col min="6879" max="6879" width="3.88671875" style="53" customWidth="1"/>
    <col min="6880" max="6925" width="8.88671875" style="53" customWidth="1"/>
    <col min="6926" max="7127" width="9" style="53"/>
    <col min="7128" max="7128" width="4.44140625" style="53" bestFit="1" customWidth="1"/>
    <col min="7129" max="7129" width="55.6640625" style="53" bestFit="1" customWidth="1"/>
    <col min="7130" max="7133" width="14.33203125" style="53" customWidth="1"/>
    <col min="7134" max="7134" width="3.21875" style="53" customWidth="1"/>
    <col min="7135" max="7135" width="3.88671875" style="53" customWidth="1"/>
    <col min="7136" max="7181" width="8.88671875" style="53" customWidth="1"/>
    <col min="7182" max="7383" width="9" style="53"/>
    <col min="7384" max="7384" width="4.44140625" style="53" bestFit="1" customWidth="1"/>
    <col min="7385" max="7385" width="55.6640625" style="53" bestFit="1" customWidth="1"/>
    <col min="7386" max="7389" width="14.33203125" style="53" customWidth="1"/>
    <col min="7390" max="7390" width="3.21875" style="53" customWidth="1"/>
    <col min="7391" max="7391" width="3.88671875" style="53" customWidth="1"/>
    <col min="7392" max="7437" width="8.88671875" style="53" customWidth="1"/>
    <col min="7438" max="7639" width="9" style="53"/>
    <col min="7640" max="7640" width="4.44140625" style="53" bestFit="1" customWidth="1"/>
    <col min="7641" max="7641" width="55.6640625" style="53" bestFit="1" customWidth="1"/>
    <col min="7642" max="7645" width="14.33203125" style="53" customWidth="1"/>
    <col min="7646" max="7646" width="3.21875" style="53" customWidth="1"/>
    <col min="7647" max="7647" width="3.88671875" style="53" customWidth="1"/>
    <col min="7648" max="7693" width="8.88671875" style="53" customWidth="1"/>
    <col min="7694" max="7895" width="9" style="53"/>
    <col min="7896" max="7896" width="4.44140625" style="53" bestFit="1" customWidth="1"/>
    <col min="7897" max="7897" width="55.6640625" style="53" bestFit="1" customWidth="1"/>
    <col min="7898" max="7901" width="14.33203125" style="53" customWidth="1"/>
    <col min="7902" max="7902" width="3.21875" style="53" customWidth="1"/>
    <col min="7903" max="7903" width="3.88671875" style="53" customWidth="1"/>
    <col min="7904" max="7949" width="8.88671875" style="53" customWidth="1"/>
    <col min="7950" max="8151" width="9" style="53"/>
    <col min="8152" max="8152" width="4.44140625" style="53" bestFit="1" customWidth="1"/>
    <col min="8153" max="8153" width="55.6640625" style="53" bestFit="1" customWidth="1"/>
    <col min="8154" max="8157" width="14.33203125" style="53" customWidth="1"/>
    <col min="8158" max="8158" width="3.21875" style="53" customWidth="1"/>
    <col min="8159" max="8159" width="3.88671875" style="53" customWidth="1"/>
    <col min="8160" max="8205" width="8.88671875" style="53" customWidth="1"/>
    <col min="8206" max="8407" width="9" style="53"/>
    <col min="8408" max="8408" width="4.44140625" style="53" bestFit="1" customWidth="1"/>
    <col min="8409" max="8409" width="55.6640625" style="53" bestFit="1" customWidth="1"/>
    <col min="8410" max="8413" width="14.33203125" style="53" customWidth="1"/>
    <col min="8414" max="8414" width="3.21875" style="53" customWidth="1"/>
    <col min="8415" max="8415" width="3.88671875" style="53" customWidth="1"/>
    <col min="8416" max="8461" width="8.88671875" style="53" customWidth="1"/>
    <col min="8462" max="8663" width="9" style="53"/>
    <col min="8664" max="8664" width="4.44140625" style="53" bestFit="1" customWidth="1"/>
    <col min="8665" max="8665" width="55.6640625" style="53" bestFit="1" customWidth="1"/>
    <col min="8666" max="8669" width="14.33203125" style="53" customWidth="1"/>
    <col min="8670" max="8670" width="3.21875" style="53" customWidth="1"/>
    <col min="8671" max="8671" width="3.88671875" style="53" customWidth="1"/>
    <col min="8672" max="8717" width="8.88671875" style="53" customWidth="1"/>
    <col min="8718" max="8919" width="9" style="53"/>
    <col min="8920" max="8920" width="4.44140625" style="53" bestFit="1" customWidth="1"/>
    <col min="8921" max="8921" width="55.6640625" style="53" bestFit="1" customWidth="1"/>
    <col min="8922" max="8925" width="14.33203125" style="53" customWidth="1"/>
    <col min="8926" max="8926" width="3.21875" style="53" customWidth="1"/>
    <col min="8927" max="8927" width="3.88671875" style="53" customWidth="1"/>
    <col min="8928" max="8973" width="8.88671875" style="53" customWidth="1"/>
    <col min="8974" max="9175" width="9" style="53"/>
    <col min="9176" max="9176" width="4.44140625" style="53" bestFit="1" customWidth="1"/>
    <col min="9177" max="9177" width="55.6640625" style="53" bestFit="1" customWidth="1"/>
    <col min="9178" max="9181" width="14.33203125" style="53" customWidth="1"/>
    <col min="9182" max="9182" width="3.21875" style="53" customWidth="1"/>
    <col min="9183" max="9183" width="3.88671875" style="53" customWidth="1"/>
    <col min="9184" max="9229" width="8.88671875" style="53" customWidth="1"/>
    <col min="9230" max="9431" width="9" style="53"/>
    <col min="9432" max="9432" width="4.44140625" style="53" bestFit="1" customWidth="1"/>
    <col min="9433" max="9433" width="55.6640625" style="53" bestFit="1" customWidth="1"/>
    <col min="9434" max="9437" width="14.33203125" style="53" customWidth="1"/>
    <col min="9438" max="9438" width="3.21875" style="53" customWidth="1"/>
    <col min="9439" max="9439" width="3.88671875" style="53" customWidth="1"/>
    <col min="9440" max="9485" width="8.88671875" style="53" customWidth="1"/>
    <col min="9486" max="9687" width="9" style="53"/>
    <col min="9688" max="9688" width="4.44140625" style="53" bestFit="1" customWidth="1"/>
    <col min="9689" max="9689" width="55.6640625" style="53" bestFit="1" customWidth="1"/>
    <col min="9690" max="9693" width="14.33203125" style="53" customWidth="1"/>
    <col min="9694" max="9694" width="3.21875" style="53" customWidth="1"/>
    <col min="9695" max="9695" width="3.88671875" style="53" customWidth="1"/>
    <col min="9696" max="9741" width="8.88671875" style="53" customWidth="1"/>
    <col min="9742" max="9943" width="9" style="53"/>
    <col min="9944" max="9944" width="4.44140625" style="53" bestFit="1" customWidth="1"/>
    <col min="9945" max="9945" width="55.6640625" style="53" bestFit="1" customWidth="1"/>
    <col min="9946" max="9949" width="14.33203125" style="53" customWidth="1"/>
    <col min="9950" max="9950" width="3.21875" style="53" customWidth="1"/>
    <col min="9951" max="9951" width="3.88671875" style="53" customWidth="1"/>
    <col min="9952" max="9997" width="8.88671875" style="53" customWidth="1"/>
    <col min="9998" max="10199" width="9" style="53"/>
    <col min="10200" max="10200" width="4.44140625" style="53" bestFit="1" customWidth="1"/>
    <col min="10201" max="10201" width="55.6640625" style="53" bestFit="1" customWidth="1"/>
    <col min="10202" max="10205" width="14.33203125" style="53" customWidth="1"/>
    <col min="10206" max="10206" width="3.21875" style="53" customWidth="1"/>
    <col min="10207" max="10207" width="3.88671875" style="53" customWidth="1"/>
    <col min="10208" max="10253" width="8.88671875" style="53" customWidth="1"/>
    <col min="10254" max="10455" width="9" style="53"/>
    <col min="10456" max="10456" width="4.44140625" style="53" bestFit="1" customWidth="1"/>
    <col min="10457" max="10457" width="55.6640625" style="53" bestFit="1" customWidth="1"/>
    <col min="10458" max="10461" width="14.33203125" style="53" customWidth="1"/>
    <col min="10462" max="10462" width="3.21875" style="53" customWidth="1"/>
    <col min="10463" max="10463" width="3.88671875" style="53" customWidth="1"/>
    <col min="10464" max="10509" width="8.88671875" style="53" customWidth="1"/>
    <col min="10510" max="10711" width="9" style="53"/>
    <col min="10712" max="10712" width="4.44140625" style="53" bestFit="1" customWidth="1"/>
    <col min="10713" max="10713" width="55.6640625" style="53" bestFit="1" customWidth="1"/>
    <col min="10714" max="10717" width="14.33203125" style="53" customWidth="1"/>
    <col min="10718" max="10718" width="3.21875" style="53" customWidth="1"/>
    <col min="10719" max="10719" width="3.88671875" style="53" customWidth="1"/>
    <col min="10720" max="10765" width="8.88671875" style="53" customWidth="1"/>
    <col min="10766" max="10967" width="9" style="53"/>
    <col min="10968" max="10968" width="4.44140625" style="53" bestFit="1" customWidth="1"/>
    <col min="10969" max="10969" width="55.6640625" style="53" bestFit="1" customWidth="1"/>
    <col min="10970" max="10973" width="14.33203125" style="53" customWidth="1"/>
    <col min="10974" max="10974" width="3.21875" style="53" customWidth="1"/>
    <col min="10975" max="10975" width="3.88671875" style="53" customWidth="1"/>
    <col min="10976" max="11021" width="8.88671875" style="53" customWidth="1"/>
    <col min="11022" max="11223" width="9" style="53"/>
    <col min="11224" max="11224" width="4.44140625" style="53" bestFit="1" customWidth="1"/>
    <col min="11225" max="11225" width="55.6640625" style="53" bestFit="1" customWidth="1"/>
    <col min="11226" max="11229" width="14.33203125" style="53" customWidth="1"/>
    <col min="11230" max="11230" width="3.21875" style="53" customWidth="1"/>
    <col min="11231" max="11231" width="3.88671875" style="53" customWidth="1"/>
    <col min="11232" max="11277" width="8.88671875" style="53" customWidth="1"/>
    <col min="11278" max="11479" width="9" style="53"/>
    <col min="11480" max="11480" width="4.44140625" style="53" bestFit="1" customWidth="1"/>
    <col min="11481" max="11481" width="55.6640625" style="53" bestFit="1" customWidth="1"/>
    <col min="11482" max="11485" width="14.33203125" style="53" customWidth="1"/>
    <col min="11486" max="11486" width="3.21875" style="53" customWidth="1"/>
    <col min="11487" max="11487" width="3.88671875" style="53" customWidth="1"/>
    <col min="11488" max="11533" width="8.88671875" style="53" customWidth="1"/>
    <col min="11534" max="11735" width="9" style="53"/>
    <col min="11736" max="11736" width="4.44140625" style="53" bestFit="1" customWidth="1"/>
    <col min="11737" max="11737" width="55.6640625" style="53" bestFit="1" customWidth="1"/>
    <col min="11738" max="11741" width="14.33203125" style="53" customWidth="1"/>
    <col min="11742" max="11742" width="3.21875" style="53" customWidth="1"/>
    <col min="11743" max="11743" width="3.88671875" style="53" customWidth="1"/>
    <col min="11744" max="11789" width="8.88671875" style="53" customWidth="1"/>
    <col min="11790" max="11991" width="9" style="53"/>
    <col min="11992" max="11992" width="4.44140625" style="53" bestFit="1" customWidth="1"/>
    <col min="11993" max="11993" width="55.6640625" style="53" bestFit="1" customWidth="1"/>
    <col min="11994" max="11997" width="14.33203125" style="53" customWidth="1"/>
    <col min="11998" max="11998" width="3.21875" style="53" customWidth="1"/>
    <col min="11999" max="11999" width="3.88671875" style="53" customWidth="1"/>
    <col min="12000" max="12045" width="8.88671875" style="53" customWidth="1"/>
    <col min="12046" max="12247" width="9" style="53"/>
    <col min="12248" max="12248" width="4.44140625" style="53" bestFit="1" customWidth="1"/>
    <col min="12249" max="12249" width="55.6640625" style="53" bestFit="1" customWidth="1"/>
    <col min="12250" max="12253" width="14.33203125" style="53" customWidth="1"/>
    <col min="12254" max="12254" width="3.21875" style="53" customWidth="1"/>
    <col min="12255" max="12255" width="3.88671875" style="53" customWidth="1"/>
    <col min="12256" max="12301" width="8.88671875" style="53" customWidth="1"/>
    <col min="12302" max="12503" width="9" style="53"/>
    <col min="12504" max="12504" width="4.44140625" style="53" bestFit="1" customWidth="1"/>
    <col min="12505" max="12505" width="55.6640625" style="53" bestFit="1" customWidth="1"/>
    <col min="12506" max="12509" width="14.33203125" style="53" customWidth="1"/>
    <col min="12510" max="12510" width="3.21875" style="53" customWidth="1"/>
    <col min="12511" max="12511" width="3.88671875" style="53" customWidth="1"/>
    <col min="12512" max="12557" width="8.88671875" style="53" customWidth="1"/>
    <col min="12558" max="12759" width="9" style="53"/>
    <col min="12760" max="12760" width="4.44140625" style="53" bestFit="1" customWidth="1"/>
    <col min="12761" max="12761" width="55.6640625" style="53" bestFit="1" customWidth="1"/>
    <col min="12762" max="12765" width="14.33203125" style="53" customWidth="1"/>
    <col min="12766" max="12766" width="3.21875" style="53" customWidth="1"/>
    <col min="12767" max="12767" width="3.88671875" style="53" customWidth="1"/>
    <col min="12768" max="12813" width="8.88671875" style="53" customWidth="1"/>
    <col min="12814" max="13015" width="9" style="53"/>
    <col min="13016" max="13016" width="4.44140625" style="53" bestFit="1" customWidth="1"/>
    <col min="13017" max="13017" width="55.6640625" style="53" bestFit="1" customWidth="1"/>
    <col min="13018" max="13021" width="14.33203125" style="53" customWidth="1"/>
    <col min="13022" max="13022" width="3.21875" style="53" customWidth="1"/>
    <col min="13023" max="13023" width="3.88671875" style="53" customWidth="1"/>
    <col min="13024" max="13069" width="8.88671875" style="53" customWidth="1"/>
    <col min="13070" max="13271" width="9" style="53"/>
    <col min="13272" max="13272" width="4.44140625" style="53" bestFit="1" customWidth="1"/>
    <col min="13273" max="13273" width="55.6640625" style="53" bestFit="1" customWidth="1"/>
    <col min="13274" max="13277" width="14.33203125" style="53" customWidth="1"/>
    <col min="13278" max="13278" width="3.21875" style="53" customWidth="1"/>
    <col min="13279" max="13279" width="3.88671875" style="53" customWidth="1"/>
    <col min="13280" max="13325" width="8.88671875" style="53" customWidth="1"/>
    <col min="13326" max="13527" width="9" style="53"/>
    <col min="13528" max="13528" width="4.44140625" style="53" bestFit="1" customWidth="1"/>
    <col min="13529" max="13529" width="55.6640625" style="53" bestFit="1" customWidth="1"/>
    <col min="13530" max="13533" width="14.33203125" style="53" customWidth="1"/>
    <col min="13534" max="13534" width="3.21875" style="53" customWidth="1"/>
    <col min="13535" max="13535" width="3.88671875" style="53" customWidth="1"/>
    <col min="13536" max="13581" width="8.88671875" style="53" customWidth="1"/>
    <col min="13582" max="13783" width="9" style="53"/>
    <col min="13784" max="13784" width="4.44140625" style="53" bestFit="1" customWidth="1"/>
    <col min="13785" max="13785" width="55.6640625" style="53" bestFit="1" customWidth="1"/>
    <col min="13786" max="13789" width="14.33203125" style="53" customWidth="1"/>
    <col min="13790" max="13790" width="3.21875" style="53" customWidth="1"/>
    <col min="13791" max="13791" width="3.88671875" style="53" customWidth="1"/>
    <col min="13792" max="13837" width="8.88671875" style="53" customWidth="1"/>
    <col min="13838" max="14039" width="9" style="53"/>
    <col min="14040" max="14040" width="4.44140625" style="53" bestFit="1" customWidth="1"/>
    <col min="14041" max="14041" width="55.6640625" style="53" bestFit="1" customWidth="1"/>
    <col min="14042" max="14045" width="14.33203125" style="53" customWidth="1"/>
    <col min="14046" max="14046" width="3.21875" style="53" customWidth="1"/>
    <col min="14047" max="14047" width="3.88671875" style="53" customWidth="1"/>
    <col min="14048" max="14093" width="8.88671875" style="53" customWidth="1"/>
    <col min="14094" max="14295" width="9" style="53"/>
    <col min="14296" max="14296" width="4.44140625" style="53" bestFit="1" customWidth="1"/>
    <col min="14297" max="14297" width="55.6640625" style="53" bestFit="1" customWidth="1"/>
    <col min="14298" max="14301" width="14.33203125" style="53" customWidth="1"/>
    <col min="14302" max="14302" width="3.21875" style="53" customWidth="1"/>
    <col min="14303" max="14303" width="3.88671875" style="53" customWidth="1"/>
    <col min="14304" max="14349" width="8.88671875" style="53" customWidth="1"/>
    <col min="14350" max="14551" width="9" style="53"/>
    <col min="14552" max="14552" width="4.44140625" style="53" bestFit="1" customWidth="1"/>
    <col min="14553" max="14553" width="55.6640625" style="53" bestFit="1" customWidth="1"/>
    <col min="14554" max="14557" width="14.33203125" style="53" customWidth="1"/>
    <col min="14558" max="14558" width="3.21875" style="53" customWidth="1"/>
    <col min="14559" max="14559" width="3.88671875" style="53" customWidth="1"/>
    <col min="14560" max="14605" width="8.88671875" style="53" customWidth="1"/>
    <col min="14606" max="14807" width="9" style="53"/>
    <col min="14808" max="14808" width="4.44140625" style="53" bestFit="1" customWidth="1"/>
    <col min="14809" max="14809" width="55.6640625" style="53" bestFit="1" customWidth="1"/>
    <col min="14810" max="14813" width="14.33203125" style="53" customWidth="1"/>
    <col min="14814" max="14814" width="3.21875" style="53" customWidth="1"/>
    <col min="14815" max="14815" width="3.88671875" style="53" customWidth="1"/>
    <col min="14816" max="14861" width="8.88671875" style="53" customWidth="1"/>
    <col min="14862" max="15063" width="9" style="53"/>
    <col min="15064" max="15064" width="4.44140625" style="53" bestFit="1" customWidth="1"/>
    <col min="15065" max="15065" width="55.6640625" style="53" bestFit="1" customWidth="1"/>
    <col min="15066" max="15069" width="14.33203125" style="53" customWidth="1"/>
    <col min="15070" max="15070" width="3.21875" style="53" customWidth="1"/>
    <col min="15071" max="15071" width="3.88671875" style="53" customWidth="1"/>
    <col min="15072" max="15117" width="8.88671875" style="53" customWidth="1"/>
    <col min="15118" max="15319" width="9" style="53"/>
    <col min="15320" max="15320" width="4.44140625" style="53" bestFit="1" customWidth="1"/>
    <col min="15321" max="15321" width="55.6640625" style="53" bestFit="1" customWidth="1"/>
    <col min="15322" max="15325" width="14.33203125" style="53" customWidth="1"/>
    <col min="15326" max="15326" width="3.21875" style="53" customWidth="1"/>
    <col min="15327" max="15327" width="3.88671875" style="53" customWidth="1"/>
    <col min="15328" max="15373" width="8.88671875" style="53" customWidth="1"/>
    <col min="15374" max="15575" width="9" style="53"/>
    <col min="15576" max="15576" width="4.44140625" style="53" bestFit="1" customWidth="1"/>
    <col min="15577" max="15577" width="55.6640625" style="53" bestFit="1" customWidth="1"/>
    <col min="15578" max="15581" width="14.33203125" style="53" customWidth="1"/>
    <col min="15582" max="15582" width="3.21875" style="53" customWidth="1"/>
    <col min="15583" max="15583" width="3.88671875" style="53" customWidth="1"/>
    <col min="15584" max="15629" width="8.88671875" style="53" customWidth="1"/>
    <col min="15630" max="15831" width="9" style="53"/>
    <col min="15832" max="15832" width="4.44140625" style="53" bestFit="1" customWidth="1"/>
    <col min="15833" max="15833" width="55.6640625" style="53" bestFit="1" customWidth="1"/>
    <col min="15834" max="15837" width="14.33203125" style="53" customWidth="1"/>
    <col min="15838" max="15838" width="3.21875" style="53" customWidth="1"/>
    <col min="15839" max="15839" width="3.88671875" style="53" customWidth="1"/>
    <col min="15840" max="15885" width="8.88671875" style="53" customWidth="1"/>
    <col min="15886" max="16087" width="9" style="53"/>
    <col min="16088" max="16088" width="4.44140625" style="53" bestFit="1" customWidth="1"/>
    <col min="16089" max="16089" width="55.6640625" style="53" bestFit="1" customWidth="1"/>
    <col min="16090" max="16093" width="14.33203125" style="53" customWidth="1"/>
    <col min="16094" max="16094" width="3.21875" style="53" customWidth="1"/>
    <col min="16095" max="16095" width="3.88671875" style="53" customWidth="1"/>
    <col min="16096" max="16141" width="8.88671875" style="53" customWidth="1"/>
    <col min="16142" max="16384" width="9" style="53"/>
  </cols>
  <sheetData>
    <row r="1" spans="2:17" ht="4.95" customHeight="1" x14ac:dyDescent="0.2"/>
    <row r="2" spans="2:17" ht="28.2" customHeight="1" x14ac:dyDescent="0.2">
      <c r="B2" s="434"/>
      <c r="C2" s="545" t="s">
        <v>1384</v>
      </c>
      <c r="D2" s="493"/>
      <c r="E2" s="493"/>
      <c r="F2" s="493"/>
      <c r="G2" s="430"/>
      <c r="H2" s="430"/>
      <c r="I2" s="431"/>
      <c r="J2" s="431"/>
      <c r="K2" s="431"/>
      <c r="L2" s="432" t="s">
        <v>1384</v>
      </c>
      <c r="M2" s="433"/>
      <c r="N2" s="433"/>
    </row>
    <row r="3" spans="2:17" ht="4.95" customHeight="1" x14ac:dyDescent="0.2">
      <c r="B3" s="53"/>
      <c r="C3" s="54"/>
      <c r="D3" s="53"/>
      <c r="E3" s="53"/>
      <c r="F3" s="53"/>
      <c r="G3"/>
      <c r="H3"/>
      <c r="I3"/>
      <c r="J3"/>
      <c r="K3"/>
    </row>
    <row r="4" spans="2:17" ht="15" customHeight="1" x14ac:dyDescent="0.2">
      <c r="B4" s="53"/>
      <c r="C4" s="54" t="s">
        <v>1263</v>
      </c>
      <c r="D4" s="53"/>
      <c r="E4" s="53"/>
      <c r="F4" s="53"/>
      <c r="G4"/>
      <c r="H4"/>
      <c r="I4"/>
      <c r="J4"/>
      <c r="K4"/>
    </row>
    <row r="5" spans="2:17" ht="4.95" customHeight="1" x14ac:dyDescent="0.2">
      <c r="B5" s="53"/>
      <c r="C5" s="54"/>
      <c r="D5" s="53"/>
      <c r="E5" s="53"/>
      <c r="F5" s="53"/>
      <c r="G5"/>
      <c r="H5"/>
      <c r="I5"/>
      <c r="J5"/>
      <c r="K5"/>
    </row>
    <row r="6" spans="2:17" ht="15" customHeight="1" x14ac:dyDescent="0.2">
      <c r="B6" s="53"/>
      <c r="C6" s="54" t="s">
        <v>1394</v>
      </c>
      <c r="D6" s="53"/>
      <c r="E6" s="53"/>
      <c r="F6" s="53"/>
      <c r="G6"/>
      <c r="H6"/>
      <c r="I6"/>
      <c r="J6"/>
      <c r="K6"/>
    </row>
    <row r="7" spans="2:17" ht="15" customHeight="1" x14ac:dyDescent="0.2">
      <c r="B7" s="53"/>
      <c r="C7" s="54" t="s">
        <v>1393</v>
      </c>
      <c r="D7" s="53"/>
      <c r="E7" s="53"/>
      <c r="F7" s="53"/>
      <c r="G7"/>
      <c r="H7"/>
      <c r="I7"/>
      <c r="J7"/>
      <c r="K7"/>
    </row>
    <row r="8" spans="2:17" ht="4.95" customHeight="1" x14ac:dyDescent="0.2">
      <c r="B8" s="53"/>
      <c r="C8" s="54"/>
      <c r="D8" s="53"/>
      <c r="E8" s="53"/>
      <c r="F8" s="53"/>
      <c r="G8"/>
      <c r="H8"/>
      <c r="I8"/>
      <c r="J8"/>
      <c r="K8"/>
    </row>
    <row r="9" spans="2:17" ht="13.2" customHeight="1" x14ac:dyDescent="0.2">
      <c r="B9" s="53"/>
      <c r="C9" s="54" t="s">
        <v>1339</v>
      </c>
      <c r="D9" s="53"/>
      <c r="E9" s="53"/>
      <c r="F9" s="53"/>
      <c r="G9"/>
      <c r="H9"/>
      <c r="I9"/>
      <c r="J9"/>
      <c r="K9"/>
    </row>
    <row r="10" spans="2:17" ht="4.95" customHeight="1" x14ac:dyDescent="0.2">
      <c r="B10" s="53"/>
      <c r="C10" s="54"/>
      <c r="D10" s="53"/>
      <c r="E10" s="53"/>
      <c r="F10" s="53"/>
      <c r="G10"/>
      <c r="H10"/>
      <c r="I10"/>
      <c r="J10"/>
      <c r="K10"/>
    </row>
    <row r="11" spans="2:17" ht="13.2" customHeight="1" x14ac:dyDescent="0.2">
      <c r="B11" s="53"/>
      <c r="C11" s="88" t="s">
        <v>1338</v>
      </c>
      <c r="D11" s="53"/>
      <c r="E11" s="53"/>
      <c r="F11" s="53"/>
      <c r="I11"/>
      <c r="J11"/>
      <c r="K11"/>
      <c r="L11"/>
      <c r="M11"/>
      <c r="N11"/>
      <c r="O11"/>
      <c r="P11"/>
    </row>
    <row r="12" spans="2:17" ht="13.2" customHeight="1" x14ac:dyDescent="0.2">
      <c r="B12" s="53"/>
      <c r="C12" s="88" t="s">
        <v>1337</v>
      </c>
      <c r="D12" s="53"/>
      <c r="E12" s="53"/>
      <c r="F12" s="53"/>
      <c r="I12"/>
      <c r="J12"/>
      <c r="K12"/>
      <c r="L12"/>
      <c r="M12"/>
      <c r="N12"/>
      <c r="O12"/>
      <c r="P12"/>
    </row>
    <row r="13" spans="2:17" ht="4.95" customHeight="1" x14ac:dyDescent="0.2">
      <c r="B13" s="53"/>
      <c r="C13" s="54"/>
      <c r="D13" s="53"/>
      <c r="E13" s="53"/>
      <c r="F13" s="53"/>
      <c r="G13"/>
      <c r="H13"/>
      <c r="I13"/>
      <c r="J13"/>
      <c r="K13"/>
    </row>
    <row r="14" spans="2:17" ht="19.2" x14ac:dyDescent="0.2">
      <c r="C14" s="175" t="s">
        <v>1264</v>
      </c>
      <c r="E14" s="490" t="str">
        <f>IF(COUNTIF(E17:E46,"")=COUNTIF(F17:F46,""),"","※産業大分類選択後、産業中分類まで選択してください")</f>
        <v/>
      </c>
      <c r="F14" s="204"/>
      <c r="K14" s="86"/>
      <c r="L14" s="175" t="s">
        <v>1391</v>
      </c>
      <c r="M14" s="87" t="str">
        <f>"（単位："&amp;基本設定!D29&amp;"）"</f>
        <v>（単位：百万円）</v>
      </c>
    </row>
    <row r="15" spans="2:17" ht="26.4" customHeight="1" x14ac:dyDescent="0.2">
      <c r="B15" s="548" t="s">
        <v>698</v>
      </c>
      <c r="C15" s="552" t="s">
        <v>1265</v>
      </c>
      <c r="D15" s="553"/>
      <c r="E15" s="554" t="s">
        <v>1084</v>
      </c>
      <c r="F15" s="555"/>
      <c r="K15" s="549" t="s">
        <v>642</v>
      </c>
      <c r="L15" s="546" t="s">
        <v>1383</v>
      </c>
      <c r="M15" s="546" t="s">
        <v>1278</v>
      </c>
      <c r="N15" s="56"/>
      <c r="O15" s="56"/>
      <c r="P15" s="56"/>
      <c r="Q15" s="56"/>
    </row>
    <row r="16" spans="2:17" ht="26.4" customHeight="1" x14ac:dyDescent="0.2">
      <c r="B16" s="548"/>
      <c r="C16" s="174" t="s">
        <v>1074</v>
      </c>
      <c r="D16" s="177" t="str">
        <f>"金額："&amp;基本設定!D29</f>
        <v>金額：百万円</v>
      </c>
      <c r="E16" s="174" t="s">
        <v>766</v>
      </c>
      <c r="F16" s="174" t="s">
        <v>767</v>
      </c>
      <c r="K16" s="550"/>
      <c r="L16" s="551"/>
      <c r="M16" s="547"/>
      <c r="N16" s="56"/>
      <c r="O16" s="56"/>
      <c r="P16" s="56"/>
      <c r="Q16" s="56"/>
    </row>
    <row r="17" spans="2:17" ht="15" customHeight="1" x14ac:dyDescent="0.2">
      <c r="B17" s="172">
        <v>1</v>
      </c>
      <c r="C17" s="374"/>
      <c r="D17" s="375"/>
      <c r="E17" s="376"/>
      <c r="F17" s="376"/>
      <c r="K17" s="179" t="s">
        <v>142</v>
      </c>
      <c r="L17" s="180" t="s">
        <v>143</v>
      </c>
      <c r="M17" s="386">
        <f>SUMIF($F$17:$F$46,L17,$D$17:$D$46)</f>
        <v>0</v>
      </c>
    </row>
    <row r="18" spans="2:17" ht="15" customHeight="1" x14ac:dyDescent="0.2">
      <c r="B18" s="171" t="s">
        <v>1073</v>
      </c>
      <c r="C18" s="377"/>
      <c r="D18" s="378"/>
      <c r="E18" s="379"/>
      <c r="F18" s="379"/>
      <c r="K18" s="181" t="s">
        <v>144</v>
      </c>
      <c r="L18" s="182" t="s">
        <v>156</v>
      </c>
      <c r="M18" s="387">
        <f t="shared" ref="M18:M81" si="0">SUMIF($F$17:$F$46,L18,$D$17:$D$46)</f>
        <v>0</v>
      </c>
    </row>
    <row r="19" spans="2:17" ht="15" customHeight="1" x14ac:dyDescent="0.2">
      <c r="B19" s="171">
        <v>3</v>
      </c>
      <c r="C19" s="377"/>
      <c r="D19" s="378"/>
      <c r="E19" s="379"/>
      <c r="F19" s="379"/>
      <c r="K19" s="183" t="s">
        <v>159</v>
      </c>
      <c r="L19" s="182" t="s">
        <v>158</v>
      </c>
      <c r="M19" s="387">
        <f>SUMIF($F$17:$F$46,L19,$D$17:$D$46)</f>
        <v>0</v>
      </c>
    </row>
    <row r="20" spans="2:17" ht="15" customHeight="1" x14ac:dyDescent="0.2">
      <c r="B20" s="171" t="s">
        <v>1075</v>
      </c>
      <c r="C20" s="377"/>
      <c r="D20" s="378"/>
      <c r="E20" s="379"/>
      <c r="F20" s="379"/>
      <c r="K20" s="183" t="s">
        <v>162</v>
      </c>
      <c r="L20" s="182" t="s">
        <v>163</v>
      </c>
      <c r="M20" s="387">
        <f t="shared" si="0"/>
        <v>0</v>
      </c>
    </row>
    <row r="21" spans="2:17" ht="15" customHeight="1" x14ac:dyDescent="0.2">
      <c r="B21" s="171" t="s">
        <v>1076</v>
      </c>
      <c r="C21" s="377"/>
      <c r="D21" s="378"/>
      <c r="E21" s="379"/>
      <c r="F21" s="379"/>
      <c r="K21" s="183" t="s">
        <v>170</v>
      </c>
      <c r="L21" s="182" t="s">
        <v>171</v>
      </c>
      <c r="M21" s="387">
        <f t="shared" si="0"/>
        <v>0</v>
      </c>
    </row>
    <row r="22" spans="2:17" ht="15" customHeight="1" x14ac:dyDescent="0.2">
      <c r="B22" s="171">
        <v>6</v>
      </c>
      <c r="C22" s="377"/>
      <c r="D22" s="378"/>
      <c r="E22" s="379"/>
      <c r="F22" s="379"/>
      <c r="G22" s="56"/>
      <c r="K22" s="183" t="s">
        <v>176</v>
      </c>
      <c r="L22" s="182" t="s">
        <v>175</v>
      </c>
      <c r="M22" s="387">
        <f t="shared" si="0"/>
        <v>0</v>
      </c>
    </row>
    <row r="23" spans="2:17" s="56" customFormat="1" ht="15" customHeight="1" x14ac:dyDescent="0.2">
      <c r="B23" s="171" t="s">
        <v>1077</v>
      </c>
      <c r="C23" s="377"/>
      <c r="D23" s="378"/>
      <c r="E23" s="379"/>
      <c r="F23" s="379"/>
      <c r="K23" s="183" t="s">
        <v>179</v>
      </c>
      <c r="L23" s="182" t="s">
        <v>180</v>
      </c>
      <c r="M23" s="387">
        <f t="shared" si="0"/>
        <v>0</v>
      </c>
      <c r="N23" s="53"/>
      <c r="O23" s="53"/>
      <c r="P23" s="53"/>
      <c r="Q23" s="53"/>
    </row>
    <row r="24" spans="2:17" s="56" customFormat="1" ht="15" customHeight="1" x14ac:dyDescent="0.2">
      <c r="B24" s="171" t="s">
        <v>1078</v>
      </c>
      <c r="C24" s="377"/>
      <c r="D24" s="378"/>
      <c r="E24" s="379"/>
      <c r="F24" s="379"/>
      <c r="K24" s="183" t="s">
        <v>185</v>
      </c>
      <c r="L24" s="182" t="s">
        <v>186</v>
      </c>
      <c r="M24" s="387">
        <f t="shared" si="0"/>
        <v>0</v>
      </c>
      <c r="N24" s="53"/>
      <c r="O24" s="53"/>
      <c r="P24" s="53"/>
      <c r="Q24" s="53"/>
    </row>
    <row r="25" spans="2:17" ht="15" customHeight="1" x14ac:dyDescent="0.2">
      <c r="B25" s="171">
        <v>9</v>
      </c>
      <c r="C25" s="377"/>
      <c r="D25" s="378"/>
      <c r="E25" s="379"/>
      <c r="F25" s="379"/>
      <c r="K25" s="183" t="s">
        <v>201</v>
      </c>
      <c r="L25" s="182" t="s">
        <v>202</v>
      </c>
      <c r="M25" s="387">
        <f t="shared" si="0"/>
        <v>0</v>
      </c>
    </row>
    <row r="26" spans="2:17" ht="15" customHeight="1" x14ac:dyDescent="0.2">
      <c r="B26" s="171" t="s">
        <v>1079</v>
      </c>
      <c r="C26" s="377"/>
      <c r="D26" s="378"/>
      <c r="E26" s="379"/>
      <c r="F26" s="379"/>
      <c r="K26" s="183" t="s">
        <v>207</v>
      </c>
      <c r="L26" s="182" t="s">
        <v>206</v>
      </c>
      <c r="M26" s="387">
        <f t="shared" si="0"/>
        <v>0</v>
      </c>
    </row>
    <row r="27" spans="2:17" ht="15" customHeight="1" x14ac:dyDescent="0.2">
      <c r="B27" s="171" t="s">
        <v>1080</v>
      </c>
      <c r="C27" s="377"/>
      <c r="D27" s="378"/>
      <c r="E27" s="379"/>
      <c r="F27" s="379"/>
      <c r="K27" s="183" t="s">
        <v>210</v>
      </c>
      <c r="L27" s="182" t="s">
        <v>209</v>
      </c>
      <c r="M27" s="387">
        <f t="shared" si="0"/>
        <v>0</v>
      </c>
    </row>
    <row r="28" spans="2:17" ht="15" customHeight="1" x14ac:dyDescent="0.2">
      <c r="B28" s="171">
        <v>12</v>
      </c>
      <c r="C28" s="377"/>
      <c r="D28" s="378"/>
      <c r="E28" s="379"/>
      <c r="F28" s="379"/>
      <c r="K28" s="183" t="s">
        <v>213</v>
      </c>
      <c r="L28" s="182" t="s">
        <v>214</v>
      </c>
      <c r="M28" s="387">
        <f t="shared" si="0"/>
        <v>0</v>
      </c>
    </row>
    <row r="29" spans="2:17" ht="15" customHeight="1" x14ac:dyDescent="0.2">
      <c r="B29" s="171">
        <v>13</v>
      </c>
      <c r="C29" s="377"/>
      <c r="D29" s="378"/>
      <c r="E29" s="379"/>
      <c r="F29" s="379"/>
      <c r="K29" s="183" t="s">
        <v>225</v>
      </c>
      <c r="L29" s="182" t="s">
        <v>226</v>
      </c>
      <c r="M29" s="387">
        <f t="shared" si="0"/>
        <v>0</v>
      </c>
    </row>
    <row r="30" spans="2:17" ht="15" customHeight="1" x14ac:dyDescent="0.2">
      <c r="B30" s="171" t="s">
        <v>1081</v>
      </c>
      <c r="C30" s="377"/>
      <c r="D30" s="378"/>
      <c r="E30" s="379"/>
      <c r="F30" s="379"/>
      <c r="K30" s="183" t="s">
        <v>233</v>
      </c>
      <c r="L30" s="182" t="s">
        <v>234</v>
      </c>
      <c r="M30" s="387">
        <f t="shared" si="0"/>
        <v>0</v>
      </c>
    </row>
    <row r="31" spans="2:17" ht="15" customHeight="1" x14ac:dyDescent="0.2">
      <c r="B31" s="171">
        <v>15</v>
      </c>
      <c r="C31" s="377"/>
      <c r="D31" s="378"/>
      <c r="E31" s="379"/>
      <c r="F31" s="379"/>
      <c r="K31" s="183" t="s">
        <v>239</v>
      </c>
      <c r="L31" s="182" t="s">
        <v>238</v>
      </c>
      <c r="M31" s="387">
        <f t="shared" si="0"/>
        <v>0</v>
      </c>
    </row>
    <row r="32" spans="2:17" ht="15" customHeight="1" x14ac:dyDescent="0.2">
      <c r="B32" s="171" t="s">
        <v>1082</v>
      </c>
      <c r="C32" s="377"/>
      <c r="D32" s="378"/>
      <c r="E32" s="379"/>
      <c r="F32" s="379"/>
      <c r="K32" s="183" t="s">
        <v>242</v>
      </c>
      <c r="L32" s="182" t="s">
        <v>243</v>
      </c>
      <c r="M32" s="387">
        <f t="shared" si="0"/>
        <v>0</v>
      </c>
    </row>
    <row r="33" spans="2:13" ht="15" customHeight="1" x14ac:dyDescent="0.2">
      <c r="B33" s="171">
        <v>17</v>
      </c>
      <c r="C33" s="377"/>
      <c r="D33" s="378"/>
      <c r="E33" s="379"/>
      <c r="F33" s="379"/>
      <c r="K33" s="183" t="s">
        <v>249</v>
      </c>
      <c r="L33" s="182" t="s">
        <v>250</v>
      </c>
      <c r="M33" s="387">
        <f t="shared" si="0"/>
        <v>0</v>
      </c>
    </row>
    <row r="34" spans="2:13" ht="15" customHeight="1" x14ac:dyDescent="0.2">
      <c r="B34" s="171" t="s">
        <v>1083</v>
      </c>
      <c r="C34" s="377"/>
      <c r="D34" s="378"/>
      <c r="E34" s="379"/>
      <c r="F34" s="379"/>
      <c r="K34" s="183" t="s">
        <v>255</v>
      </c>
      <c r="L34" s="182" t="s">
        <v>254</v>
      </c>
      <c r="M34" s="387">
        <f t="shared" si="0"/>
        <v>0</v>
      </c>
    </row>
    <row r="35" spans="2:13" ht="15" customHeight="1" x14ac:dyDescent="0.2">
      <c r="B35" s="171">
        <v>19</v>
      </c>
      <c r="C35" s="377"/>
      <c r="D35" s="378"/>
      <c r="E35" s="379"/>
      <c r="F35" s="379"/>
      <c r="K35" s="183" t="s">
        <v>258</v>
      </c>
      <c r="L35" s="182" t="s">
        <v>257</v>
      </c>
      <c r="M35" s="387">
        <f t="shared" si="0"/>
        <v>0</v>
      </c>
    </row>
    <row r="36" spans="2:13" ht="15" customHeight="1" x14ac:dyDescent="0.2">
      <c r="B36" s="171">
        <v>20</v>
      </c>
      <c r="C36" s="377"/>
      <c r="D36" s="378"/>
      <c r="E36" s="379"/>
      <c r="F36" s="379"/>
      <c r="K36" s="183" t="s">
        <v>261</v>
      </c>
      <c r="L36" s="182" t="s">
        <v>262</v>
      </c>
      <c r="M36" s="387">
        <f t="shared" si="0"/>
        <v>0</v>
      </c>
    </row>
    <row r="37" spans="2:13" ht="15" customHeight="1" x14ac:dyDescent="0.2">
      <c r="B37" s="171">
        <v>21</v>
      </c>
      <c r="C37" s="377"/>
      <c r="D37" s="378"/>
      <c r="E37" s="379"/>
      <c r="F37" s="379"/>
      <c r="K37" s="183" t="s">
        <v>266</v>
      </c>
      <c r="L37" s="182" t="s">
        <v>774</v>
      </c>
      <c r="M37" s="387">
        <f t="shared" si="0"/>
        <v>0</v>
      </c>
    </row>
    <row r="38" spans="2:13" ht="15" customHeight="1" x14ac:dyDescent="0.2">
      <c r="B38" s="171">
        <v>22</v>
      </c>
      <c r="C38" s="377"/>
      <c r="D38" s="378"/>
      <c r="E38" s="379"/>
      <c r="F38" s="379"/>
      <c r="K38" s="183" t="s">
        <v>268</v>
      </c>
      <c r="L38" s="182" t="s">
        <v>775</v>
      </c>
      <c r="M38" s="387">
        <f t="shared" si="0"/>
        <v>0</v>
      </c>
    </row>
    <row r="39" spans="2:13" ht="15" customHeight="1" x14ac:dyDescent="0.2">
      <c r="B39" s="171">
        <v>23</v>
      </c>
      <c r="C39" s="377"/>
      <c r="D39" s="378"/>
      <c r="E39" s="379"/>
      <c r="F39" s="379"/>
      <c r="K39" s="183" t="s">
        <v>275</v>
      </c>
      <c r="L39" s="182" t="s">
        <v>274</v>
      </c>
      <c r="M39" s="387">
        <f t="shared" si="0"/>
        <v>0</v>
      </c>
    </row>
    <row r="40" spans="2:13" ht="15" customHeight="1" x14ac:dyDescent="0.2">
      <c r="B40" s="171">
        <v>24</v>
      </c>
      <c r="C40" s="377"/>
      <c r="D40" s="378"/>
      <c r="E40" s="379"/>
      <c r="F40" s="379"/>
      <c r="K40" s="183" t="s">
        <v>278</v>
      </c>
      <c r="L40" s="182" t="s">
        <v>277</v>
      </c>
      <c r="M40" s="387">
        <f t="shared" si="0"/>
        <v>0</v>
      </c>
    </row>
    <row r="41" spans="2:13" ht="15" customHeight="1" x14ac:dyDescent="0.2">
      <c r="B41" s="171">
        <v>25</v>
      </c>
      <c r="C41" s="377"/>
      <c r="D41" s="378"/>
      <c r="E41" s="379"/>
      <c r="F41" s="379"/>
      <c r="K41" s="183" t="s">
        <v>281</v>
      </c>
      <c r="L41" s="182" t="s">
        <v>279</v>
      </c>
      <c r="M41" s="387">
        <f t="shared" si="0"/>
        <v>0</v>
      </c>
    </row>
    <row r="42" spans="2:13" ht="15" customHeight="1" x14ac:dyDescent="0.2">
      <c r="B42" s="171">
        <v>26</v>
      </c>
      <c r="C42" s="377"/>
      <c r="D42" s="378"/>
      <c r="E42" s="379"/>
      <c r="F42" s="379"/>
      <c r="K42" s="183" t="s">
        <v>284</v>
      </c>
      <c r="L42" s="182" t="s">
        <v>285</v>
      </c>
      <c r="M42" s="387">
        <f t="shared" si="0"/>
        <v>0</v>
      </c>
    </row>
    <row r="43" spans="2:13" ht="15" customHeight="1" x14ac:dyDescent="0.2">
      <c r="B43" s="171">
        <v>27</v>
      </c>
      <c r="C43" s="377"/>
      <c r="D43" s="378"/>
      <c r="E43" s="379"/>
      <c r="F43" s="379"/>
      <c r="K43" s="183" t="s">
        <v>296</v>
      </c>
      <c r="L43" s="182" t="s">
        <v>295</v>
      </c>
      <c r="M43" s="387">
        <f t="shared" si="0"/>
        <v>0</v>
      </c>
    </row>
    <row r="44" spans="2:13" ht="15" customHeight="1" x14ac:dyDescent="0.2">
      <c r="B44" s="171">
        <v>28</v>
      </c>
      <c r="C44" s="377"/>
      <c r="D44" s="378"/>
      <c r="E44" s="379"/>
      <c r="F44" s="379"/>
      <c r="K44" s="183" t="s">
        <v>299</v>
      </c>
      <c r="L44" s="182" t="s">
        <v>298</v>
      </c>
      <c r="M44" s="387">
        <f t="shared" si="0"/>
        <v>0</v>
      </c>
    </row>
    <row r="45" spans="2:13" ht="15" customHeight="1" x14ac:dyDescent="0.2">
      <c r="B45" s="171">
        <v>29</v>
      </c>
      <c r="C45" s="377"/>
      <c r="D45" s="378"/>
      <c r="E45" s="379"/>
      <c r="F45" s="379"/>
      <c r="K45" s="183" t="s">
        <v>302</v>
      </c>
      <c r="L45" s="182" t="s">
        <v>301</v>
      </c>
      <c r="M45" s="387">
        <f t="shared" si="0"/>
        <v>0</v>
      </c>
    </row>
    <row r="46" spans="2:13" ht="15" customHeight="1" thickBot="1" x14ac:dyDescent="0.25">
      <c r="B46" s="173">
        <v>30</v>
      </c>
      <c r="C46" s="380"/>
      <c r="D46" s="381"/>
      <c r="E46" s="382"/>
      <c r="F46" s="382"/>
      <c r="K46" s="183" t="s">
        <v>305</v>
      </c>
      <c r="L46" s="182" t="s">
        <v>306</v>
      </c>
      <c r="M46" s="387">
        <f t="shared" si="0"/>
        <v>0</v>
      </c>
    </row>
    <row r="47" spans="2:13" ht="15" customHeight="1" thickTop="1" x14ac:dyDescent="0.2">
      <c r="B47" s="178"/>
      <c r="C47" s="108" t="s">
        <v>706</v>
      </c>
      <c r="D47" s="109">
        <f>SUM(D17:D46)</f>
        <v>0</v>
      </c>
      <c r="E47" s="176" t="s">
        <v>1052</v>
      </c>
      <c r="F47" s="176" t="s">
        <v>1052</v>
      </c>
      <c r="K47" s="183" t="s">
        <v>311</v>
      </c>
      <c r="L47" s="182" t="s">
        <v>776</v>
      </c>
      <c r="M47" s="387">
        <f t="shared" si="0"/>
        <v>0</v>
      </c>
    </row>
    <row r="48" spans="2:13" ht="15" customHeight="1" x14ac:dyDescent="0.2">
      <c r="K48" s="183" t="s">
        <v>315</v>
      </c>
      <c r="L48" s="182" t="s">
        <v>314</v>
      </c>
      <c r="M48" s="387">
        <f t="shared" si="0"/>
        <v>0</v>
      </c>
    </row>
    <row r="49" spans="3:13" ht="15" customHeight="1" x14ac:dyDescent="0.2">
      <c r="C49" s="53"/>
      <c r="D49" s="53"/>
      <c r="K49" s="183" t="s">
        <v>318</v>
      </c>
      <c r="L49" s="182" t="s">
        <v>317</v>
      </c>
      <c r="M49" s="387">
        <f t="shared" si="0"/>
        <v>0</v>
      </c>
    </row>
    <row r="50" spans="3:13" ht="15" customHeight="1" x14ac:dyDescent="0.2">
      <c r="K50" s="183" t="s">
        <v>321</v>
      </c>
      <c r="L50" s="182" t="s">
        <v>320</v>
      </c>
      <c r="M50" s="387">
        <f t="shared" si="0"/>
        <v>0</v>
      </c>
    </row>
    <row r="51" spans="3:13" ht="15" customHeight="1" x14ac:dyDescent="0.2">
      <c r="K51" s="183" t="s">
        <v>324</v>
      </c>
      <c r="L51" s="182" t="s">
        <v>325</v>
      </c>
      <c r="M51" s="387">
        <f t="shared" si="0"/>
        <v>0</v>
      </c>
    </row>
    <row r="52" spans="3:13" ht="15" customHeight="1" x14ac:dyDescent="0.2">
      <c r="K52" s="183" t="s">
        <v>329</v>
      </c>
      <c r="L52" s="182" t="s">
        <v>328</v>
      </c>
      <c r="M52" s="387">
        <f t="shared" si="0"/>
        <v>0</v>
      </c>
    </row>
    <row r="53" spans="3:13" ht="15" customHeight="1" x14ac:dyDescent="0.2">
      <c r="K53" s="181" t="s">
        <v>333</v>
      </c>
      <c r="L53" s="182" t="s">
        <v>334</v>
      </c>
      <c r="M53" s="387">
        <f t="shared" si="0"/>
        <v>0</v>
      </c>
    </row>
    <row r="54" spans="3:13" ht="15" customHeight="1" x14ac:dyDescent="0.2">
      <c r="K54" s="183" t="s">
        <v>340</v>
      </c>
      <c r="L54" s="182" t="s">
        <v>778</v>
      </c>
      <c r="M54" s="387">
        <f t="shared" si="0"/>
        <v>0</v>
      </c>
    </row>
    <row r="55" spans="3:13" ht="15" customHeight="1" x14ac:dyDescent="0.2">
      <c r="K55" s="183" t="s">
        <v>343</v>
      </c>
      <c r="L55" s="182" t="s">
        <v>342</v>
      </c>
      <c r="M55" s="387">
        <f t="shared" si="0"/>
        <v>0</v>
      </c>
    </row>
    <row r="56" spans="3:13" ht="15" customHeight="1" x14ac:dyDescent="0.2">
      <c r="K56" s="183" t="s">
        <v>346</v>
      </c>
      <c r="L56" s="182" t="s">
        <v>345</v>
      </c>
      <c r="M56" s="387">
        <f t="shared" si="0"/>
        <v>0</v>
      </c>
    </row>
    <row r="57" spans="3:13" ht="15" customHeight="1" x14ac:dyDescent="0.2">
      <c r="K57" s="183" t="s">
        <v>351</v>
      </c>
      <c r="L57" s="182" t="s">
        <v>352</v>
      </c>
      <c r="M57" s="387">
        <f t="shared" si="0"/>
        <v>0</v>
      </c>
    </row>
    <row r="58" spans="3:13" ht="15" customHeight="1" x14ac:dyDescent="0.2">
      <c r="K58" s="183" t="s">
        <v>357</v>
      </c>
      <c r="L58" s="182" t="s">
        <v>779</v>
      </c>
      <c r="M58" s="387">
        <f t="shared" si="0"/>
        <v>0</v>
      </c>
    </row>
    <row r="59" spans="3:13" ht="15" customHeight="1" x14ac:dyDescent="0.2">
      <c r="K59" s="183" t="s">
        <v>361</v>
      </c>
      <c r="L59" s="182" t="s">
        <v>362</v>
      </c>
      <c r="M59" s="387">
        <f t="shared" si="0"/>
        <v>0</v>
      </c>
    </row>
    <row r="60" spans="3:13" ht="15" customHeight="1" x14ac:dyDescent="0.2">
      <c r="K60" s="183" t="s">
        <v>366</v>
      </c>
      <c r="L60" s="182" t="s">
        <v>88</v>
      </c>
      <c r="M60" s="387">
        <f t="shared" si="0"/>
        <v>0</v>
      </c>
    </row>
    <row r="61" spans="3:13" ht="15" customHeight="1" x14ac:dyDescent="0.2">
      <c r="K61" s="183" t="s">
        <v>378</v>
      </c>
      <c r="L61" s="182" t="s">
        <v>89</v>
      </c>
      <c r="M61" s="387">
        <f t="shared" si="0"/>
        <v>0</v>
      </c>
    </row>
    <row r="62" spans="3:13" ht="15" customHeight="1" x14ac:dyDescent="0.2">
      <c r="K62" s="183" t="s">
        <v>396</v>
      </c>
      <c r="L62" s="182" t="s">
        <v>90</v>
      </c>
      <c r="M62" s="387">
        <f t="shared" si="0"/>
        <v>0</v>
      </c>
    </row>
    <row r="63" spans="3:13" ht="15" customHeight="1" x14ac:dyDescent="0.2">
      <c r="K63" s="183" t="s">
        <v>409</v>
      </c>
      <c r="L63" s="182" t="s">
        <v>408</v>
      </c>
      <c r="M63" s="387">
        <f t="shared" si="0"/>
        <v>0</v>
      </c>
    </row>
    <row r="64" spans="3:13" ht="15" customHeight="1" x14ac:dyDescent="0.2">
      <c r="K64" s="183" t="s">
        <v>412</v>
      </c>
      <c r="L64" s="182" t="s">
        <v>411</v>
      </c>
      <c r="M64" s="387">
        <f t="shared" si="0"/>
        <v>0</v>
      </c>
    </row>
    <row r="65" spans="11:13" ht="15" customHeight="1" x14ac:dyDescent="0.2">
      <c r="K65" s="183" t="s">
        <v>415</v>
      </c>
      <c r="L65" s="182" t="s">
        <v>414</v>
      </c>
      <c r="M65" s="387">
        <f t="shared" si="0"/>
        <v>0</v>
      </c>
    </row>
    <row r="66" spans="11:13" ht="15" customHeight="1" x14ac:dyDescent="0.2">
      <c r="K66" s="183" t="s">
        <v>418</v>
      </c>
      <c r="L66" s="182" t="s">
        <v>417</v>
      </c>
      <c r="M66" s="387">
        <f t="shared" si="0"/>
        <v>0</v>
      </c>
    </row>
    <row r="67" spans="11:13" ht="15" customHeight="1" x14ac:dyDescent="0.2">
      <c r="K67" s="183" t="s">
        <v>421</v>
      </c>
      <c r="L67" s="182" t="s">
        <v>422</v>
      </c>
      <c r="M67" s="387">
        <f t="shared" si="0"/>
        <v>0</v>
      </c>
    </row>
    <row r="68" spans="11:13" ht="15" customHeight="1" x14ac:dyDescent="0.2">
      <c r="K68" s="183" t="s">
        <v>427</v>
      </c>
      <c r="L68" s="182" t="s">
        <v>426</v>
      </c>
      <c r="M68" s="387">
        <f t="shared" si="0"/>
        <v>0</v>
      </c>
    </row>
    <row r="69" spans="11:13" ht="15" customHeight="1" x14ac:dyDescent="0.2">
      <c r="K69" s="183" t="s">
        <v>430</v>
      </c>
      <c r="L69" s="182" t="s">
        <v>431</v>
      </c>
      <c r="M69" s="387">
        <f t="shared" si="0"/>
        <v>0</v>
      </c>
    </row>
    <row r="70" spans="11:13" ht="15" customHeight="1" x14ac:dyDescent="0.2">
      <c r="K70" s="183" t="s">
        <v>436</v>
      </c>
      <c r="L70" s="182" t="s">
        <v>435</v>
      </c>
      <c r="M70" s="387">
        <f t="shared" si="0"/>
        <v>0</v>
      </c>
    </row>
    <row r="71" spans="11:13" ht="15" customHeight="1" x14ac:dyDescent="0.2">
      <c r="K71" s="183" t="s">
        <v>439</v>
      </c>
      <c r="L71" s="182" t="s">
        <v>437</v>
      </c>
      <c r="M71" s="387">
        <f t="shared" si="0"/>
        <v>0</v>
      </c>
    </row>
    <row r="72" spans="11:13" ht="15" customHeight="1" x14ac:dyDescent="0.2">
      <c r="K72" s="183" t="s">
        <v>442</v>
      </c>
      <c r="L72" s="182" t="s">
        <v>443</v>
      </c>
      <c r="M72" s="387">
        <f t="shared" si="0"/>
        <v>0</v>
      </c>
    </row>
    <row r="73" spans="11:13" ht="15" customHeight="1" x14ac:dyDescent="0.2">
      <c r="K73" s="183" t="s">
        <v>448</v>
      </c>
      <c r="L73" s="182" t="s">
        <v>447</v>
      </c>
      <c r="M73" s="387">
        <f t="shared" si="0"/>
        <v>0</v>
      </c>
    </row>
    <row r="74" spans="11:13" ht="15" customHeight="1" x14ac:dyDescent="0.2">
      <c r="K74" s="183" t="s">
        <v>451</v>
      </c>
      <c r="L74" s="182" t="s">
        <v>450</v>
      </c>
      <c r="M74" s="387">
        <f t="shared" si="0"/>
        <v>0</v>
      </c>
    </row>
    <row r="75" spans="11:13" ht="15" customHeight="1" x14ac:dyDescent="0.2">
      <c r="K75" s="183" t="s">
        <v>454</v>
      </c>
      <c r="L75" s="182" t="s">
        <v>455</v>
      </c>
      <c r="M75" s="387">
        <f t="shared" si="0"/>
        <v>0</v>
      </c>
    </row>
    <row r="76" spans="11:13" ht="15" customHeight="1" x14ac:dyDescent="0.2">
      <c r="K76" s="183" t="s">
        <v>461</v>
      </c>
      <c r="L76" s="182" t="s">
        <v>95</v>
      </c>
      <c r="M76" s="387">
        <f t="shared" si="0"/>
        <v>0</v>
      </c>
    </row>
    <row r="77" spans="11:13" ht="15" customHeight="1" x14ac:dyDescent="0.2">
      <c r="K77" s="183" t="s">
        <v>465</v>
      </c>
      <c r="L77" s="182" t="s">
        <v>464</v>
      </c>
      <c r="M77" s="387">
        <f t="shared" si="0"/>
        <v>0</v>
      </c>
    </row>
    <row r="78" spans="11:13" ht="15" customHeight="1" x14ac:dyDescent="0.2">
      <c r="K78" s="183" t="s">
        <v>468</v>
      </c>
      <c r="L78" s="182" t="s">
        <v>469</v>
      </c>
      <c r="M78" s="387">
        <f t="shared" si="0"/>
        <v>0</v>
      </c>
    </row>
    <row r="79" spans="11:13" ht="15" customHeight="1" x14ac:dyDescent="0.2">
      <c r="K79" s="183" t="s">
        <v>474</v>
      </c>
      <c r="L79" s="182" t="s">
        <v>473</v>
      </c>
      <c r="M79" s="387">
        <f t="shared" si="0"/>
        <v>0</v>
      </c>
    </row>
    <row r="80" spans="11:13" ht="15" customHeight="1" x14ac:dyDescent="0.2">
      <c r="K80" s="183" t="s">
        <v>477</v>
      </c>
      <c r="L80" s="182" t="s">
        <v>476</v>
      </c>
      <c r="M80" s="387">
        <f t="shared" si="0"/>
        <v>0</v>
      </c>
    </row>
    <row r="81" spans="11:13" ht="15" customHeight="1" x14ac:dyDescent="0.2">
      <c r="K81" s="183" t="s">
        <v>480</v>
      </c>
      <c r="L81" s="182" t="s">
        <v>479</v>
      </c>
      <c r="M81" s="387">
        <f t="shared" si="0"/>
        <v>0</v>
      </c>
    </row>
    <row r="82" spans="11:13" ht="15" customHeight="1" x14ac:dyDescent="0.2">
      <c r="K82" s="183" t="s">
        <v>483</v>
      </c>
      <c r="L82" s="182" t="s">
        <v>482</v>
      </c>
      <c r="M82" s="387">
        <f t="shared" ref="M82:M123" si="1">SUMIF($F$17:$F$46,L82,$D$17:$D$46)</f>
        <v>0</v>
      </c>
    </row>
    <row r="83" spans="11:13" ht="15" customHeight="1" x14ac:dyDescent="0.2">
      <c r="K83" s="183" t="s">
        <v>486</v>
      </c>
      <c r="L83" s="182" t="s">
        <v>487</v>
      </c>
      <c r="M83" s="387">
        <f t="shared" si="1"/>
        <v>0</v>
      </c>
    </row>
    <row r="84" spans="11:13" ht="15" customHeight="1" x14ac:dyDescent="0.2">
      <c r="K84" s="183" t="s">
        <v>491</v>
      </c>
      <c r="L84" s="182" t="s">
        <v>98</v>
      </c>
      <c r="M84" s="387">
        <f t="shared" si="1"/>
        <v>0</v>
      </c>
    </row>
    <row r="85" spans="11:13" ht="15" customHeight="1" x14ac:dyDescent="0.2">
      <c r="K85" s="183" t="s">
        <v>493</v>
      </c>
      <c r="L85" s="182" t="s">
        <v>99</v>
      </c>
      <c r="M85" s="387">
        <f t="shared" si="1"/>
        <v>0</v>
      </c>
    </row>
    <row r="86" spans="11:13" ht="15" customHeight="1" x14ac:dyDescent="0.2">
      <c r="K86" s="183" t="s">
        <v>496</v>
      </c>
      <c r="L86" s="182" t="s">
        <v>100</v>
      </c>
      <c r="M86" s="387">
        <f t="shared" si="1"/>
        <v>0</v>
      </c>
    </row>
    <row r="87" spans="11:13" ht="15" customHeight="1" x14ac:dyDescent="0.2">
      <c r="K87" s="183" t="s">
        <v>501</v>
      </c>
      <c r="L87" s="182" t="s">
        <v>101</v>
      </c>
      <c r="M87" s="387">
        <f t="shared" si="1"/>
        <v>0</v>
      </c>
    </row>
    <row r="88" spans="11:13" ht="15" customHeight="1" x14ac:dyDescent="0.2">
      <c r="K88" s="183" t="s">
        <v>506</v>
      </c>
      <c r="L88" s="182" t="s">
        <v>505</v>
      </c>
      <c r="M88" s="387">
        <f t="shared" si="1"/>
        <v>0</v>
      </c>
    </row>
    <row r="89" spans="11:13" ht="15" customHeight="1" x14ac:dyDescent="0.2">
      <c r="K89" s="183" t="s">
        <v>508</v>
      </c>
      <c r="L89" s="182" t="s">
        <v>509</v>
      </c>
      <c r="M89" s="387">
        <f t="shared" si="1"/>
        <v>0</v>
      </c>
    </row>
    <row r="90" spans="11:13" ht="15" customHeight="1" x14ac:dyDescent="0.2">
      <c r="K90" s="183" t="s">
        <v>512</v>
      </c>
      <c r="L90" s="182" t="s">
        <v>513</v>
      </c>
      <c r="M90" s="387">
        <f t="shared" si="1"/>
        <v>0</v>
      </c>
    </row>
    <row r="91" spans="11:13" ht="15" customHeight="1" x14ac:dyDescent="0.2">
      <c r="K91" s="183" t="s">
        <v>516</v>
      </c>
      <c r="L91" s="182" t="s">
        <v>517</v>
      </c>
      <c r="M91" s="387">
        <f t="shared" si="1"/>
        <v>0</v>
      </c>
    </row>
    <row r="92" spans="11:13" ht="15" customHeight="1" x14ac:dyDescent="0.2">
      <c r="K92" s="181" t="s">
        <v>522</v>
      </c>
      <c r="L92" s="182" t="s">
        <v>523</v>
      </c>
      <c r="M92" s="387">
        <f t="shared" si="1"/>
        <v>0</v>
      </c>
    </row>
    <row r="93" spans="11:13" ht="15" customHeight="1" x14ac:dyDescent="0.2">
      <c r="K93" s="183" t="s">
        <v>528</v>
      </c>
      <c r="L93" s="182" t="s">
        <v>529</v>
      </c>
      <c r="M93" s="387">
        <f t="shared" si="1"/>
        <v>0</v>
      </c>
    </row>
    <row r="94" spans="11:13" ht="15" customHeight="1" x14ac:dyDescent="0.2">
      <c r="K94" s="183" t="s">
        <v>534</v>
      </c>
      <c r="L94" s="182" t="s">
        <v>535</v>
      </c>
      <c r="M94" s="387">
        <f t="shared" si="1"/>
        <v>0</v>
      </c>
    </row>
    <row r="95" spans="11:13" ht="15" customHeight="1" x14ac:dyDescent="0.2">
      <c r="K95" s="183" t="s">
        <v>542</v>
      </c>
      <c r="L95" s="182" t="s">
        <v>540</v>
      </c>
      <c r="M95" s="387">
        <f t="shared" si="1"/>
        <v>0</v>
      </c>
    </row>
    <row r="96" spans="11:13" ht="15" customHeight="1" x14ac:dyDescent="0.2">
      <c r="K96" s="183" t="s">
        <v>545</v>
      </c>
      <c r="L96" s="182" t="s">
        <v>544</v>
      </c>
      <c r="M96" s="387">
        <f t="shared" si="1"/>
        <v>0</v>
      </c>
    </row>
    <row r="97" spans="11:13" ht="15" customHeight="1" x14ac:dyDescent="0.2">
      <c r="K97" s="183" t="s">
        <v>548</v>
      </c>
      <c r="L97" s="182" t="s">
        <v>546</v>
      </c>
      <c r="M97" s="387">
        <f t="shared" si="1"/>
        <v>0</v>
      </c>
    </row>
    <row r="98" spans="11:13" ht="15" customHeight="1" x14ac:dyDescent="0.2">
      <c r="K98" s="183" t="s">
        <v>551</v>
      </c>
      <c r="L98" s="182" t="s">
        <v>552</v>
      </c>
      <c r="M98" s="387">
        <f t="shared" si="1"/>
        <v>0</v>
      </c>
    </row>
    <row r="99" spans="11:13" ht="15" customHeight="1" x14ac:dyDescent="0.2">
      <c r="K99" s="183" t="s">
        <v>557</v>
      </c>
      <c r="L99" s="182" t="s">
        <v>556</v>
      </c>
      <c r="M99" s="387">
        <f t="shared" si="1"/>
        <v>0</v>
      </c>
    </row>
    <row r="100" spans="11:13" ht="15" customHeight="1" x14ac:dyDescent="0.2">
      <c r="K100" s="183" t="s">
        <v>559</v>
      </c>
      <c r="L100" s="182" t="s">
        <v>560</v>
      </c>
      <c r="M100" s="387">
        <f t="shared" si="1"/>
        <v>0</v>
      </c>
    </row>
    <row r="101" spans="11:13" ht="15" customHeight="1" x14ac:dyDescent="0.2">
      <c r="K101" s="183" t="s">
        <v>563</v>
      </c>
      <c r="L101" s="182" t="s">
        <v>562</v>
      </c>
      <c r="M101" s="387">
        <f t="shared" si="1"/>
        <v>0</v>
      </c>
    </row>
    <row r="102" spans="11:13" ht="15" customHeight="1" x14ac:dyDescent="0.2">
      <c r="K102" s="183" t="s">
        <v>566</v>
      </c>
      <c r="L102" s="182" t="s">
        <v>565</v>
      </c>
      <c r="M102" s="387">
        <f t="shared" si="1"/>
        <v>0</v>
      </c>
    </row>
    <row r="103" spans="11:13" ht="15" customHeight="1" x14ac:dyDescent="0.2">
      <c r="K103" s="183" t="s">
        <v>569</v>
      </c>
      <c r="L103" s="182" t="s">
        <v>568</v>
      </c>
      <c r="M103" s="387">
        <f t="shared" si="1"/>
        <v>0</v>
      </c>
    </row>
    <row r="104" spans="11:13" ht="15" customHeight="1" x14ac:dyDescent="0.2">
      <c r="K104" s="183" t="s">
        <v>572</v>
      </c>
      <c r="L104" s="182" t="s">
        <v>571</v>
      </c>
      <c r="M104" s="387">
        <f t="shared" si="1"/>
        <v>0</v>
      </c>
    </row>
    <row r="105" spans="11:13" ht="15" customHeight="1" x14ac:dyDescent="0.2">
      <c r="K105" s="183" t="s">
        <v>576</v>
      </c>
      <c r="L105" s="182" t="s">
        <v>105</v>
      </c>
      <c r="M105" s="387">
        <f t="shared" si="1"/>
        <v>0</v>
      </c>
    </row>
    <row r="106" spans="11:13" ht="15" customHeight="1" x14ac:dyDescent="0.2">
      <c r="K106" s="183" t="s">
        <v>582</v>
      </c>
      <c r="L106" s="182" t="s">
        <v>583</v>
      </c>
      <c r="M106" s="387">
        <f t="shared" si="1"/>
        <v>0</v>
      </c>
    </row>
    <row r="107" spans="11:13" ht="15" customHeight="1" x14ac:dyDescent="0.2">
      <c r="K107" s="183" t="s">
        <v>781</v>
      </c>
      <c r="L107" s="182" t="s">
        <v>1053</v>
      </c>
      <c r="M107" s="387">
        <f t="shared" si="1"/>
        <v>0</v>
      </c>
    </row>
    <row r="108" spans="11:13" ht="15" customHeight="1" x14ac:dyDescent="0.2">
      <c r="K108" s="183" t="s">
        <v>593</v>
      </c>
      <c r="L108" s="182" t="s">
        <v>592</v>
      </c>
      <c r="M108" s="387">
        <f t="shared" si="1"/>
        <v>0</v>
      </c>
    </row>
    <row r="109" spans="11:13" ht="15" customHeight="1" x14ac:dyDescent="0.2">
      <c r="K109" s="183" t="s">
        <v>596</v>
      </c>
      <c r="L109" s="182" t="s">
        <v>595</v>
      </c>
      <c r="M109" s="387">
        <f t="shared" si="1"/>
        <v>0</v>
      </c>
    </row>
    <row r="110" spans="11:13" ht="15" customHeight="1" x14ac:dyDescent="0.2">
      <c r="K110" s="183" t="s">
        <v>599</v>
      </c>
      <c r="L110" s="182" t="s">
        <v>598</v>
      </c>
      <c r="M110" s="387">
        <f t="shared" si="1"/>
        <v>0</v>
      </c>
    </row>
    <row r="111" spans="11:13" ht="15" customHeight="1" x14ac:dyDescent="0.2">
      <c r="K111" s="183" t="s">
        <v>602</v>
      </c>
      <c r="L111" s="182" t="s">
        <v>601</v>
      </c>
      <c r="M111" s="387">
        <f t="shared" si="1"/>
        <v>0</v>
      </c>
    </row>
    <row r="112" spans="11:13" ht="15" customHeight="1" x14ac:dyDescent="0.2">
      <c r="K112" s="183" t="s">
        <v>604</v>
      </c>
      <c r="L112" s="182" t="s">
        <v>108</v>
      </c>
      <c r="M112" s="387">
        <f t="shared" si="1"/>
        <v>0</v>
      </c>
    </row>
    <row r="113" spans="11:13" ht="15" customHeight="1" x14ac:dyDescent="0.2">
      <c r="K113" s="183" t="s">
        <v>606</v>
      </c>
      <c r="L113" s="182" t="s">
        <v>607</v>
      </c>
      <c r="M113" s="387">
        <f t="shared" si="1"/>
        <v>0</v>
      </c>
    </row>
    <row r="114" spans="11:13" ht="15" customHeight="1" x14ac:dyDescent="0.2">
      <c r="K114" s="183" t="s">
        <v>612</v>
      </c>
      <c r="L114" s="182" t="s">
        <v>611</v>
      </c>
      <c r="M114" s="387">
        <f t="shared" si="1"/>
        <v>0</v>
      </c>
    </row>
    <row r="115" spans="11:13" ht="15" customHeight="1" x14ac:dyDescent="0.2">
      <c r="K115" s="183" t="s">
        <v>615</v>
      </c>
      <c r="L115" s="182" t="s">
        <v>616</v>
      </c>
      <c r="M115" s="387">
        <f t="shared" si="1"/>
        <v>0</v>
      </c>
    </row>
    <row r="116" spans="11:13" ht="15" customHeight="1" x14ac:dyDescent="0.2">
      <c r="K116" s="183" t="s">
        <v>620</v>
      </c>
      <c r="L116" s="182" t="s">
        <v>621</v>
      </c>
      <c r="M116" s="387">
        <f t="shared" si="1"/>
        <v>0</v>
      </c>
    </row>
    <row r="117" spans="11:13" ht="15" customHeight="1" x14ac:dyDescent="0.2">
      <c r="K117" s="183" t="s">
        <v>624</v>
      </c>
      <c r="L117" s="182" t="s">
        <v>623</v>
      </c>
      <c r="M117" s="387">
        <f t="shared" si="1"/>
        <v>0</v>
      </c>
    </row>
    <row r="118" spans="11:13" ht="15" customHeight="1" x14ac:dyDescent="0.2">
      <c r="K118" s="183" t="s">
        <v>627</v>
      </c>
      <c r="L118" s="182" t="s">
        <v>626</v>
      </c>
      <c r="M118" s="387">
        <f t="shared" si="1"/>
        <v>0</v>
      </c>
    </row>
    <row r="119" spans="11:13" ht="15" customHeight="1" x14ac:dyDescent="0.2">
      <c r="K119" s="183" t="s">
        <v>630</v>
      </c>
      <c r="L119" s="182" t="s">
        <v>629</v>
      </c>
      <c r="M119" s="387">
        <f t="shared" si="1"/>
        <v>0</v>
      </c>
    </row>
    <row r="120" spans="11:13" ht="15" customHeight="1" x14ac:dyDescent="0.2">
      <c r="K120" s="183" t="s">
        <v>633</v>
      </c>
      <c r="L120" s="182" t="s">
        <v>632</v>
      </c>
      <c r="M120" s="387">
        <f t="shared" si="1"/>
        <v>0</v>
      </c>
    </row>
    <row r="121" spans="11:13" ht="15" customHeight="1" x14ac:dyDescent="0.2">
      <c r="K121" s="183" t="s">
        <v>636</v>
      </c>
      <c r="L121" s="182" t="s">
        <v>635</v>
      </c>
      <c r="M121" s="387">
        <f t="shared" si="1"/>
        <v>0</v>
      </c>
    </row>
    <row r="122" spans="11:13" ht="15" customHeight="1" x14ac:dyDescent="0.2">
      <c r="K122" s="183" t="s">
        <v>782</v>
      </c>
      <c r="L122" s="182" t="s">
        <v>111</v>
      </c>
      <c r="M122" s="387">
        <f t="shared" si="1"/>
        <v>0</v>
      </c>
    </row>
    <row r="123" spans="11:13" ht="15" customHeight="1" thickBot="1" x14ac:dyDescent="0.25">
      <c r="K123" s="184" t="s">
        <v>784</v>
      </c>
      <c r="L123" s="185" t="s">
        <v>112</v>
      </c>
      <c r="M123" s="388">
        <f t="shared" si="1"/>
        <v>0</v>
      </c>
    </row>
    <row r="124" spans="11:13" ht="15" customHeight="1" thickTop="1" x14ac:dyDescent="0.2">
      <c r="K124" s="186"/>
      <c r="L124" s="186" t="s">
        <v>131</v>
      </c>
      <c r="M124" s="195">
        <f>SUM(M17:M123)</f>
        <v>0</v>
      </c>
    </row>
    <row r="125" spans="11:13" ht="4.95" customHeight="1" x14ac:dyDescent="0.2">
      <c r="K125" s="187"/>
      <c r="L125" s="188"/>
    </row>
    <row r="126" spans="11:13" ht="15" customHeight="1" x14ac:dyDescent="0.2">
      <c r="M126" s="389"/>
    </row>
    <row r="127" spans="11:13" ht="15" customHeight="1" x14ac:dyDescent="0.2">
      <c r="M127" s="390"/>
    </row>
    <row r="128" spans="11:13" ht="15" customHeight="1" x14ac:dyDescent="0.2">
      <c r="M128" s="390"/>
    </row>
    <row r="129" spans="13:13" ht="15" customHeight="1" x14ac:dyDescent="0.2">
      <c r="M129" s="390"/>
    </row>
  </sheetData>
  <sheetProtection sheet="1" objects="1" scenarios="1"/>
  <dataConsolidate link="1"/>
  <mergeCells count="7">
    <mergeCell ref="C2:F2"/>
    <mergeCell ref="M15:M16"/>
    <mergeCell ref="B15:B16"/>
    <mergeCell ref="K15:K16"/>
    <mergeCell ref="L15:L16"/>
    <mergeCell ref="C15:D15"/>
    <mergeCell ref="E15:F15"/>
  </mergeCells>
  <phoneticPr fontId="1"/>
  <dataValidations count="4">
    <dataValidation type="decimal" allowBlank="1" showInputMessage="1" showErrorMessage="1" errorTitle="入力の異常（金額）" error="想定されていない入力が行われました。_x000a_当該項目には金額のみ御入力ください。" sqref="D17:D46">
      <formula1>-1E+22</formula1>
      <formula2>1E+22</formula2>
    </dataValidation>
    <dataValidation type="list" allowBlank="1" showInputMessage="1" showErrorMessage="1" errorTitle="入力の異常（産業中分類の設定）" error="想定されていない入力が行われました。_x000a_大分類選択後、プルダウンの中から産業中分類を選択してください。" sqref="F18:F46">
      <formula1>INDIRECT(E18)</formula1>
    </dataValidation>
    <dataValidation type="list" allowBlank="1" showInputMessage="1" showErrorMessage="1" errorTitle="入力の異常（産業大分類の設定）" error="想定されていない入力が行われました。_x000a_プルダウンの中から産業大分類を選択してください。" sqref="E17:E46">
      <formula1>大分類</formula1>
    </dataValidation>
    <dataValidation type="list" allowBlank="1" showInputMessage="1" showErrorMessage="1" errorTitle="入力の異常（産業中分類の設定）" error="想定されていない入力が行われました。_x000a_プルダウンの中から産業中分類を選択してください。" sqref="F17">
      <formula1>INDIRECT(E17)</formula1>
    </dataValidation>
  </dataValidations>
  <pageMargins left="0.70866141732283472" right="0.70866141732283472" top="0.74803149606299213" bottom="0.74803149606299213" header="0.31496062992125984" footer="0.31496062992125984"/>
  <pageSetup paperSize="9" scale="42" fitToWidth="0" orientation="portrait" r:id="rId1"/>
  <colBreaks count="1" manualBreakCount="1">
    <brk id="9" max="1048575" man="1"/>
  </colBreaks>
  <ignoredErrors>
    <ignoredError sqref="M17:M18 M20:M123"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pageSetUpPr fitToPage="1"/>
  </sheetPr>
  <dimension ref="B1:Q129"/>
  <sheetViews>
    <sheetView showGridLines="0" zoomScale="90" zoomScaleNormal="90" zoomScaleSheetLayoutView="100" workbookViewId="0">
      <pane ySplit="16" topLeftCell="A17" activePane="bottomLeft" state="frozen"/>
      <selection pane="bottomLeft" activeCell="J10" sqref="J10"/>
    </sheetView>
  </sheetViews>
  <sheetFormatPr defaultColWidth="9" defaultRowHeight="15" customHeight="1" x14ac:dyDescent="0.2"/>
  <cols>
    <col min="1" max="1" width="0.5546875" style="53" customWidth="1"/>
    <col min="2" max="2" width="4.44140625" style="24" customWidth="1"/>
    <col min="3" max="3" width="50.77734375" style="25" customWidth="1"/>
    <col min="4" max="4" width="12.77734375" style="27" customWidth="1"/>
    <col min="5" max="6" width="28.77734375" style="27" customWidth="1"/>
    <col min="7" max="7" width="1.77734375" style="53" customWidth="1"/>
    <col min="8" max="9" width="3.77734375" style="53" customWidth="1"/>
    <col min="10" max="10" width="1.77734375" style="53" customWidth="1"/>
    <col min="11" max="11" width="4.44140625" style="53" bestFit="1" customWidth="1"/>
    <col min="12" max="12" width="63" style="53" customWidth="1"/>
    <col min="13" max="13" width="14.109375" style="53" customWidth="1"/>
    <col min="14" max="14" width="1.77734375" style="53" customWidth="1"/>
    <col min="15" max="215" width="9" style="53"/>
    <col min="216" max="216" width="4.44140625" style="53" bestFit="1" customWidth="1"/>
    <col min="217" max="217" width="55.6640625" style="53" bestFit="1" customWidth="1"/>
    <col min="218" max="221" width="14.33203125" style="53" customWidth="1"/>
    <col min="222" max="222" width="3.21875" style="53" customWidth="1"/>
    <col min="223" max="223" width="3.88671875" style="53" customWidth="1"/>
    <col min="224" max="269" width="8.88671875" style="53" customWidth="1"/>
    <col min="270" max="471" width="9" style="53"/>
    <col min="472" max="472" width="4.44140625" style="53" bestFit="1" customWidth="1"/>
    <col min="473" max="473" width="55.6640625" style="53" bestFit="1" customWidth="1"/>
    <col min="474" max="477" width="14.33203125" style="53" customWidth="1"/>
    <col min="478" max="478" width="3.21875" style="53" customWidth="1"/>
    <col min="479" max="479" width="3.88671875" style="53" customWidth="1"/>
    <col min="480" max="525" width="8.88671875" style="53" customWidth="1"/>
    <col min="526" max="727" width="9" style="53"/>
    <col min="728" max="728" width="4.44140625" style="53" bestFit="1" customWidth="1"/>
    <col min="729" max="729" width="55.6640625" style="53" bestFit="1" customWidth="1"/>
    <col min="730" max="733" width="14.33203125" style="53" customWidth="1"/>
    <col min="734" max="734" width="3.21875" style="53" customWidth="1"/>
    <col min="735" max="735" width="3.88671875" style="53" customWidth="1"/>
    <col min="736" max="781" width="8.88671875" style="53" customWidth="1"/>
    <col min="782" max="983" width="9" style="53"/>
    <col min="984" max="984" width="4.44140625" style="53" bestFit="1" customWidth="1"/>
    <col min="985" max="985" width="55.6640625" style="53" bestFit="1" customWidth="1"/>
    <col min="986" max="989" width="14.33203125" style="53" customWidth="1"/>
    <col min="990" max="990" width="3.21875" style="53" customWidth="1"/>
    <col min="991" max="991" width="3.88671875" style="53" customWidth="1"/>
    <col min="992" max="1037" width="8.88671875" style="53" customWidth="1"/>
    <col min="1038" max="1239" width="9" style="53"/>
    <col min="1240" max="1240" width="4.44140625" style="53" bestFit="1" customWidth="1"/>
    <col min="1241" max="1241" width="55.6640625" style="53" bestFit="1" customWidth="1"/>
    <col min="1242" max="1245" width="14.33203125" style="53" customWidth="1"/>
    <col min="1246" max="1246" width="3.21875" style="53" customWidth="1"/>
    <col min="1247" max="1247" width="3.88671875" style="53" customWidth="1"/>
    <col min="1248" max="1293" width="8.88671875" style="53" customWidth="1"/>
    <col min="1294" max="1495" width="9" style="53"/>
    <col min="1496" max="1496" width="4.44140625" style="53" bestFit="1" customWidth="1"/>
    <col min="1497" max="1497" width="55.6640625" style="53" bestFit="1" customWidth="1"/>
    <col min="1498" max="1501" width="14.33203125" style="53" customWidth="1"/>
    <col min="1502" max="1502" width="3.21875" style="53" customWidth="1"/>
    <col min="1503" max="1503" width="3.88671875" style="53" customWidth="1"/>
    <col min="1504" max="1549" width="8.88671875" style="53" customWidth="1"/>
    <col min="1550" max="1751" width="9" style="53"/>
    <col min="1752" max="1752" width="4.44140625" style="53" bestFit="1" customWidth="1"/>
    <col min="1753" max="1753" width="55.6640625" style="53" bestFit="1" customWidth="1"/>
    <col min="1754" max="1757" width="14.33203125" style="53" customWidth="1"/>
    <col min="1758" max="1758" width="3.21875" style="53" customWidth="1"/>
    <col min="1759" max="1759" width="3.88671875" style="53" customWidth="1"/>
    <col min="1760" max="1805" width="8.88671875" style="53" customWidth="1"/>
    <col min="1806" max="2007" width="9" style="53"/>
    <col min="2008" max="2008" width="4.44140625" style="53" bestFit="1" customWidth="1"/>
    <col min="2009" max="2009" width="55.6640625" style="53" bestFit="1" customWidth="1"/>
    <col min="2010" max="2013" width="14.33203125" style="53" customWidth="1"/>
    <col min="2014" max="2014" width="3.21875" style="53" customWidth="1"/>
    <col min="2015" max="2015" width="3.88671875" style="53" customWidth="1"/>
    <col min="2016" max="2061" width="8.88671875" style="53" customWidth="1"/>
    <col min="2062" max="2263" width="9" style="53"/>
    <col min="2264" max="2264" width="4.44140625" style="53" bestFit="1" customWidth="1"/>
    <col min="2265" max="2265" width="55.6640625" style="53" bestFit="1" customWidth="1"/>
    <col min="2266" max="2269" width="14.33203125" style="53" customWidth="1"/>
    <col min="2270" max="2270" width="3.21875" style="53" customWidth="1"/>
    <col min="2271" max="2271" width="3.88671875" style="53" customWidth="1"/>
    <col min="2272" max="2317" width="8.88671875" style="53" customWidth="1"/>
    <col min="2318" max="2519" width="9" style="53"/>
    <col min="2520" max="2520" width="4.44140625" style="53" bestFit="1" customWidth="1"/>
    <col min="2521" max="2521" width="55.6640625" style="53" bestFit="1" customWidth="1"/>
    <col min="2522" max="2525" width="14.33203125" style="53" customWidth="1"/>
    <col min="2526" max="2526" width="3.21875" style="53" customWidth="1"/>
    <col min="2527" max="2527" width="3.88671875" style="53" customWidth="1"/>
    <col min="2528" max="2573" width="8.88671875" style="53" customWidth="1"/>
    <col min="2574" max="2775" width="9" style="53"/>
    <col min="2776" max="2776" width="4.44140625" style="53" bestFit="1" customWidth="1"/>
    <col min="2777" max="2777" width="55.6640625" style="53" bestFit="1" customWidth="1"/>
    <col min="2778" max="2781" width="14.33203125" style="53" customWidth="1"/>
    <col min="2782" max="2782" width="3.21875" style="53" customWidth="1"/>
    <col min="2783" max="2783" width="3.88671875" style="53" customWidth="1"/>
    <col min="2784" max="2829" width="8.88671875" style="53" customWidth="1"/>
    <col min="2830" max="3031" width="9" style="53"/>
    <col min="3032" max="3032" width="4.44140625" style="53" bestFit="1" customWidth="1"/>
    <col min="3033" max="3033" width="55.6640625" style="53" bestFit="1" customWidth="1"/>
    <col min="3034" max="3037" width="14.33203125" style="53" customWidth="1"/>
    <col min="3038" max="3038" width="3.21875" style="53" customWidth="1"/>
    <col min="3039" max="3039" width="3.88671875" style="53" customWidth="1"/>
    <col min="3040" max="3085" width="8.88671875" style="53" customWidth="1"/>
    <col min="3086" max="3287" width="9" style="53"/>
    <col min="3288" max="3288" width="4.44140625" style="53" bestFit="1" customWidth="1"/>
    <col min="3289" max="3289" width="55.6640625" style="53" bestFit="1" customWidth="1"/>
    <col min="3290" max="3293" width="14.33203125" style="53" customWidth="1"/>
    <col min="3294" max="3294" width="3.21875" style="53" customWidth="1"/>
    <col min="3295" max="3295" width="3.88671875" style="53" customWidth="1"/>
    <col min="3296" max="3341" width="8.88671875" style="53" customWidth="1"/>
    <col min="3342" max="3543" width="9" style="53"/>
    <col min="3544" max="3544" width="4.44140625" style="53" bestFit="1" customWidth="1"/>
    <col min="3545" max="3545" width="55.6640625" style="53" bestFit="1" customWidth="1"/>
    <col min="3546" max="3549" width="14.33203125" style="53" customWidth="1"/>
    <col min="3550" max="3550" width="3.21875" style="53" customWidth="1"/>
    <col min="3551" max="3551" width="3.88671875" style="53" customWidth="1"/>
    <col min="3552" max="3597" width="8.88671875" style="53" customWidth="1"/>
    <col min="3598" max="3799" width="9" style="53"/>
    <col min="3800" max="3800" width="4.44140625" style="53" bestFit="1" customWidth="1"/>
    <col min="3801" max="3801" width="55.6640625" style="53" bestFit="1" customWidth="1"/>
    <col min="3802" max="3805" width="14.33203125" style="53" customWidth="1"/>
    <col min="3806" max="3806" width="3.21875" style="53" customWidth="1"/>
    <col min="3807" max="3807" width="3.88671875" style="53" customWidth="1"/>
    <col min="3808" max="3853" width="8.88671875" style="53" customWidth="1"/>
    <col min="3854" max="4055" width="9" style="53"/>
    <col min="4056" max="4056" width="4.44140625" style="53" bestFit="1" customWidth="1"/>
    <col min="4057" max="4057" width="55.6640625" style="53" bestFit="1" customWidth="1"/>
    <col min="4058" max="4061" width="14.33203125" style="53" customWidth="1"/>
    <col min="4062" max="4062" width="3.21875" style="53" customWidth="1"/>
    <col min="4063" max="4063" width="3.88671875" style="53" customWidth="1"/>
    <col min="4064" max="4109" width="8.88671875" style="53" customWidth="1"/>
    <col min="4110" max="4311" width="9" style="53"/>
    <col min="4312" max="4312" width="4.44140625" style="53" bestFit="1" customWidth="1"/>
    <col min="4313" max="4313" width="55.6640625" style="53" bestFit="1" customWidth="1"/>
    <col min="4314" max="4317" width="14.33203125" style="53" customWidth="1"/>
    <col min="4318" max="4318" width="3.21875" style="53" customWidth="1"/>
    <col min="4319" max="4319" width="3.88671875" style="53" customWidth="1"/>
    <col min="4320" max="4365" width="8.88671875" style="53" customWidth="1"/>
    <col min="4366" max="4567" width="9" style="53"/>
    <col min="4568" max="4568" width="4.44140625" style="53" bestFit="1" customWidth="1"/>
    <col min="4569" max="4569" width="55.6640625" style="53" bestFit="1" customWidth="1"/>
    <col min="4570" max="4573" width="14.33203125" style="53" customWidth="1"/>
    <col min="4574" max="4574" width="3.21875" style="53" customWidth="1"/>
    <col min="4575" max="4575" width="3.88671875" style="53" customWidth="1"/>
    <col min="4576" max="4621" width="8.88671875" style="53" customWidth="1"/>
    <col min="4622" max="4823" width="9" style="53"/>
    <col min="4824" max="4824" width="4.44140625" style="53" bestFit="1" customWidth="1"/>
    <col min="4825" max="4825" width="55.6640625" style="53" bestFit="1" customWidth="1"/>
    <col min="4826" max="4829" width="14.33203125" style="53" customWidth="1"/>
    <col min="4830" max="4830" width="3.21875" style="53" customWidth="1"/>
    <col min="4831" max="4831" width="3.88671875" style="53" customWidth="1"/>
    <col min="4832" max="4877" width="8.88671875" style="53" customWidth="1"/>
    <col min="4878" max="5079" width="9" style="53"/>
    <col min="5080" max="5080" width="4.44140625" style="53" bestFit="1" customWidth="1"/>
    <col min="5081" max="5081" width="55.6640625" style="53" bestFit="1" customWidth="1"/>
    <col min="5082" max="5085" width="14.33203125" style="53" customWidth="1"/>
    <col min="5086" max="5086" width="3.21875" style="53" customWidth="1"/>
    <col min="5087" max="5087" width="3.88671875" style="53" customWidth="1"/>
    <col min="5088" max="5133" width="8.88671875" style="53" customWidth="1"/>
    <col min="5134" max="5335" width="9" style="53"/>
    <col min="5336" max="5336" width="4.44140625" style="53" bestFit="1" customWidth="1"/>
    <col min="5337" max="5337" width="55.6640625" style="53" bestFit="1" customWidth="1"/>
    <col min="5338" max="5341" width="14.33203125" style="53" customWidth="1"/>
    <col min="5342" max="5342" width="3.21875" style="53" customWidth="1"/>
    <col min="5343" max="5343" width="3.88671875" style="53" customWidth="1"/>
    <col min="5344" max="5389" width="8.88671875" style="53" customWidth="1"/>
    <col min="5390" max="5591" width="9" style="53"/>
    <col min="5592" max="5592" width="4.44140625" style="53" bestFit="1" customWidth="1"/>
    <col min="5593" max="5593" width="55.6640625" style="53" bestFit="1" customWidth="1"/>
    <col min="5594" max="5597" width="14.33203125" style="53" customWidth="1"/>
    <col min="5598" max="5598" width="3.21875" style="53" customWidth="1"/>
    <col min="5599" max="5599" width="3.88671875" style="53" customWidth="1"/>
    <col min="5600" max="5645" width="8.88671875" style="53" customWidth="1"/>
    <col min="5646" max="5847" width="9" style="53"/>
    <col min="5848" max="5848" width="4.44140625" style="53" bestFit="1" customWidth="1"/>
    <col min="5849" max="5849" width="55.6640625" style="53" bestFit="1" customWidth="1"/>
    <col min="5850" max="5853" width="14.33203125" style="53" customWidth="1"/>
    <col min="5854" max="5854" width="3.21875" style="53" customWidth="1"/>
    <col min="5855" max="5855" width="3.88671875" style="53" customWidth="1"/>
    <col min="5856" max="5901" width="8.88671875" style="53" customWidth="1"/>
    <col min="5902" max="6103" width="9" style="53"/>
    <col min="6104" max="6104" width="4.44140625" style="53" bestFit="1" customWidth="1"/>
    <col min="6105" max="6105" width="55.6640625" style="53" bestFit="1" customWidth="1"/>
    <col min="6106" max="6109" width="14.33203125" style="53" customWidth="1"/>
    <col min="6110" max="6110" width="3.21875" style="53" customWidth="1"/>
    <col min="6111" max="6111" width="3.88671875" style="53" customWidth="1"/>
    <col min="6112" max="6157" width="8.88671875" style="53" customWidth="1"/>
    <col min="6158" max="6359" width="9" style="53"/>
    <col min="6360" max="6360" width="4.44140625" style="53" bestFit="1" customWidth="1"/>
    <col min="6361" max="6361" width="55.6640625" style="53" bestFit="1" customWidth="1"/>
    <col min="6362" max="6365" width="14.33203125" style="53" customWidth="1"/>
    <col min="6366" max="6366" width="3.21875" style="53" customWidth="1"/>
    <col min="6367" max="6367" width="3.88671875" style="53" customWidth="1"/>
    <col min="6368" max="6413" width="8.88671875" style="53" customWidth="1"/>
    <col min="6414" max="6615" width="9" style="53"/>
    <col min="6616" max="6616" width="4.44140625" style="53" bestFit="1" customWidth="1"/>
    <col min="6617" max="6617" width="55.6640625" style="53" bestFit="1" customWidth="1"/>
    <col min="6618" max="6621" width="14.33203125" style="53" customWidth="1"/>
    <col min="6622" max="6622" width="3.21875" style="53" customWidth="1"/>
    <col min="6623" max="6623" width="3.88671875" style="53" customWidth="1"/>
    <col min="6624" max="6669" width="8.88671875" style="53" customWidth="1"/>
    <col min="6670" max="6871" width="9" style="53"/>
    <col min="6872" max="6872" width="4.44140625" style="53" bestFit="1" customWidth="1"/>
    <col min="6873" max="6873" width="55.6640625" style="53" bestFit="1" customWidth="1"/>
    <col min="6874" max="6877" width="14.33203125" style="53" customWidth="1"/>
    <col min="6878" max="6878" width="3.21875" style="53" customWidth="1"/>
    <col min="6879" max="6879" width="3.88671875" style="53" customWidth="1"/>
    <col min="6880" max="6925" width="8.88671875" style="53" customWidth="1"/>
    <col min="6926" max="7127" width="9" style="53"/>
    <col min="7128" max="7128" width="4.44140625" style="53" bestFit="1" customWidth="1"/>
    <col min="7129" max="7129" width="55.6640625" style="53" bestFit="1" customWidth="1"/>
    <col min="7130" max="7133" width="14.33203125" style="53" customWidth="1"/>
    <col min="7134" max="7134" width="3.21875" style="53" customWidth="1"/>
    <col min="7135" max="7135" width="3.88671875" style="53" customWidth="1"/>
    <col min="7136" max="7181" width="8.88671875" style="53" customWidth="1"/>
    <col min="7182" max="7383" width="9" style="53"/>
    <col min="7384" max="7384" width="4.44140625" style="53" bestFit="1" customWidth="1"/>
    <col min="7385" max="7385" width="55.6640625" style="53" bestFit="1" customWidth="1"/>
    <col min="7386" max="7389" width="14.33203125" style="53" customWidth="1"/>
    <col min="7390" max="7390" width="3.21875" style="53" customWidth="1"/>
    <col min="7391" max="7391" width="3.88671875" style="53" customWidth="1"/>
    <col min="7392" max="7437" width="8.88671875" style="53" customWidth="1"/>
    <col min="7438" max="7639" width="9" style="53"/>
    <col min="7640" max="7640" width="4.44140625" style="53" bestFit="1" customWidth="1"/>
    <col min="7641" max="7641" width="55.6640625" style="53" bestFit="1" customWidth="1"/>
    <col min="7642" max="7645" width="14.33203125" style="53" customWidth="1"/>
    <col min="7646" max="7646" width="3.21875" style="53" customWidth="1"/>
    <col min="7647" max="7647" width="3.88671875" style="53" customWidth="1"/>
    <col min="7648" max="7693" width="8.88671875" style="53" customWidth="1"/>
    <col min="7694" max="7895" width="9" style="53"/>
    <col min="7896" max="7896" width="4.44140625" style="53" bestFit="1" customWidth="1"/>
    <col min="7897" max="7897" width="55.6640625" style="53" bestFit="1" customWidth="1"/>
    <col min="7898" max="7901" width="14.33203125" style="53" customWidth="1"/>
    <col min="7902" max="7902" width="3.21875" style="53" customWidth="1"/>
    <col min="7903" max="7903" width="3.88671875" style="53" customWidth="1"/>
    <col min="7904" max="7949" width="8.88671875" style="53" customWidth="1"/>
    <col min="7950" max="8151" width="9" style="53"/>
    <col min="8152" max="8152" width="4.44140625" style="53" bestFit="1" customWidth="1"/>
    <col min="8153" max="8153" width="55.6640625" style="53" bestFit="1" customWidth="1"/>
    <col min="8154" max="8157" width="14.33203125" style="53" customWidth="1"/>
    <col min="8158" max="8158" width="3.21875" style="53" customWidth="1"/>
    <col min="8159" max="8159" width="3.88671875" style="53" customWidth="1"/>
    <col min="8160" max="8205" width="8.88671875" style="53" customWidth="1"/>
    <col min="8206" max="8407" width="9" style="53"/>
    <col min="8408" max="8408" width="4.44140625" style="53" bestFit="1" customWidth="1"/>
    <col min="8409" max="8409" width="55.6640625" style="53" bestFit="1" customWidth="1"/>
    <col min="8410" max="8413" width="14.33203125" style="53" customWidth="1"/>
    <col min="8414" max="8414" width="3.21875" style="53" customWidth="1"/>
    <col min="8415" max="8415" width="3.88671875" style="53" customWidth="1"/>
    <col min="8416" max="8461" width="8.88671875" style="53" customWidth="1"/>
    <col min="8462" max="8663" width="9" style="53"/>
    <col min="8664" max="8664" width="4.44140625" style="53" bestFit="1" customWidth="1"/>
    <col min="8665" max="8665" width="55.6640625" style="53" bestFit="1" customWidth="1"/>
    <col min="8666" max="8669" width="14.33203125" style="53" customWidth="1"/>
    <col min="8670" max="8670" width="3.21875" style="53" customWidth="1"/>
    <col min="8671" max="8671" width="3.88671875" style="53" customWidth="1"/>
    <col min="8672" max="8717" width="8.88671875" style="53" customWidth="1"/>
    <col min="8718" max="8919" width="9" style="53"/>
    <col min="8920" max="8920" width="4.44140625" style="53" bestFit="1" customWidth="1"/>
    <col min="8921" max="8921" width="55.6640625" style="53" bestFit="1" customWidth="1"/>
    <col min="8922" max="8925" width="14.33203125" style="53" customWidth="1"/>
    <col min="8926" max="8926" width="3.21875" style="53" customWidth="1"/>
    <col min="8927" max="8927" width="3.88671875" style="53" customWidth="1"/>
    <col min="8928" max="8973" width="8.88671875" style="53" customWidth="1"/>
    <col min="8974" max="9175" width="9" style="53"/>
    <col min="9176" max="9176" width="4.44140625" style="53" bestFit="1" customWidth="1"/>
    <col min="9177" max="9177" width="55.6640625" style="53" bestFit="1" customWidth="1"/>
    <col min="9178" max="9181" width="14.33203125" style="53" customWidth="1"/>
    <col min="9182" max="9182" width="3.21875" style="53" customWidth="1"/>
    <col min="9183" max="9183" width="3.88671875" style="53" customWidth="1"/>
    <col min="9184" max="9229" width="8.88671875" style="53" customWidth="1"/>
    <col min="9230" max="9431" width="9" style="53"/>
    <col min="9432" max="9432" width="4.44140625" style="53" bestFit="1" customWidth="1"/>
    <col min="9433" max="9433" width="55.6640625" style="53" bestFit="1" customWidth="1"/>
    <col min="9434" max="9437" width="14.33203125" style="53" customWidth="1"/>
    <col min="9438" max="9438" width="3.21875" style="53" customWidth="1"/>
    <col min="9439" max="9439" width="3.88671875" style="53" customWidth="1"/>
    <col min="9440" max="9485" width="8.88671875" style="53" customWidth="1"/>
    <col min="9486" max="9687" width="9" style="53"/>
    <col min="9688" max="9688" width="4.44140625" style="53" bestFit="1" customWidth="1"/>
    <col min="9689" max="9689" width="55.6640625" style="53" bestFit="1" customWidth="1"/>
    <col min="9690" max="9693" width="14.33203125" style="53" customWidth="1"/>
    <col min="9694" max="9694" width="3.21875" style="53" customWidth="1"/>
    <col min="9695" max="9695" width="3.88671875" style="53" customWidth="1"/>
    <col min="9696" max="9741" width="8.88671875" style="53" customWidth="1"/>
    <col min="9742" max="9943" width="9" style="53"/>
    <col min="9944" max="9944" width="4.44140625" style="53" bestFit="1" customWidth="1"/>
    <col min="9945" max="9945" width="55.6640625" style="53" bestFit="1" customWidth="1"/>
    <col min="9946" max="9949" width="14.33203125" style="53" customWidth="1"/>
    <col min="9950" max="9950" width="3.21875" style="53" customWidth="1"/>
    <col min="9951" max="9951" width="3.88671875" style="53" customWidth="1"/>
    <col min="9952" max="9997" width="8.88671875" style="53" customWidth="1"/>
    <col min="9998" max="10199" width="9" style="53"/>
    <col min="10200" max="10200" width="4.44140625" style="53" bestFit="1" customWidth="1"/>
    <col min="10201" max="10201" width="55.6640625" style="53" bestFit="1" customWidth="1"/>
    <col min="10202" max="10205" width="14.33203125" style="53" customWidth="1"/>
    <col min="10206" max="10206" width="3.21875" style="53" customWidth="1"/>
    <col min="10207" max="10207" width="3.88671875" style="53" customWidth="1"/>
    <col min="10208" max="10253" width="8.88671875" style="53" customWidth="1"/>
    <col min="10254" max="10455" width="9" style="53"/>
    <col min="10456" max="10456" width="4.44140625" style="53" bestFit="1" customWidth="1"/>
    <col min="10457" max="10457" width="55.6640625" style="53" bestFit="1" customWidth="1"/>
    <col min="10458" max="10461" width="14.33203125" style="53" customWidth="1"/>
    <col min="10462" max="10462" width="3.21875" style="53" customWidth="1"/>
    <col min="10463" max="10463" width="3.88671875" style="53" customWidth="1"/>
    <col min="10464" max="10509" width="8.88671875" style="53" customWidth="1"/>
    <col min="10510" max="10711" width="9" style="53"/>
    <col min="10712" max="10712" width="4.44140625" style="53" bestFit="1" customWidth="1"/>
    <col min="10713" max="10713" width="55.6640625" style="53" bestFit="1" customWidth="1"/>
    <col min="10714" max="10717" width="14.33203125" style="53" customWidth="1"/>
    <col min="10718" max="10718" width="3.21875" style="53" customWidth="1"/>
    <col min="10719" max="10719" width="3.88671875" style="53" customWidth="1"/>
    <col min="10720" max="10765" width="8.88671875" style="53" customWidth="1"/>
    <col min="10766" max="10967" width="9" style="53"/>
    <col min="10968" max="10968" width="4.44140625" style="53" bestFit="1" customWidth="1"/>
    <col min="10969" max="10969" width="55.6640625" style="53" bestFit="1" customWidth="1"/>
    <col min="10970" max="10973" width="14.33203125" style="53" customWidth="1"/>
    <col min="10974" max="10974" width="3.21875" style="53" customWidth="1"/>
    <col min="10975" max="10975" width="3.88671875" style="53" customWidth="1"/>
    <col min="10976" max="11021" width="8.88671875" style="53" customWidth="1"/>
    <col min="11022" max="11223" width="9" style="53"/>
    <col min="11224" max="11224" width="4.44140625" style="53" bestFit="1" customWidth="1"/>
    <col min="11225" max="11225" width="55.6640625" style="53" bestFit="1" customWidth="1"/>
    <col min="11226" max="11229" width="14.33203125" style="53" customWidth="1"/>
    <col min="11230" max="11230" width="3.21875" style="53" customWidth="1"/>
    <col min="11231" max="11231" width="3.88671875" style="53" customWidth="1"/>
    <col min="11232" max="11277" width="8.88671875" style="53" customWidth="1"/>
    <col min="11278" max="11479" width="9" style="53"/>
    <col min="11480" max="11480" width="4.44140625" style="53" bestFit="1" customWidth="1"/>
    <col min="11481" max="11481" width="55.6640625" style="53" bestFit="1" customWidth="1"/>
    <col min="11482" max="11485" width="14.33203125" style="53" customWidth="1"/>
    <col min="11486" max="11486" width="3.21875" style="53" customWidth="1"/>
    <col min="11487" max="11487" width="3.88671875" style="53" customWidth="1"/>
    <col min="11488" max="11533" width="8.88671875" style="53" customWidth="1"/>
    <col min="11534" max="11735" width="9" style="53"/>
    <col min="11736" max="11736" width="4.44140625" style="53" bestFit="1" customWidth="1"/>
    <col min="11737" max="11737" width="55.6640625" style="53" bestFit="1" customWidth="1"/>
    <col min="11738" max="11741" width="14.33203125" style="53" customWidth="1"/>
    <col min="11742" max="11742" width="3.21875" style="53" customWidth="1"/>
    <col min="11743" max="11743" width="3.88671875" style="53" customWidth="1"/>
    <col min="11744" max="11789" width="8.88671875" style="53" customWidth="1"/>
    <col min="11790" max="11991" width="9" style="53"/>
    <col min="11992" max="11992" width="4.44140625" style="53" bestFit="1" customWidth="1"/>
    <col min="11993" max="11993" width="55.6640625" style="53" bestFit="1" customWidth="1"/>
    <col min="11994" max="11997" width="14.33203125" style="53" customWidth="1"/>
    <col min="11998" max="11998" width="3.21875" style="53" customWidth="1"/>
    <col min="11999" max="11999" width="3.88671875" style="53" customWidth="1"/>
    <col min="12000" max="12045" width="8.88671875" style="53" customWidth="1"/>
    <col min="12046" max="12247" width="9" style="53"/>
    <col min="12248" max="12248" width="4.44140625" style="53" bestFit="1" customWidth="1"/>
    <col min="12249" max="12249" width="55.6640625" style="53" bestFit="1" customWidth="1"/>
    <col min="12250" max="12253" width="14.33203125" style="53" customWidth="1"/>
    <col min="12254" max="12254" width="3.21875" style="53" customWidth="1"/>
    <col min="12255" max="12255" width="3.88671875" style="53" customWidth="1"/>
    <col min="12256" max="12301" width="8.88671875" style="53" customWidth="1"/>
    <col min="12302" max="12503" width="9" style="53"/>
    <col min="12504" max="12504" width="4.44140625" style="53" bestFit="1" customWidth="1"/>
    <col min="12505" max="12505" width="55.6640625" style="53" bestFit="1" customWidth="1"/>
    <col min="12506" max="12509" width="14.33203125" style="53" customWidth="1"/>
    <col min="12510" max="12510" width="3.21875" style="53" customWidth="1"/>
    <col min="12511" max="12511" width="3.88671875" style="53" customWidth="1"/>
    <col min="12512" max="12557" width="8.88671875" style="53" customWidth="1"/>
    <col min="12558" max="12759" width="9" style="53"/>
    <col min="12760" max="12760" width="4.44140625" style="53" bestFit="1" customWidth="1"/>
    <col min="12761" max="12761" width="55.6640625" style="53" bestFit="1" customWidth="1"/>
    <col min="12762" max="12765" width="14.33203125" style="53" customWidth="1"/>
    <col min="12766" max="12766" width="3.21875" style="53" customWidth="1"/>
    <col min="12767" max="12767" width="3.88671875" style="53" customWidth="1"/>
    <col min="12768" max="12813" width="8.88671875" style="53" customWidth="1"/>
    <col min="12814" max="13015" width="9" style="53"/>
    <col min="13016" max="13016" width="4.44140625" style="53" bestFit="1" customWidth="1"/>
    <col min="13017" max="13017" width="55.6640625" style="53" bestFit="1" customWidth="1"/>
    <col min="13018" max="13021" width="14.33203125" style="53" customWidth="1"/>
    <col min="13022" max="13022" width="3.21875" style="53" customWidth="1"/>
    <col min="13023" max="13023" width="3.88671875" style="53" customWidth="1"/>
    <col min="13024" max="13069" width="8.88671875" style="53" customWidth="1"/>
    <col min="13070" max="13271" width="9" style="53"/>
    <col min="13272" max="13272" width="4.44140625" style="53" bestFit="1" customWidth="1"/>
    <col min="13273" max="13273" width="55.6640625" style="53" bestFit="1" customWidth="1"/>
    <col min="13274" max="13277" width="14.33203125" style="53" customWidth="1"/>
    <col min="13278" max="13278" width="3.21875" style="53" customWidth="1"/>
    <col min="13279" max="13279" width="3.88671875" style="53" customWidth="1"/>
    <col min="13280" max="13325" width="8.88671875" style="53" customWidth="1"/>
    <col min="13326" max="13527" width="9" style="53"/>
    <col min="13528" max="13528" width="4.44140625" style="53" bestFit="1" customWidth="1"/>
    <col min="13529" max="13529" width="55.6640625" style="53" bestFit="1" customWidth="1"/>
    <col min="13530" max="13533" width="14.33203125" style="53" customWidth="1"/>
    <col min="13534" max="13534" width="3.21875" style="53" customWidth="1"/>
    <col min="13535" max="13535" width="3.88671875" style="53" customWidth="1"/>
    <col min="13536" max="13581" width="8.88671875" style="53" customWidth="1"/>
    <col min="13582" max="13783" width="9" style="53"/>
    <col min="13784" max="13784" width="4.44140625" style="53" bestFit="1" customWidth="1"/>
    <col min="13785" max="13785" width="55.6640625" style="53" bestFit="1" customWidth="1"/>
    <col min="13786" max="13789" width="14.33203125" style="53" customWidth="1"/>
    <col min="13790" max="13790" width="3.21875" style="53" customWidth="1"/>
    <col min="13791" max="13791" width="3.88671875" style="53" customWidth="1"/>
    <col min="13792" max="13837" width="8.88671875" style="53" customWidth="1"/>
    <col min="13838" max="14039" width="9" style="53"/>
    <col min="14040" max="14040" width="4.44140625" style="53" bestFit="1" customWidth="1"/>
    <col min="14041" max="14041" width="55.6640625" style="53" bestFit="1" customWidth="1"/>
    <col min="14042" max="14045" width="14.33203125" style="53" customWidth="1"/>
    <col min="14046" max="14046" width="3.21875" style="53" customWidth="1"/>
    <col min="14047" max="14047" width="3.88671875" style="53" customWidth="1"/>
    <col min="14048" max="14093" width="8.88671875" style="53" customWidth="1"/>
    <col min="14094" max="14295" width="9" style="53"/>
    <col min="14296" max="14296" width="4.44140625" style="53" bestFit="1" customWidth="1"/>
    <col min="14297" max="14297" width="55.6640625" style="53" bestFit="1" customWidth="1"/>
    <col min="14298" max="14301" width="14.33203125" style="53" customWidth="1"/>
    <col min="14302" max="14302" width="3.21875" style="53" customWidth="1"/>
    <col min="14303" max="14303" width="3.88671875" style="53" customWidth="1"/>
    <col min="14304" max="14349" width="8.88671875" style="53" customWidth="1"/>
    <col min="14350" max="14551" width="9" style="53"/>
    <col min="14552" max="14552" width="4.44140625" style="53" bestFit="1" customWidth="1"/>
    <col min="14553" max="14553" width="55.6640625" style="53" bestFit="1" customWidth="1"/>
    <col min="14554" max="14557" width="14.33203125" style="53" customWidth="1"/>
    <col min="14558" max="14558" width="3.21875" style="53" customWidth="1"/>
    <col min="14559" max="14559" width="3.88671875" style="53" customWidth="1"/>
    <col min="14560" max="14605" width="8.88671875" style="53" customWidth="1"/>
    <col min="14606" max="14807" width="9" style="53"/>
    <col min="14808" max="14808" width="4.44140625" style="53" bestFit="1" customWidth="1"/>
    <col min="14809" max="14809" width="55.6640625" style="53" bestFit="1" customWidth="1"/>
    <col min="14810" max="14813" width="14.33203125" style="53" customWidth="1"/>
    <col min="14814" max="14814" width="3.21875" style="53" customWidth="1"/>
    <col min="14815" max="14815" width="3.88671875" style="53" customWidth="1"/>
    <col min="14816" max="14861" width="8.88671875" style="53" customWidth="1"/>
    <col min="14862" max="15063" width="9" style="53"/>
    <col min="15064" max="15064" width="4.44140625" style="53" bestFit="1" customWidth="1"/>
    <col min="15065" max="15065" width="55.6640625" style="53" bestFit="1" customWidth="1"/>
    <col min="15066" max="15069" width="14.33203125" style="53" customWidth="1"/>
    <col min="15070" max="15070" width="3.21875" style="53" customWidth="1"/>
    <col min="15071" max="15071" width="3.88671875" style="53" customWidth="1"/>
    <col min="15072" max="15117" width="8.88671875" style="53" customWidth="1"/>
    <col min="15118" max="15319" width="9" style="53"/>
    <col min="15320" max="15320" width="4.44140625" style="53" bestFit="1" customWidth="1"/>
    <col min="15321" max="15321" width="55.6640625" style="53" bestFit="1" customWidth="1"/>
    <col min="15322" max="15325" width="14.33203125" style="53" customWidth="1"/>
    <col min="15326" max="15326" width="3.21875" style="53" customWidth="1"/>
    <col min="15327" max="15327" width="3.88671875" style="53" customWidth="1"/>
    <col min="15328" max="15373" width="8.88671875" style="53" customWidth="1"/>
    <col min="15374" max="15575" width="9" style="53"/>
    <col min="15576" max="15576" width="4.44140625" style="53" bestFit="1" customWidth="1"/>
    <col min="15577" max="15577" width="55.6640625" style="53" bestFit="1" customWidth="1"/>
    <col min="15578" max="15581" width="14.33203125" style="53" customWidth="1"/>
    <col min="15582" max="15582" width="3.21875" style="53" customWidth="1"/>
    <col min="15583" max="15583" width="3.88671875" style="53" customWidth="1"/>
    <col min="15584" max="15629" width="8.88671875" style="53" customWidth="1"/>
    <col min="15630" max="15831" width="9" style="53"/>
    <col min="15832" max="15832" width="4.44140625" style="53" bestFit="1" customWidth="1"/>
    <col min="15833" max="15833" width="55.6640625" style="53" bestFit="1" customWidth="1"/>
    <col min="15834" max="15837" width="14.33203125" style="53" customWidth="1"/>
    <col min="15838" max="15838" width="3.21875" style="53" customWidth="1"/>
    <col min="15839" max="15839" width="3.88671875" style="53" customWidth="1"/>
    <col min="15840" max="15885" width="8.88671875" style="53" customWidth="1"/>
    <col min="15886" max="16087" width="9" style="53"/>
    <col min="16088" max="16088" width="4.44140625" style="53" bestFit="1" customWidth="1"/>
    <col min="16089" max="16089" width="55.6640625" style="53" bestFit="1" customWidth="1"/>
    <col min="16090" max="16093" width="14.33203125" style="53" customWidth="1"/>
    <col min="16094" max="16094" width="3.21875" style="53" customWidth="1"/>
    <col min="16095" max="16095" width="3.88671875" style="53" customWidth="1"/>
    <col min="16096" max="16141" width="8.88671875" style="53" customWidth="1"/>
    <col min="16142" max="16384" width="9" style="53"/>
  </cols>
  <sheetData>
    <row r="1" spans="2:17" ht="4.95" customHeight="1" x14ac:dyDescent="0.2"/>
    <row r="2" spans="2:17" ht="28.2" customHeight="1" x14ac:dyDescent="0.2">
      <c r="B2" s="434"/>
      <c r="C2" s="545" t="s">
        <v>1384</v>
      </c>
      <c r="D2" s="493"/>
      <c r="E2" s="493"/>
      <c r="F2" s="493"/>
      <c r="G2" s="430"/>
      <c r="H2" s="430"/>
      <c r="I2" s="431"/>
      <c r="J2" s="431"/>
      <c r="K2" s="431"/>
      <c r="L2" s="464" t="s">
        <v>1384</v>
      </c>
      <c r="M2" s="433"/>
      <c r="N2" s="433"/>
    </row>
    <row r="3" spans="2:17" ht="4.95" customHeight="1" x14ac:dyDescent="0.2">
      <c r="B3" s="53"/>
      <c r="C3" s="54"/>
      <c r="D3" s="53"/>
      <c r="E3" s="53"/>
      <c r="F3" s="53"/>
      <c r="G3"/>
      <c r="H3"/>
      <c r="I3"/>
      <c r="J3"/>
      <c r="K3"/>
    </row>
    <row r="4" spans="2:17" ht="15" customHeight="1" x14ac:dyDescent="0.2">
      <c r="B4" s="53"/>
      <c r="C4" s="54" t="s">
        <v>1263</v>
      </c>
      <c r="D4" s="53"/>
      <c r="E4" s="53"/>
      <c r="F4" s="53"/>
      <c r="G4"/>
      <c r="H4"/>
      <c r="I4"/>
      <c r="J4"/>
      <c r="K4"/>
    </row>
    <row r="5" spans="2:17" ht="4.95" customHeight="1" x14ac:dyDescent="0.2">
      <c r="B5" s="53"/>
      <c r="C5" s="54"/>
      <c r="D5" s="53"/>
      <c r="E5" s="53"/>
      <c r="F5" s="53"/>
      <c r="G5"/>
      <c r="H5"/>
      <c r="I5"/>
      <c r="J5"/>
      <c r="K5"/>
    </row>
    <row r="6" spans="2:17" ht="15" customHeight="1" x14ac:dyDescent="0.2">
      <c r="B6" s="53"/>
      <c r="C6" s="54" t="s">
        <v>1394</v>
      </c>
      <c r="D6" s="53"/>
      <c r="E6" s="53"/>
      <c r="F6" s="53"/>
      <c r="G6"/>
      <c r="H6"/>
      <c r="I6"/>
      <c r="J6"/>
      <c r="K6"/>
    </row>
    <row r="7" spans="2:17" ht="15" customHeight="1" x14ac:dyDescent="0.2">
      <c r="B7" s="53"/>
      <c r="C7" s="54" t="s">
        <v>1393</v>
      </c>
      <c r="D7" s="53"/>
      <c r="E7" s="53"/>
      <c r="F7" s="53"/>
      <c r="G7"/>
      <c r="H7"/>
      <c r="I7"/>
      <c r="J7"/>
      <c r="K7"/>
    </row>
    <row r="8" spans="2:17" ht="4.95" customHeight="1" x14ac:dyDescent="0.2">
      <c r="B8" s="53"/>
      <c r="C8" s="54"/>
      <c r="D8" s="53"/>
      <c r="E8" s="53"/>
      <c r="F8" s="53"/>
      <c r="G8"/>
      <c r="H8"/>
      <c r="I8"/>
      <c r="J8"/>
      <c r="K8"/>
    </row>
    <row r="9" spans="2:17" ht="13.2" customHeight="1" x14ac:dyDescent="0.2">
      <c r="B9" s="53"/>
      <c r="C9" s="54" t="s">
        <v>1339</v>
      </c>
      <c r="D9" s="53"/>
      <c r="E9" s="53"/>
      <c r="F9" s="53"/>
      <c r="G9"/>
      <c r="H9"/>
      <c r="I9"/>
      <c r="J9"/>
      <c r="K9"/>
    </row>
    <row r="10" spans="2:17" ht="4.95" customHeight="1" x14ac:dyDescent="0.2">
      <c r="B10" s="53"/>
      <c r="C10" s="54"/>
      <c r="D10" s="53"/>
      <c r="E10" s="53"/>
      <c r="F10" s="53"/>
      <c r="G10"/>
      <c r="H10"/>
      <c r="I10"/>
      <c r="J10"/>
      <c r="K10"/>
    </row>
    <row r="11" spans="2:17" ht="13.2" customHeight="1" x14ac:dyDescent="0.2">
      <c r="B11" s="53"/>
      <c r="C11" s="88" t="s">
        <v>1338</v>
      </c>
      <c r="D11" s="53"/>
      <c r="E11" s="53"/>
      <c r="F11" s="53"/>
      <c r="I11"/>
      <c r="J11"/>
      <c r="K11"/>
      <c r="L11"/>
      <c r="M11"/>
      <c r="N11"/>
      <c r="O11"/>
      <c r="P11"/>
    </row>
    <row r="12" spans="2:17" ht="13.2" customHeight="1" x14ac:dyDescent="0.2">
      <c r="B12" s="53"/>
      <c r="C12" s="88" t="s">
        <v>1337</v>
      </c>
      <c r="D12" s="53"/>
      <c r="E12" s="53"/>
      <c r="F12" s="53"/>
      <c r="I12"/>
      <c r="J12"/>
      <c r="K12"/>
      <c r="L12"/>
      <c r="M12"/>
      <c r="N12"/>
      <c r="O12"/>
      <c r="P12"/>
    </row>
    <row r="13" spans="2:17" ht="4.95" customHeight="1" x14ac:dyDescent="0.2">
      <c r="B13" s="53"/>
      <c r="C13" s="54"/>
      <c r="D13" s="53"/>
      <c r="E13" s="53"/>
      <c r="F13" s="53"/>
      <c r="G13"/>
      <c r="H13"/>
      <c r="I13"/>
      <c r="J13"/>
      <c r="K13"/>
    </row>
    <row r="14" spans="2:17" ht="19.2" x14ac:dyDescent="0.2">
      <c r="C14" s="175" t="s">
        <v>1264</v>
      </c>
      <c r="E14" s="487" t="str">
        <f>IF(COUNTIF(E17:E46,"")=COUNTIF(F17:F46,""),"","※産業中分類を選択してください")</f>
        <v/>
      </c>
      <c r="F14" s="465"/>
      <c r="K14" s="86"/>
      <c r="L14" s="175" t="s">
        <v>1391</v>
      </c>
      <c r="M14" s="87" t="str">
        <f>"（単位："&amp;基本設定!D29&amp;"）"</f>
        <v>（単位：百万円）</v>
      </c>
    </row>
    <row r="15" spans="2:17" ht="26.4" customHeight="1" x14ac:dyDescent="0.2">
      <c r="B15" s="548" t="s">
        <v>698</v>
      </c>
      <c r="C15" s="552" t="s">
        <v>1265</v>
      </c>
      <c r="D15" s="553"/>
      <c r="E15" s="554" t="s">
        <v>1084</v>
      </c>
      <c r="F15" s="555"/>
      <c r="K15" s="549" t="s">
        <v>642</v>
      </c>
      <c r="L15" s="546" t="s">
        <v>1383</v>
      </c>
      <c r="M15" s="546" t="s">
        <v>1278</v>
      </c>
      <c r="N15" s="56"/>
      <c r="O15" s="56"/>
      <c r="P15" s="56"/>
      <c r="Q15" s="56"/>
    </row>
    <row r="16" spans="2:17" ht="26.4" customHeight="1" x14ac:dyDescent="0.2">
      <c r="B16" s="548"/>
      <c r="C16" s="174" t="s">
        <v>1074</v>
      </c>
      <c r="D16" s="177" t="str">
        <f>"金額："&amp;基本設定!D29</f>
        <v>金額：百万円</v>
      </c>
      <c r="E16" s="174" t="s">
        <v>766</v>
      </c>
      <c r="F16" s="174" t="s">
        <v>767</v>
      </c>
      <c r="K16" s="550"/>
      <c r="L16" s="551"/>
      <c r="M16" s="547"/>
      <c r="N16" s="56"/>
      <c r="O16" s="56"/>
      <c r="P16" s="56"/>
      <c r="Q16" s="56"/>
    </row>
    <row r="17" spans="2:17" ht="15" customHeight="1" x14ac:dyDescent="0.2">
      <c r="B17" s="172">
        <v>1</v>
      </c>
      <c r="C17" s="374" t="s">
        <v>1325</v>
      </c>
      <c r="D17" s="375">
        <v>3000</v>
      </c>
      <c r="E17" s="376" t="s">
        <v>83</v>
      </c>
      <c r="F17" s="376" t="s">
        <v>301</v>
      </c>
      <c r="K17" s="179" t="s">
        <v>142</v>
      </c>
      <c r="L17" s="180" t="s">
        <v>143</v>
      </c>
      <c r="M17" s="386">
        <f>SUMIF($F$17:$F$46,L17,$D$17:$D$46)</f>
        <v>0</v>
      </c>
    </row>
    <row r="18" spans="2:17" ht="15" customHeight="1" x14ac:dyDescent="0.2">
      <c r="B18" s="171" t="s">
        <v>1073</v>
      </c>
      <c r="C18" s="377"/>
      <c r="D18" s="378"/>
      <c r="E18" s="379"/>
      <c r="F18" s="379"/>
      <c r="K18" s="181" t="s">
        <v>144</v>
      </c>
      <c r="L18" s="182" t="s">
        <v>156</v>
      </c>
      <c r="M18" s="387">
        <f t="shared" ref="M18:M81" si="0">SUMIF($F$17:$F$46,L18,$D$17:$D$46)</f>
        <v>0</v>
      </c>
    </row>
    <row r="19" spans="2:17" ht="15" customHeight="1" x14ac:dyDescent="0.2">
      <c r="B19" s="171">
        <v>3</v>
      </c>
      <c r="C19" s="377"/>
      <c r="D19" s="378"/>
      <c r="E19" s="379"/>
      <c r="F19" s="379"/>
      <c r="K19" s="183" t="s">
        <v>159</v>
      </c>
      <c r="L19" s="182" t="s">
        <v>158</v>
      </c>
      <c r="M19" s="387">
        <f>SUMIF($F$17:$F$46,L19,$D$17:$D$46)</f>
        <v>0</v>
      </c>
    </row>
    <row r="20" spans="2:17" ht="15" customHeight="1" x14ac:dyDescent="0.2">
      <c r="B20" s="171" t="s">
        <v>1075</v>
      </c>
      <c r="C20" s="377"/>
      <c r="D20" s="378"/>
      <c r="E20" s="379"/>
      <c r="F20" s="379"/>
      <c r="K20" s="183" t="s">
        <v>162</v>
      </c>
      <c r="L20" s="182" t="s">
        <v>163</v>
      </c>
      <c r="M20" s="387">
        <f t="shared" si="0"/>
        <v>0</v>
      </c>
    </row>
    <row r="21" spans="2:17" ht="15" customHeight="1" x14ac:dyDescent="0.2">
      <c r="B21" s="171" t="s">
        <v>1076</v>
      </c>
      <c r="C21" s="377"/>
      <c r="D21" s="378"/>
      <c r="E21" s="379"/>
      <c r="F21" s="379"/>
      <c r="K21" s="183" t="s">
        <v>170</v>
      </c>
      <c r="L21" s="182" t="s">
        <v>171</v>
      </c>
      <c r="M21" s="387">
        <f t="shared" si="0"/>
        <v>0</v>
      </c>
    </row>
    <row r="22" spans="2:17" ht="15" customHeight="1" x14ac:dyDescent="0.2">
      <c r="B22" s="171">
        <v>6</v>
      </c>
      <c r="C22" s="377"/>
      <c r="D22" s="378"/>
      <c r="E22" s="379"/>
      <c r="F22" s="379"/>
      <c r="G22" s="56"/>
      <c r="K22" s="183" t="s">
        <v>176</v>
      </c>
      <c r="L22" s="182" t="s">
        <v>175</v>
      </c>
      <c r="M22" s="387">
        <f t="shared" si="0"/>
        <v>0</v>
      </c>
    </row>
    <row r="23" spans="2:17" s="56" customFormat="1" ht="15" customHeight="1" x14ac:dyDescent="0.2">
      <c r="B23" s="171" t="s">
        <v>1077</v>
      </c>
      <c r="C23" s="377"/>
      <c r="D23" s="378"/>
      <c r="E23" s="379"/>
      <c r="F23" s="379"/>
      <c r="K23" s="183" t="s">
        <v>179</v>
      </c>
      <c r="L23" s="182" t="s">
        <v>180</v>
      </c>
      <c r="M23" s="387">
        <f t="shared" si="0"/>
        <v>0</v>
      </c>
      <c r="N23" s="53"/>
      <c r="O23" s="53"/>
      <c r="P23" s="53"/>
      <c r="Q23" s="53"/>
    </row>
    <row r="24" spans="2:17" s="56" customFormat="1" ht="15" customHeight="1" x14ac:dyDescent="0.2">
      <c r="B24" s="171" t="s">
        <v>1078</v>
      </c>
      <c r="C24" s="377"/>
      <c r="D24" s="378"/>
      <c r="E24" s="379"/>
      <c r="F24" s="379"/>
      <c r="K24" s="183" t="s">
        <v>185</v>
      </c>
      <c r="L24" s="182" t="s">
        <v>186</v>
      </c>
      <c r="M24" s="387">
        <f t="shared" si="0"/>
        <v>0</v>
      </c>
      <c r="N24" s="53"/>
      <c r="O24" s="53"/>
      <c r="P24" s="53"/>
      <c r="Q24" s="53"/>
    </row>
    <row r="25" spans="2:17" ht="15" customHeight="1" x14ac:dyDescent="0.2">
      <c r="B25" s="171">
        <v>9</v>
      </c>
      <c r="C25" s="377"/>
      <c r="D25" s="378"/>
      <c r="E25" s="379"/>
      <c r="F25" s="379"/>
      <c r="K25" s="183" t="s">
        <v>201</v>
      </c>
      <c r="L25" s="182" t="s">
        <v>202</v>
      </c>
      <c r="M25" s="387">
        <f t="shared" si="0"/>
        <v>0</v>
      </c>
    </row>
    <row r="26" spans="2:17" ht="15" customHeight="1" x14ac:dyDescent="0.2">
      <c r="B26" s="171" t="s">
        <v>1079</v>
      </c>
      <c r="C26" s="377"/>
      <c r="D26" s="378"/>
      <c r="E26" s="379"/>
      <c r="F26" s="379"/>
      <c r="K26" s="183" t="s">
        <v>207</v>
      </c>
      <c r="L26" s="182" t="s">
        <v>206</v>
      </c>
      <c r="M26" s="387">
        <f t="shared" si="0"/>
        <v>0</v>
      </c>
    </row>
    <row r="27" spans="2:17" ht="15" customHeight="1" x14ac:dyDescent="0.2">
      <c r="B27" s="171" t="s">
        <v>1080</v>
      </c>
      <c r="C27" s="377"/>
      <c r="D27" s="378"/>
      <c r="E27" s="379"/>
      <c r="F27" s="379"/>
      <c r="K27" s="183" t="s">
        <v>210</v>
      </c>
      <c r="L27" s="182" t="s">
        <v>209</v>
      </c>
      <c r="M27" s="387">
        <f t="shared" si="0"/>
        <v>0</v>
      </c>
    </row>
    <row r="28" spans="2:17" ht="15" customHeight="1" x14ac:dyDescent="0.2">
      <c r="B28" s="171">
        <v>12</v>
      </c>
      <c r="C28" s="377"/>
      <c r="D28" s="378"/>
      <c r="E28" s="379"/>
      <c r="F28" s="379"/>
      <c r="K28" s="183" t="s">
        <v>213</v>
      </c>
      <c r="L28" s="182" t="s">
        <v>214</v>
      </c>
      <c r="M28" s="387">
        <f t="shared" si="0"/>
        <v>0</v>
      </c>
    </row>
    <row r="29" spans="2:17" ht="15" customHeight="1" x14ac:dyDescent="0.2">
      <c r="B29" s="171">
        <v>13</v>
      </c>
      <c r="C29" s="377"/>
      <c r="D29" s="378"/>
      <c r="E29" s="379"/>
      <c r="F29" s="379"/>
      <c r="K29" s="183" t="s">
        <v>225</v>
      </c>
      <c r="L29" s="182" t="s">
        <v>226</v>
      </c>
      <c r="M29" s="387">
        <f t="shared" si="0"/>
        <v>0</v>
      </c>
    </row>
    <row r="30" spans="2:17" ht="15" customHeight="1" x14ac:dyDescent="0.2">
      <c r="B30" s="171" t="s">
        <v>1081</v>
      </c>
      <c r="C30" s="377"/>
      <c r="D30" s="378"/>
      <c r="E30" s="379"/>
      <c r="F30" s="379"/>
      <c r="K30" s="183" t="s">
        <v>233</v>
      </c>
      <c r="L30" s="182" t="s">
        <v>234</v>
      </c>
      <c r="M30" s="387">
        <f t="shared" si="0"/>
        <v>0</v>
      </c>
    </row>
    <row r="31" spans="2:17" ht="15" customHeight="1" x14ac:dyDescent="0.2">
      <c r="B31" s="171">
        <v>15</v>
      </c>
      <c r="C31" s="377"/>
      <c r="D31" s="378"/>
      <c r="E31" s="379"/>
      <c r="F31" s="379"/>
      <c r="K31" s="183" t="s">
        <v>239</v>
      </c>
      <c r="L31" s="182" t="s">
        <v>238</v>
      </c>
      <c r="M31" s="387">
        <f t="shared" si="0"/>
        <v>0</v>
      </c>
    </row>
    <row r="32" spans="2:17" ht="15" customHeight="1" x14ac:dyDescent="0.2">
      <c r="B32" s="171" t="s">
        <v>1082</v>
      </c>
      <c r="C32" s="377"/>
      <c r="D32" s="378"/>
      <c r="E32" s="379"/>
      <c r="F32" s="379"/>
      <c r="K32" s="183" t="s">
        <v>242</v>
      </c>
      <c r="L32" s="182" t="s">
        <v>243</v>
      </c>
      <c r="M32" s="387">
        <f t="shared" si="0"/>
        <v>0</v>
      </c>
    </row>
    <row r="33" spans="2:13" ht="15" customHeight="1" x14ac:dyDescent="0.2">
      <c r="B33" s="171">
        <v>17</v>
      </c>
      <c r="C33" s="377"/>
      <c r="D33" s="378"/>
      <c r="E33" s="379"/>
      <c r="F33" s="379"/>
      <c r="K33" s="183" t="s">
        <v>249</v>
      </c>
      <c r="L33" s="182" t="s">
        <v>250</v>
      </c>
      <c r="M33" s="387">
        <f t="shared" si="0"/>
        <v>0</v>
      </c>
    </row>
    <row r="34" spans="2:13" ht="15" customHeight="1" x14ac:dyDescent="0.2">
      <c r="B34" s="171" t="s">
        <v>1083</v>
      </c>
      <c r="C34" s="377"/>
      <c r="D34" s="378"/>
      <c r="E34" s="379"/>
      <c r="F34" s="379"/>
      <c r="K34" s="183" t="s">
        <v>255</v>
      </c>
      <c r="L34" s="182" t="s">
        <v>254</v>
      </c>
      <c r="M34" s="387">
        <f t="shared" si="0"/>
        <v>0</v>
      </c>
    </row>
    <row r="35" spans="2:13" ht="15" customHeight="1" x14ac:dyDescent="0.2">
      <c r="B35" s="171">
        <v>19</v>
      </c>
      <c r="C35" s="377"/>
      <c r="D35" s="378"/>
      <c r="E35" s="379"/>
      <c r="F35" s="379"/>
      <c r="K35" s="183" t="s">
        <v>258</v>
      </c>
      <c r="L35" s="182" t="s">
        <v>257</v>
      </c>
      <c r="M35" s="387">
        <f t="shared" si="0"/>
        <v>0</v>
      </c>
    </row>
    <row r="36" spans="2:13" ht="15" customHeight="1" x14ac:dyDescent="0.2">
      <c r="B36" s="171">
        <v>20</v>
      </c>
      <c r="C36" s="377"/>
      <c r="D36" s="378"/>
      <c r="E36" s="379"/>
      <c r="F36" s="379"/>
      <c r="K36" s="183" t="s">
        <v>261</v>
      </c>
      <c r="L36" s="182" t="s">
        <v>262</v>
      </c>
      <c r="M36" s="387">
        <f t="shared" si="0"/>
        <v>0</v>
      </c>
    </row>
    <row r="37" spans="2:13" ht="15" customHeight="1" x14ac:dyDescent="0.2">
      <c r="B37" s="171">
        <v>21</v>
      </c>
      <c r="C37" s="377"/>
      <c r="D37" s="378"/>
      <c r="E37" s="379"/>
      <c r="F37" s="379"/>
      <c r="K37" s="183" t="s">
        <v>266</v>
      </c>
      <c r="L37" s="182" t="s">
        <v>774</v>
      </c>
      <c r="M37" s="387">
        <f t="shared" si="0"/>
        <v>0</v>
      </c>
    </row>
    <row r="38" spans="2:13" ht="15" customHeight="1" x14ac:dyDescent="0.2">
      <c r="B38" s="171">
        <v>22</v>
      </c>
      <c r="C38" s="377"/>
      <c r="D38" s="378"/>
      <c r="E38" s="379"/>
      <c r="F38" s="379"/>
      <c r="K38" s="183" t="s">
        <v>268</v>
      </c>
      <c r="L38" s="182" t="s">
        <v>775</v>
      </c>
      <c r="M38" s="387">
        <f t="shared" si="0"/>
        <v>0</v>
      </c>
    </row>
    <row r="39" spans="2:13" ht="15" customHeight="1" x14ac:dyDescent="0.2">
      <c r="B39" s="171">
        <v>23</v>
      </c>
      <c r="C39" s="377"/>
      <c r="D39" s="378"/>
      <c r="E39" s="379"/>
      <c r="F39" s="379"/>
      <c r="K39" s="183" t="s">
        <v>275</v>
      </c>
      <c r="L39" s="182" t="s">
        <v>274</v>
      </c>
      <c r="M39" s="387">
        <f t="shared" si="0"/>
        <v>0</v>
      </c>
    </row>
    <row r="40" spans="2:13" ht="15" customHeight="1" x14ac:dyDescent="0.2">
      <c r="B40" s="171">
        <v>24</v>
      </c>
      <c r="C40" s="377"/>
      <c r="D40" s="378"/>
      <c r="E40" s="379"/>
      <c r="F40" s="379"/>
      <c r="K40" s="183" t="s">
        <v>278</v>
      </c>
      <c r="L40" s="182" t="s">
        <v>277</v>
      </c>
      <c r="M40" s="387">
        <f t="shared" si="0"/>
        <v>0</v>
      </c>
    </row>
    <row r="41" spans="2:13" ht="15" customHeight="1" x14ac:dyDescent="0.2">
      <c r="B41" s="171">
        <v>25</v>
      </c>
      <c r="C41" s="377"/>
      <c r="D41" s="378"/>
      <c r="E41" s="379"/>
      <c r="F41" s="379"/>
      <c r="K41" s="183" t="s">
        <v>281</v>
      </c>
      <c r="L41" s="182" t="s">
        <v>279</v>
      </c>
      <c r="M41" s="387">
        <f t="shared" si="0"/>
        <v>0</v>
      </c>
    </row>
    <row r="42" spans="2:13" ht="15" customHeight="1" x14ac:dyDescent="0.2">
      <c r="B42" s="171">
        <v>26</v>
      </c>
      <c r="C42" s="377"/>
      <c r="D42" s="378"/>
      <c r="E42" s="379"/>
      <c r="F42" s="379"/>
      <c r="K42" s="183" t="s">
        <v>284</v>
      </c>
      <c r="L42" s="182" t="s">
        <v>285</v>
      </c>
      <c r="M42" s="387">
        <f t="shared" si="0"/>
        <v>0</v>
      </c>
    </row>
    <row r="43" spans="2:13" ht="15" customHeight="1" x14ac:dyDescent="0.2">
      <c r="B43" s="171">
        <v>27</v>
      </c>
      <c r="C43" s="377"/>
      <c r="D43" s="378"/>
      <c r="E43" s="379"/>
      <c r="F43" s="379"/>
      <c r="K43" s="183" t="s">
        <v>296</v>
      </c>
      <c r="L43" s="182" t="s">
        <v>295</v>
      </c>
      <c r="M43" s="387">
        <f t="shared" si="0"/>
        <v>0</v>
      </c>
    </row>
    <row r="44" spans="2:13" ht="15" customHeight="1" x14ac:dyDescent="0.2">
      <c r="B44" s="171">
        <v>28</v>
      </c>
      <c r="C44" s="377"/>
      <c r="D44" s="378"/>
      <c r="E44" s="379"/>
      <c r="F44" s="379"/>
      <c r="K44" s="183" t="s">
        <v>299</v>
      </c>
      <c r="L44" s="182" t="s">
        <v>298</v>
      </c>
      <c r="M44" s="387">
        <f t="shared" si="0"/>
        <v>0</v>
      </c>
    </row>
    <row r="45" spans="2:13" ht="15" customHeight="1" x14ac:dyDescent="0.2">
      <c r="B45" s="171">
        <v>29</v>
      </c>
      <c r="C45" s="377"/>
      <c r="D45" s="378"/>
      <c r="E45" s="379"/>
      <c r="F45" s="379"/>
      <c r="K45" s="183" t="s">
        <v>302</v>
      </c>
      <c r="L45" s="182" t="s">
        <v>301</v>
      </c>
      <c r="M45" s="387">
        <f t="shared" si="0"/>
        <v>3000</v>
      </c>
    </row>
    <row r="46" spans="2:13" ht="15" customHeight="1" thickBot="1" x14ac:dyDescent="0.25">
      <c r="B46" s="173">
        <v>30</v>
      </c>
      <c r="C46" s="380"/>
      <c r="D46" s="381"/>
      <c r="E46" s="382"/>
      <c r="F46" s="382"/>
      <c r="K46" s="183" t="s">
        <v>305</v>
      </c>
      <c r="L46" s="182" t="s">
        <v>306</v>
      </c>
      <c r="M46" s="387">
        <f t="shared" si="0"/>
        <v>0</v>
      </c>
    </row>
    <row r="47" spans="2:13" ht="15" customHeight="1" thickTop="1" x14ac:dyDescent="0.2">
      <c r="B47" s="178"/>
      <c r="C47" s="108" t="s">
        <v>706</v>
      </c>
      <c r="D47" s="109">
        <f>SUM(D17:D46)</f>
        <v>3000</v>
      </c>
      <c r="E47" s="176" t="s">
        <v>1052</v>
      </c>
      <c r="F47" s="176" t="s">
        <v>1052</v>
      </c>
      <c r="K47" s="183" t="s">
        <v>311</v>
      </c>
      <c r="L47" s="182" t="s">
        <v>776</v>
      </c>
      <c r="M47" s="387">
        <f t="shared" si="0"/>
        <v>0</v>
      </c>
    </row>
    <row r="48" spans="2:13" ht="15" customHeight="1" x14ac:dyDescent="0.2">
      <c r="K48" s="183" t="s">
        <v>315</v>
      </c>
      <c r="L48" s="182" t="s">
        <v>314</v>
      </c>
      <c r="M48" s="387">
        <f t="shared" si="0"/>
        <v>0</v>
      </c>
    </row>
    <row r="49" spans="3:13" ht="15" customHeight="1" x14ac:dyDescent="0.2">
      <c r="C49" s="53"/>
      <c r="D49" s="53"/>
      <c r="K49" s="183" t="s">
        <v>318</v>
      </c>
      <c r="L49" s="182" t="s">
        <v>317</v>
      </c>
      <c r="M49" s="387">
        <f t="shared" si="0"/>
        <v>0</v>
      </c>
    </row>
    <row r="50" spans="3:13" ht="15" customHeight="1" x14ac:dyDescent="0.2">
      <c r="K50" s="183" t="s">
        <v>321</v>
      </c>
      <c r="L50" s="182" t="s">
        <v>320</v>
      </c>
      <c r="M50" s="387">
        <f t="shared" si="0"/>
        <v>0</v>
      </c>
    </row>
    <row r="51" spans="3:13" ht="15" customHeight="1" x14ac:dyDescent="0.2">
      <c r="K51" s="183" t="s">
        <v>324</v>
      </c>
      <c r="L51" s="182" t="s">
        <v>325</v>
      </c>
      <c r="M51" s="387">
        <f t="shared" si="0"/>
        <v>0</v>
      </c>
    </row>
    <row r="52" spans="3:13" ht="15" customHeight="1" x14ac:dyDescent="0.2">
      <c r="K52" s="183" t="s">
        <v>329</v>
      </c>
      <c r="L52" s="182" t="s">
        <v>328</v>
      </c>
      <c r="M52" s="387">
        <f t="shared" si="0"/>
        <v>0</v>
      </c>
    </row>
    <row r="53" spans="3:13" ht="15" customHeight="1" x14ac:dyDescent="0.2">
      <c r="K53" s="181" t="s">
        <v>333</v>
      </c>
      <c r="L53" s="182" t="s">
        <v>334</v>
      </c>
      <c r="M53" s="387">
        <f t="shared" si="0"/>
        <v>0</v>
      </c>
    </row>
    <row r="54" spans="3:13" ht="15" customHeight="1" x14ac:dyDescent="0.2">
      <c r="K54" s="183" t="s">
        <v>340</v>
      </c>
      <c r="L54" s="182" t="s">
        <v>778</v>
      </c>
      <c r="M54" s="387">
        <f t="shared" si="0"/>
        <v>0</v>
      </c>
    </row>
    <row r="55" spans="3:13" ht="15" customHeight="1" x14ac:dyDescent="0.2">
      <c r="K55" s="183" t="s">
        <v>343</v>
      </c>
      <c r="L55" s="182" t="s">
        <v>342</v>
      </c>
      <c r="M55" s="387">
        <f t="shared" si="0"/>
        <v>0</v>
      </c>
    </row>
    <row r="56" spans="3:13" ht="15" customHeight="1" x14ac:dyDescent="0.2">
      <c r="K56" s="183" t="s">
        <v>346</v>
      </c>
      <c r="L56" s="182" t="s">
        <v>345</v>
      </c>
      <c r="M56" s="387">
        <f t="shared" si="0"/>
        <v>0</v>
      </c>
    </row>
    <row r="57" spans="3:13" ht="15" customHeight="1" x14ac:dyDescent="0.2">
      <c r="K57" s="183" t="s">
        <v>351</v>
      </c>
      <c r="L57" s="182" t="s">
        <v>352</v>
      </c>
      <c r="M57" s="387">
        <f t="shared" si="0"/>
        <v>0</v>
      </c>
    </row>
    <row r="58" spans="3:13" ht="15" customHeight="1" x14ac:dyDescent="0.2">
      <c r="K58" s="183" t="s">
        <v>357</v>
      </c>
      <c r="L58" s="182" t="s">
        <v>779</v>
      </c>
      <c r="M58" s="387">
        <f t="shared" si="0"/>
        <v>0</v>
      </c>
    </row>
    <row r="59" spans="3:13" ht="15" customHeight="1" x14ac:dyDescent="0.2">
      <c r="K59" s="183" t="s">
        <v>361</v>
      </c>
      <c r="L59" s="182" t="s">
        <v>362</v>
      </c>
      <c r="M59" s="387">
        <f t="shared" si="0"/>
        <v>0</v>
      </c>
    </row>
    <row r="60" spans="3:13" ht="15" customHeight="1" x14ac:dyDescent="0.2">
      <c r="K60" s="183" t="s">
        <v>366</v>
      </c>
      <c r="L60" s="182" t="s">
        <v>88</v>
      </c>
      <c r="M60" s="387">
        <f t="shared" si="0"/>
        <v>0</v>
      </c>
    </row>
    <row r="61" spans="3:13" ht="15" customHeight="1" x14ac:dyDescent="0.2">
      <c r="K61" s="183" t="s">
        <v>378</v>
      </c>
      <c r="L61" s="182" t="s">
        <v>89</v>
      </c>
      <c r="M61" s="387">
        <f t="shared" si="0"/>
        <v>0</v>
      </c>
    </row>
    <row r="62" spans="3:13" ht="15" customHeight="1" x14ac:dyDescent="0.2">
      <c r="K62" s="183" t="s">
        <v>396</v>
      </c>
      <c r="L62" s="182" t="s">
        <v>90</v>
      </c>
      <c r="M62" s="387">
        <f t="shared" si="0"/>
        <v>0</v>
      </c>
    </row>
    <row r="63" spans="3:13" ht="15" customHeight="1" x14ac:dyDescent="0.2">
      <c r="K63" s="183" t="s">
        <v>409</v>
      </c>
      <c r="L63" s="182" t="s">
        <v>408</v>
      </c>
      <c r="M63" s="387">
        <f t="shared" si="0"/>
        <v>0</v>
      </c>
    </row>
    <row r="64" spans="3:13" ht="15" customHeight="1" x14ac:dyDescent="0.2">
      <c r="K64" s="183" t="s">
        <v>412</v>
      </c>
      <c r="L64" s="182" t="s">
        <v>411</v>
      </c>
      <c r="M64" s="387">
        <f t="shared" si="0"/>
        <v>0</v>
      </c>
    </row>
    <row r="65" spans="11:13" ht="15" customHeight="1" x14ac:dyDescent="0.2">
      <c r="K65" s="183" t="s">
        <v>415</v>
      </c>
      <c r="L65" s="182" t="s">
        <v>414</v>
      </c>
      <c r="M65" s="387">
        <f t="shared" si="0"/>
        <v>0</v>
      </c>
    </row>
    <row r="66" spans="11:13" ht="15" customHeight="1" x14ac:dyDescent="0.2">
      <c r="K66" s="183" t="s">
        <v>418</v>
      </c>
      <c r="L66" s="182" t="s">
        <v>417</v>
      </c>
      <c r="M66" s="387">
        <f t="shared" si="0"/>
        <v>0</v>
      </c>
    </row>
    <row r="67" spans="11:13" ht="15" customHeight="1" x14ac:dyDescent="0.2">
      <c r="K67" s="183" t="s">
        <v>421</v>
      </c>
      <c r="L67" s="182" t="s">
        <v>422</v>
      </c>
      <c r="M67" s="387">
        <f t="shared" si="0"/>
        <v>0</v>
      </c>
    </row>
    <row r="68" spans="11:13" ht="15" customHeight="1" x14ac:dyDescent="0.2">
      <c r="K68" s="183" t="s">
        <v>427</v>
      </c>
      <c r="L68" s="182" t="s">
        <v>426</v>
      </c>
      <c r="M68" s="387">
        <f t="shared" si="0"/>
        <v>0</v>
      </c>
    </row>
    <row r="69" spans="11:13" ht="15" customHeight="1" x14ac:dyDescent="0.2">
      <c r="K69" s="183" t="s">
        <v>430</v>
      </c>
      <c r="L69" s="182" t="s">
        <v>431</v>
      </c>
      <c r="M69" s="387">
        <f t="shared" si="0"/>
        <v>0</v>
      </c>
    </row>
    <row r="70" spans="11:13" ht="15" customHeight="1" x14ac:dyDescent="0.2">
      <c r="K70" s="183" t="s">
        <v>436</v>
      </c>
      <c r="L70" s="182" t="s">
        <v>435</v>
      </c>
      <c r="M70" s="387">
        <f t="shared" si="0"/>
        <v>0</v>
      </c>
    </row>
    <row r="71" spans="11:13" ht="15" customHeight="1" x14ac:dyDescent="0.2">
      <c r="K71" s="183" t="s">
        <v>439</v>
      </c>
      <c r="L71" s="182" t="s">
        <v>437</v>
      </c>
      <c r="M71" s="387">
        <f t="shared" si="0"/>
        <v>0</v>
      </c>
    </row>
    <row r="72" spans="11:13" ht="15" customHeight="1" x14ac:dyDescent="0.2">
      <c r="K72" s="183" t="s">
        <v>442</v>
      </c>
      <c r="L72" s="182" t="s">
        <v>443</v>
      </c>
      <c r="M72" s="387">
        <f t="shared" si="0"/>
        <v>0</v>
      </c>
    </row>
    <row r="73" spans="11:13" ht="15" customHeight="1" x14ac:dyDescent="0.2">
      <c r="K73" s="183" t="s">
        <v>448</v>
      </c>
      <c r="L73" s="182" t="s">
        <v>447</v>
      </c>
      <c r="M73" s="387">
        <f t="shared" si="0"/>
        <v>0</v>
      </c>
    </row>
    <row r="74" spans="11:13" ht="15" customHeight="1" x14ac:dyDescent="0.2">
      <c r="K74" s="183" t="s">
        <v>451</v>
      </c>
      <c r="L74" s="182" t="s">
        <v>450</v>
      </c>
      <c r="M74" s="387">
        <f t="shared" si="0"/>
        <v>0</v>
      </c>
    </row>
    <row r="75" spans="11:13" ht="15" customHeight="1" x14ac:dyDescent="0.2">
      <c r="K75" s="183" t="s">
        <v>454</v>
      </c>
      <c r="L75" s="182" t="s">
        <v>455</v>
      </c>
      <c r="M75" s="387">
        <f t="shared" si="0"/>
        <v>0</v>
      </c>
    </row>
    <row r="76" spans="11:13" ht="15" customHeight="1" x14ac:dyDescent="0.2">
      <c r="K76" s="183" t="s">
        <v>461</v>
      </c>
      <c r="L76" s="182" t="s">
        <v>95</v>
      </c>
      <c r="M76" s="387">
        <f t="shared" si="0"/>
        <v>0</v>
      </c>
    </row>
    <row r="77" spans="11:13" ht="15" customHeight="1" x14ac:dyDescent="0.2">
      <c r="K77" s="183" t="s">
        <v>465</v>
      </c>
      <c r="L77" s="182" t="s">
        <v>464</v>
      </c>
      <c r="M77" s="387">
        <f t="shared" si="0"/>
        <v>0</v>
      </c>
    </row>
    <row r="78" spans="11:13" ht="15" customHeight="1" x14ac:dyDescent="0.2">
      <c r="K78" s="183" t="s">
        <v>468</v>
      </c>
      <c r="L78" s="182" t="s">
        <v>469</v>
      </c>
      <c r="M78" s="387">
        <f t="shared" si="0"/>
        <v>0</v>
      </c>
    </row>
    <row r="79" spans="11:13" ht="15" customHeight="1" x14ac:dyDescent="0.2">
      <c r="K79" s="183" t="s">
        <v>474</v>
      </c>
      <c r="L79" s="182" t="s">
        <v>473</v>
      </c>
      <c r="M79" s="387">
        <f t="shared" si="0"/>
        <v>0</v>
      </c>
    </row>
    <row r="80" spans="11:13" ht="15" customHeight="1" x14ac:dyDescent="0.2">
      <c r="K80" s="183" t="s">
        <v>477</v>
      </c>
      <c r="L80" s="182" t="s">
        <v>476</v>
      </c>
      <c r="M80" s="387">
        <f t="shared" si="0"/>
        <v>0</v>
      </c>
    </row>
    <row r="81" spans="11:13" ht="15" customHeight="1" x14ac:dyDescent="0.2">
      <c r="K81" s="183" t="s">
        <v>480</v>
      </c>
      <c r="L81" s="182" t="s">
        <v>479</v>
      </c>
      <c r="M81" s="387">
        <f t="shared" si="0"/>
        <v>0</v>
      </c>
    </row>
    <row r="82" spans="11:13" ht="15" customHeight="1" x14ac:dyDescent="0.2">
      <c r="K82" s="183" t="s">
        <v>483</v>
      </c>
      <c r="L82" s="182" t="s">
        <v>482</v>
      </c>
      <c r="M82" s="387">
        <f t="shared" ref="M82:M123" si="1">SUMIF($F$17:$F$46,L82,$D$17:$D$46)</f>
        <v>0</v>
      </c>
    </row>
    <row r="83" spans="11:13" ht="15" customHeight="1" x14ac:dyDescent="0.2">
      <c r="K83" s="183" t="s">
        <v>486</v>
      </c>
      <c r="L83" s="182" t="s">
        <v>487</v>
      </c>
      <c r="M83" s="387">
        <f t="shared" si="1"/>
        <v>0</v>
      </c>
    </row>
    <row r="84" spans="11:13" ht="15" customHeight="1" x14ac:dyDescent="0.2">
      <c r="K84" s="183" t="s">
        <v>491</v>
      </c>
      <c r="L84" s="182" t="s">
        <v>98</v>
      </c>
      <c r="M84" s="387">
        <f t="shared" si="1"/>
        <v>0</v>
      </c>
    </row>
    <row r="85" spans="11:13" ht="15" customHeight="1" x14ac:dyDescent="0.2">
      <c r="K85" s="183" t="s">
        <v>493</v>
      </c>
      <c r="L85" s="182" t="s">
        <v>99</v>
      </c>
      <c r="M85" s="387">
        <f t="shared" si="1"/>
        <v>0</v>
      </c>
    </row>
    <row r="86" spans="11:13" ht="15" customHeight="1" x14ac:dyDescent="0.2">
      <c r="K86" s="183" t="s">
        <v>496</v>
      </c>
      <c r="L86" s="182" t="s">
        <v>100</v>
      </c>
      <c r="M86" s="387">
        <f t="shared" si="1"/>
        <v>0</v>
      </c>
    </row>
    <row r="87" spans="11:13" ht="15" customHeight="1" x14ac:dyDescent="0.2">
      <c r="K87" s="183" t="s">
        <v>501</v>
      </c>
      <c r="L87" s="182" t="s">
        <v>101</v>
      </c>
      <c r="M87" s="387">
        <f t="shared" si="1"/>
        <v>0</v>
      </c>
    </row>
    <row r="88" spans="11:13" ht="15" customHeight="1" x14ac:dyDescent="0.2">
      <c r="K88" s="183" t="s">
        <v>506</v>
      </c>
      <c r="L88" s="182" t="s">
        <v>505</v>
      </c>
      <c r="M88" s="387">
        <f t="shared" si="1"/>
        <v>0</v>
      </c>
    </row>
    <row r="89" spans="11:13" ht="15" customHeight="1" x14ac:dyDescent="0.2">
      <c r="K89" s="183" t="s">
        <v>508</v>
      </c>
      <c r="L89" s="182" t="s">
        <v>509</v>
      </c>
      <c r="M89" s="387">
        <f t="shared" si="1"/>
        <v>0</v>
      </c>
    </row>
    <row r="90" spans="11:13" ht="15" customHeight="1" x14ac:dyDescent="0.2">
      <c r="K90" s="183" t="s">
        <v>512</v>
      </c>
      <c r="L90" s="182" t="s">
        <v>513</v>
      </c>
      <c r="M90" s="387">
        <f t="shared" si="1"/>
        <v>0</v>
      </c>
    </row>
    <row r="91" spans="11:13" ht="15" customHeight="1" x14ac:dyDescent="0.2">
      <c r="K91" s="183" t="s">
        <v>516</v>
      </c>
      <c r="L91" s="182" t="s">
        <v>517</v>
      </c>
      <c r="M91" s="387">
        <f t="shared" si="1"/>
        <v>0</v>
      </c>
    </row>
    <row r="92" spans="11:13" ht="15" customHeight="1" x14ac:dyDescent="0.2">
      <c r="K92" s="181" t="s">
        <v>522</v>
      </c>
      <c r="L92" s="182" t="s">
        <v>523</v>
      </c>
      <c r="M92" s="387">
        <f t="shared" si="1"/>
        <v>0</v>
      </c>
    </row>
    <row r="93" spans="11:13" ht="15" customHeight="1" x14ac:dyDescent="0.2">
      <c r="K93" s="183" t="s">
        <v>528</v>
      </c>
      <c r="L93" s="182" t="s">
        <v>529</v>
      </c>
      <c r="M93" s="387">
        <f t="shared" si="1"/>
        <v>0</v>
      </c>
    </row>
    <row r="94" spans="11:13" ht="15" customHeight="1" x14ac:dyDescent="0.2">
      <c r="K94" s="183" t="s">
        <v>534</v>
      </c>
      <c r="L94" s="182" t="s">
        <v>535</v>
      </c>
      <c r="M94" s="387">
        <f t="shared" si="1"/>
        <v>0</v>
      </c>
    </row>
    <row r="95" spans="11:13" ht="15" customHeight="1" x14ac:dyDescent="0.2">
      <c r="K95" s="183" t="s">
        <v>542</v>
      </c>
      <c r="L95" s="182" t="s">
        <v>540</v>
      </c>
      <c r="M95" s="387">
        <f t="shared" si="1"/>
        <v>0</v>
      </c>
    </row>
    <row r="96" spans="11:13" ht="15" customHeight="1" x14ac:dyDescent="0.2">
      <c r="K96" s="183" t="s">
        <v>545</v>
      </c>
      <c r="L96" s="182" t="s">
        <v>544</v>
      </c>
      <c r="M96" s="387">
        <f t="shared" si="1"/>
        <v>0</v>
      </c>
    </row>
    <row r="97" spans="11:13" ht="15" customHeight="1" x14ac:dyDescent="0.2">
      <c r="K97" s="183" t="s">
        <v>548</v>
      </c>
      <c r="L97" s="182" t="s">
        <v>546</v>
      </c>
      <c r="M97" s="387">
        <f t="shared" si="1"/>
        <v>0</v>
      </c>
    </row>
    <row r="98" spans="11:13" ht="15" customHeight="1" x14ac:dyDescent="0.2">
      <c r="K98" s="183" t="s">
        <v>551</v>
      </c>
      <c r="L98" s="182" t="s">
        <v>552</v>
      </c>
      <c r="M98" s="387">
        <f t="shared" si="1"/>
        <v>0</v>
      </c>
    </row>
    <row r="99" spans="11:13" ht="15" customHeight="1" x14ac:dyDescent="0.2">
      <c r="K99" s="183" t="s">
        <v>557</v>
      </c>
      <c r="L99" s="182" t="s">
        <v>556</v>
      </c>
      <c r="M99" s="387">
        <f t="shared" si="1"/>
        <v>0</v>
      </c>
    </row>
    <row r="100" spans="11:13" ht="15" customHeight="1" x14ac:dyDescent="0.2">
      <c r="K100" s="183" t="s">
        <v>559</v>
      </c>
      <c r="L100" s="182" t="s">
        <v>560</v>
      </c>
      <c r="M100" s="387">
        <f t="shared" si="1"/>
        <v>0</v>
      </c>
    </row>
    <row r="101" spans="11:13" ht="15" customHeight="1" x14ac:dyDescent="0.2">
      <c r="K101" s="183" t="s">
        <v>563</v>
      </c>
      <c r="L101" s="182" t="s">
        <v>562</v>
      </c>
      <c r="M101" s="387">
        <f t="shared" si="1"/>
        <v>0</v>
      </c>
    </row>
    <row r="102" spans="11:13" ht="15" customHeight="1" x14ac:dyDescent="0.2">
      <c r="K102" s="183" t="s">
        <v>566</v>
      </c>
      <c r="L102" s="182" t="s">
        <v>565</v>
      </c>
      <c r="M102" s="387">
        <f t="shared" si="1"/>
        <v>0</v>
      </c>
    </row>
    <row r="103" spans="11:13" ht="15" customHeight="1" x14ac:dyDescent="0.2">
      <c r="K103" s="183" t="s">
        <v>569</v>
      </c>
      <c r="L103" s="182" t="s">
        <v>568</v>
      </c>
      <c r="M103" s="387">
        <f t="shared" si="1"/>
        <v>0</v>
      </c>
    </row>
    <row r="104" spans="11:13" ht="15" customHeight="1" x14ac:dyDescent="0.2">
      <c r="K104" s="183" t="s">
        <v>572</v>
      </c>
      <c r="L104" s="182" t="s">
        <v>571</v>
      </c>
      <c r="M104" s="387">
        <f t="shared" si="1"/>
        <v>0</v>
      </c>
    </row>
    <row r="105" spans="11:13" ht="15" customHeight="1" x14ac:dyDescent="0.2">
      <c r="K105" s="183" t="s">
        <v>576</v>
      </c>
      <c r="L105" s="182" t="s">
        <v>105</v>
      </c>
      <c r="M105" s="387">
        <f t="shared" si="1"/>
        <v>0</v>
      </c>
    </row>
    <row r="106" spans="11:13" ht="15" customHeight="1" x14ac:dyDescent="0.2">
      <c r="K106" s="183" t="s">
        <v>582</v>
      </c>
      <c r="L106" s="182" t="s">
        <v>583</v>
      </c>
      <c r="M106" s="387">
        <f t="shared" si="1"/>
        <v>0</v>
      </c>
    </row>
    <row r="107" spans="11:13" ht="15" customHeight="1" x14ac:dyDescent="0.2">
      <c r="K107" s="183" t="s">
        <v>781</v>
      </c>
      <c r="L107" s="182" t="s">
        <v>1053</v>
      </c>
      <c r="M107" s="387">
        <f t="shared" si="1"/>
        <v>0</v>
      </c>
    </row>
    <row r="108" spans="11:13" ht="15" customHeight="1" x14ac:dyDescent="0.2">
      <c r="K108" s="183" t="s">
        <v>593</v>
      </c>
      <c r="L108" s="182" t="s">
        <v>592</v>
      </c>
      <c r="M108" s="387">
        <f t="shared" si="1"/>
        <v>0</v>
      </c>
    </row>
    <row r="109" spans="11:13" ht="15" customHeight="1" x14ac:dyDescent="0.2">
      <c r="K109" s="183" t="s">
        <v>596</v>
      </c>
      <c r="L109" s="182" t="s">
        <v>595</v>
      </c>
      <c r="M109" s="387">
        <f t="shared" si="1"/>
        <v>0</v>
      </c>
    </row>
    <row r="110" spans="11:13" ht="15" customHeight="1" x14ac:dyDescent="0.2">
      <c r="K110" s="183" t="s">
        <v>599</v>
      </c>
      <c r="L110" s="182" t="s">
        <v>598</v>
      </c>
      <c r="M110" s="387">
        <f t="shared" si="1"/>
        <v>0</v>
      </c>
    </row>
    <row r="111" spans="11:13" ht="15" customHeight="1" x14ac:dyDescent="0.2">
      <c r="K111" s="183" t="s">
        <v>602</v>
      </c>
      <c r="L111" s="182" t="s">
        <v>601</v>
      </c>
      <c r="M111" s="387">
        <f t="shared" si="1"/>
        <v>0</v>
      </c>
    </row>
    <row r="112" spans="11:13" ht="15" customHeight="1" x14ac:dyDescent="0.2">
      <c r="K112" s="183" t="s">
        <v>604</v>
      </c>
      <c r="L112" s="182" t="s">
        <v>108</v>
      </c>
      <c r="M112" s="387">
        <f t="shared" si="1"/>
        <v>0</v>
      </c>
    </row>
    <row r="113" spans="11:13" ht="15" customHeight="1" x14ac:dyDescent="0.2">
      <c r="K113" s="183" t="s">
        <v>606</v>
      </c>
      <c r="L113" s="182" t="s">
        <v>607</v>
      </c>
      <c r="M113" s="387">
        <f t="shared" si="1"/>
        <v>0</v>
      </c>
    </row>
    <row r="114" spans="11:13" ht="15" customHeight="1" x14ac:dyDescent="0.2">
      <c r="K114" s="183" t="s">
        <v>612</v>
      </c>
      <c r="L114" s="182" t="s">
        <v>611</v>
      </c>
      <c r="M114" s="387">
        <f t="shared" si="1"/>
        <v>0</v>
      </c>
    </row>
    <row r="115" spans="11:13" ht="15" customHeight="1" x14ac:dyDescent="0.2">
      <c r="K115" s="183" t="s">
        <v>615</v>
      </c>
      <c r="L115" s="182" t="s">
        <v>616</v>
      </c>
      <c r="M115" s="387">
        <f t="shared" si="1"/>
        <v>0</v>
      </c>
    </row>
    <row r="116" spans="11:13" ht="15" customHeight="1" x14ac:dyDescent="0.2">
      <c r="K116" s="183" t="s">
        <v>620</v>
      </c>
      <c r="L116" s="182" t="s">
        <v>621</v>
      </c>
      <c r="M116" s="387">
        <f t="shared" si="1"/>
        <v>0</v>
      </c>
    </row>
    <row r="117" spans="11:13" ht="15" customHeight="1" x14ac:dyDescent="0.2">
      <c r="K117" s="183" t="s">
        <v>624</v>
      </c>
      <c r="L117" s="182" t="s">
        <v>623</v>
      </c>
      <c r="M117" s="387">
        <f t="shared" si="1"/>
        <v>0</v>
      </c>
    </row>
    <row r="118" spans="11:13" ht="15" customHeight="1" x14ac:dyDescent="0.2">
      <c r="K118" s="183" t="s">
        <v>627</v>
      </c>
      <c r="L118" s="182" t="s">
        <v>626</v>
      </c>
      <c r="M118" s="387">
        <f t="shared" si="1"/>
        <v>0</v>
      </c>
    </row>
    <row r="119" spans="11:13" ht="15" customHeight="1" x14ac:dyDescent="0.2">
      <c r="K119" s="183" t="s">
        <v>630</v>
      </c>
      <c r="L119" s="182" t="s">
        <v>629</v>
      </c>
      <c r="M119" s="387">
        <f t="shared" si="1"/>
        <v>0</v>
      </c>
    </row>
    <row r="120" spans="11:13" ht="15" customHeight="1" x14ac:dyDescent="0.2">
      <c r="K120" s="183" t="s">
        <v>633</v>
      </c>
      <c r="L120" s="182" t="s">
        <v>632</v>
      </c>
      <c r="M120" s="387">
        <f t="shared" si="1"/>
        <v>0</v>
      </c>
    </row>
    <row r="121" spans="11:13" ht="15" customHeight="1" x14ac:dyDescent="0.2">
      <c r="K121" s="183" t="s">
        <v>636</v>
      </c>
      <c r="L121" s="182" t="s">
        <v>635</v>
      </c>
      <c r="M121" s="387">
        <f t="shared" si="1"/>
        <v>0</v>
      </c>
    </row>
    <row r="122" spans="11:13" ht="15" customHeight="1" x14ac:dyDescent="0.2">
      <c r="K122" s="183" t="s">
        <v>782</v>
      </c>
      <c r="L122" s="182" t="s">
        <v>111</v>
      </c>
      <c r="M122" s="387">
        <f t="shared" si="1"/>
        <v>0</v>
      </c>
    </row>
    <row r="123" spans="11:13" ht="15" customHeight="1" thickBot="1" x14ac:dyDescent="0.25">
      <c r="K123" s="184" t="s">
        <v>784</v>
      </c>
      <c r="L123" s="185" t="s">
        <v>112</v>
      </c>
      <c r="M123" s="388">
        <f t="shared" si="1"/>
        <v>0</v>
      </c>
    </row>
    <row r="124" spans="11:13" ht="15" customHeight="1" thickTop="1" x14ac:dyDescent="0.2">
      <c r="K124" s="186"/>
      <c r="L124" s="186" t="s">
        <v>131</v>
      </c>
      <c r="M124" s="195">
        <f>SUM(M17:M123)</f>
        <v>3000</v>
      </c>
    </row>
    <row r="125" spans="11:13" ht="4.95" customHeight="1" x14ac:dyDescent="0.2">
      <c r="K125" s="187"/>
      <c r="L125" s="188"/>
    </row>
    <row r="126" spans="11:13" ht="15" customHeight="1" x14ac:dyDescent="0.2">
      <c r="M126" s="389"/>
    </row>
    <row r="127" spans="11:13" ht="15" customHeight="1" x14ac:dyDescent="0.2">
      <c r="M127" s="390"/>
    </row>
    <row r="128" spans="11:13" ht="15" customHeight="1" x14ac:dyDescent="0.2">
      <c r="M128" s="390"/>
    </row>
    <row r="129" spans="13:13" ht="15" customHeight="1" x14ac:dyDescent="0.2">
      <c r="M129" s="390"/>
    </row>
  </sheetData>
  <sheetProtection sheet="1" objects="1" scenarios="1"/>
  <dataConsolidate link="1"/>
  <mergeCells count="7">
    <mergeCell ref="M15:M16"/>
    <mergeCell ref="C2:F2"/>
    <mergeCell ref="B15:B16"/>
    <mergeCell ref="C15:D15"/>
    <mergeCell ref="E15:F15"/>
    <mergeCell ref="K15:K16"/>
    <mergeCell ref="L15:L16"/>
  </mergeCells>
  <phoneticPr fontId="1"/>
  <dataValidations count="3">
    <dataValidation type="list" allowBlank="1" showInputMessage="1" showErrorMessage="1" errorTitle="入力の異常（産業分類の設定）" error="想定されていない入力が行われました。_x000a_プルダウンの中から産業分類を選択してください。" sqref="E17:E46">
      <formula1>大分類</formula1>
    </dataValidation>
    <dataValidation type="list" allowBlank="1" showInputMessage="1" showErrorMessage="1" errorTitle="入力の異常（産業分類の設定）" error="想定されていない入力が行われました。_x000a_プルダウンの中から産業分類を選択してください。" sqref="F17:F46">
      <formula1>INDIRECT(E17)</formula1>
    </dataValidation>
    <dataValidation type="decimal" allowBlank="1" showInputMessage="1" showErrorMessage="1" errorTitle="入力の異常（金額）" error="想定されていない入力が行われました。_x000a_当該項目には金額のみ御入力ください。" sqref="D17:D46">
      <formula1>-1E+22</formula1>
      <formula2>1E+22</formula2>
    </dataValidation>
  </dataValidations>
  <pageMargins left="0.70866141732283472" right="0.70866141732283472" top="0.74803149606299213" bottom="0.74803149606299213" header="0.31496062992125984" footer="0.31496062992125984"/>
  <pageSetup paperSize="9" scale="28" orientation="landscape" r:id="rId1"/>
  <colBreaks count="1" manualBreakCount="1">
    <brk id="9"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L18"/>
  <sheetViews>
    <sheetView workbookViewId="0">
      <selection activeCell="J23" sqref="J23"/>
    </sheetView>
  </sheetViews>
  <sheetFormatPr defaultRowHeight="13.2" x14ac:dyDescent="0.2"/>
  <cols>
    <col min="1" max="1" width="7.5546875" style="484" customWidth="1"/>
    <col min="2" max="38" width="8.88671875" style="484"/>
  </cols>
  <sheetData>
    <row r="1" spans="1:38" x14ac:dyDescent="0.2">
      <c r="A1" s="480" t="s">
        <v>766</v>
      </c>
      <c r="B1" s="481" t="s">
        <v>77</v>
      </c>
      <c r="C1" s="481" t="s">
        <v>1340</v>
      </c>
      <c r="D1" s="481" t="s">
        <v>1341</v>
      </c>
      <c r="E1" s="481" t="s">
        <v>1342</v>
      </c>
      <c r="F1" s="481" t="s">
        <v>1343</v>
      </c>
      <c r="G1" s="481" t="s">
        <v>1344</v>
      </c>
      <c r="H1" s="481" t="s">
        <v>1345</v>
      </c>
      <c r="I1" s="481" t="s">
        <v>1346</v>
      </c>
      <c r="J1" s="481" t="s">
        <v>1347</v>
      </c>
      <c r="K1" s="481" t="s">
        <v>1348</v>
      </c>
      <c r="L1" s="481" t="s">
        <v>1349</v>
      </c>
      <c r="M1" s="481" t="s">
        <v>1350</v>
      </c>
      <c r="N1" s="481" t="s">
        <v>1351</v>
      </c>
      <c r="O1" s="481" t="s">
        <v>1352</v>
      </c>
      <c r="P1" s="481" t="s">
        <v>1353</v>
      </c>
      <c r="Q1" s="481" t="s">
        <v>1354</v>
      </c>
      <c r="R1" s="481" t="s">
        <v>1355</v>
      </c>
      <c r="S1" s="481" t="s">
        <v>1356</v>
      </c>
      <c r="T1" s="481" t="s">
        <v>1357</v>
      </c>
      <c r="U1" s="481" t="s">
        <v>1358</v>
      </c>
      <c r="V1" s="481" t="s">
        <v>1359</v>
      </c>
      <c r="W1" s="481" t="s">
        <v>1360</v>
      </c>
      <c r="X1" s="481" t="s">
        <v>1361</v>
      </c>
      <c r="Y1" s="481" t="s">
        <v>1362</v>
      </c>
      <c r="Z1" s="481" t="s">
        <v>1363</v>
      </c>
      <c r="AA1" s="481" t="s">
        <v>101</v>
      </c>
      <c r="AB1" s="481" t="s">
        <v>1364</v>
      </c>
      <c r="AC1" s="481" t="s">
        <v>1365</v>
      </c>
      <c r="AD1" s="481" t="s">
        <v>1366</v>
      </c>
      <c r="AE1" s="481" t="s">
        <v>1367</v>
      </c>
      <c r="AF1" s="481" t="s">
        <v>1368</v>
      </c>
      <c r="AG1" s="481" t="s">
        <v>1369</v>
      </c>
      <c r="AH1" s="481" t="s">
        <v>1370</v>
      </c>
      <c r="AI1" s="481" t="s">
        <v>1371</v>
      </c>
      <c r="AJ1" s="481" t="s">
        <v>1372</v>
      </c>
      <c r="AK1" s="481" t="s">
        <v>637</v>
      </c>
      <c r="AL1" s="481" t="s">
        <v>638</v>
      </c>
    </row>
    <row r="2" spans="1:38" x14ac:dyDescent="0.2">
      <c r="A2" s="482" t="s">
        <v>767</v>
      </c>
      <c r="B2" s="483" t="s">
        <v>143</v>
      </c>
      <c r="C2" s="483" t="s">
        <v>175</v>
      </c>
      <c r="D2" s="483" t="s">
        <v>186</v>
      </c>
      <c r="E2" s="483" t="s">
        <v>214</v>
      </c>
      <c r="F2" s="483" t="s">
        <v>234</v>
      </c>
      <c r="G2" s="483" t="s">
        <v>257</v>
      </c>
      <c r="H2" s="483" t="s">
        <v>295</v>
      </c>
      <c r="I2" s="483" t="s">
        <v>301</v>
      </c>
      <c r="J2" s="483" t="s">
        <v>1373</v>
      </c>
      <c r="K2" s="483" t="s">
        <v>328</v>
      </c>
      <c r="L2" s="483" t="s">
        <v>345</v>
      </c>
      <c r="M2" s="483" t="s">
        <v>779</v>
      </c>
      <c r="N2" s="483" t="s">
        <v>88</v>
      </c>
      <c r="O2" s="483" t="s">
        <v>89</v>
      </c>
      <c r="P2" s="483" t="s">
        <v>90</v>
      </c>
      <c r="Q2" s="483" t="s">
        <v>408</v>
      </c>
      <c r="R2" s="483" t="s">
        <v>414</v>
      </c>
      <c r="S2" s="483" t="s">
        <v>431</v>
      </c>
      <c r="T2" s="483" t="s">
        <v>437</v>
      </c>
      <c r="U2" s="483" t="s">
        <v>95</v>
      </c>
      <c r="V2" s="483" t="s">
        <v>469</v>
      </c>
      <c r="W2" s="483" t="s">
        <v>482</v>
      </c>
      <c r="X2" s="483" t="s">
        <v>98</v>
      </c>
      <c r="Y2" s="483" t="s">
        <v>99</v>
      </c>
      <c r="Z2" s="483" t="s">
        <v>100</v>
      </c>
      <c r="AA2" s="483" t="s">
        <v>1374</v>
      </c>
      <c r="AB2" s="483" t="s">
        <v>505</v>
      </c>
      <c r="AC2" s="483" t="s">
        <v>517</v>
      </c>
      <c r="AD2" s="483" t="s">
        <v>560</v>
      </c>
      <c r="AE2" s="483" t="s">
        <v>105</v>
      </c>
      <c r="AF2" s="483" t="s">
        <v>583</v>
      </c>
      <c r="AG2" s="483" t="s">
        <v>592</v>
      </c>
      <c r="AH2" s="483" t="s">
        <v>1370</v>
      </c>
      <c r="AI2" s="483" t="s">
        <v>607</v>
      </c>
      <c r="AJ2" s="483" t="s">
        <v>623</v>
      </c>
      <c r="AK2" s="483" t="s">
        <v>637</v>
      </c>
      <c r="AL2" s="483" t="s">
        <v>638</v>
      </c>
    </row>
    <row r="3" spans="1:38" x14ac:dyDescent="0.2">
      <c r="B3" s="485" t="s">
        <v>156</v>
      </c>
      <c r="C3" s="485" t="s">
        <v>180</v>
      </c>
      <c r="D3" s="485" t="s">
        <v>202</v>
      </c>
      <c r="E3" s="485" t="s">
        <v>226</v>
      </c>
      <c r="F3" s="485" t="s">
        <v>238</v>
      </c>
      <c r="G3" s="485" t="s">
        <v>262</v>
      </c>
      <c r="H3" s="485" t="s">
        <v>298</v>
      </c>
      <c r="I3" s="485" t="s">
        <v>306</v>
      </c>
      <c r="J3" s="485" t="s">
        <v>317</v>
      </c>
      <c r="K3" s="485" t="s">
        <v>334</v>
      </c>
      <c r="L3" s="485" t="s">
        <v>352</v>
      </c>
      <c r="M3" s="485" t="s">
        <v>362</v>
      </c>
      <c r="N3" s="485"/>
      <c r="O3" s="485"/>
      <c r="P3" s="485"/>
      <c r="Q3" s="485" t="s">
        <v>411</v>
      </c>
      <c r="R3" s="485" t="s">
        <v>417</v>
      </c>
      <c r="S3" s="485" t="s">
        <v>435</v>
      </c>
      <c r="T3" s="485" t="s">
        <v>443</v>
      </c>
      <c r="U3" s="485" t="s">
        <v>254</v>
      </c>
      <c r="V3" s="485" t="s">
        <v>473</v>
      </c>
      <c r="W3" s="485" t="s">
        <v>487</v>
      </c>
      <c r="X3" s="485"/>
      <c r="Y3" s="485"/>
      <c r="Z3" s="485"/>
      <c r="AA3" s="485"/>
      <c r="AB3" s="485" t="s">
        <v>509</v>
      </c>
      <c r="AC3" s="485" t="s">
        <v>1400</v>
      </c>
      <c r="AD3" s="485" t="s">
        <v>562</v>
      </c>
      <c r="AE3" s="485"/>
      <c r="AF3" s="485" t="s">
        <v>588</v>
      </c>
      <c r="AG3" s="485" t="s">
        <v>595</v>
      </c>
      <c r="AH3" s="485"/>
      <c r="AI3" s="485" t="s">
        <v>611</v>
      </c>
      <c r="AJ3" s="485" t="s">
        <v>626</v>
      </c>
      <c r="AK3" s="485"/>
      <c r="AL3" s="485"/>
    </row>
    <row r="4" spans="1:38" x14ac:dyDescent="0.2">
      <c r="B4" s="485" t="s">
        <v>158</v>
      </c>
      <c r="C4" s="485"/>
      <c r="D4" s="485" t="s">
        <v>1399</v>
      </c>
      <c r="E4" s="485"/>
      <c r="F4" s="485" t="s">
        <v>243</v>
      </c>
      <c r="G4" s="485" t="s">
        <v>774</v>
      </c>
      <c r="H4" s="485"/>
      <c r="I4" s="485"/>
      <c r="J4" s="485" t="s">
        <v>320</v>
      </c>
      <c r="K4" s="485" t="s">
        <v>778</v>
      </c>
      <c r="L4" s="485"/>
      <c r="M4" s="485"/>
      <c r="N4" s="485"/>
      <c r="O4" s="485"/>
      <c r="P4" s="485"/>
      <c r="Q4" s="485"/>
      <c r="R4" s="485" t="s">
        <v>422</v>
      </c>
      <c r="S4" s="485"/>
      <c r="T4" s="485" t="s">
        <v>447</v>
      </c>
      <c r="U4" s="485" t="s">
        <v>776</v>
      </c>
      <c r="V4" s="485" t="s">
        <v>476</v>
      </c>
      <c r="W4" s="485"/>
      <c r="X4" s="485"/>
      <c r="Y4" s="485"/>
      <c r="Z4" s="485"/>
      <c r="AA4" s="485"/>
      <c r="AB4" s="485" t="s">
        <v>1401</v>
      </c>
      <c r="AC4" s="485" t="s">
        <v>529</v>
      </c>
      <c r="AD4" s="485" t="s">
        <v>565</v>
      </c>
      <c r="AE4" s="485"/>
      <c r="AF4" s="485"/>
      <c r="AG4" s="485" t="s">
        <v>598</v>
      </c>
      <c r="AH4" s="485"/>
      <c r="AI4" s="485" t="s">
        <v>616</v>
      </c>
      <c r="AJ4" s="485" t="s">
        <v>629</v>
      </c>
      <c r="AK4" s="485"/>
      <c r="AL4" s="485"/>
    </row>
    <row r="5" spans="1:38" x14ac:dyDescent="0.2">
      <c r="B5" s="485" t="s">
        <v>163</v>
      </c>
      <c r="C5" s="485"/>
      <c r="D5" s="485" t="s">
        <v>209</v>
      </c>
      <c r="E5" s="485"/>
      <c r="F5" s="485" t="s">
        <v>250</v>
      </c>
      <c r="G5" s="485" t="s">
        <v>1397</v>
      </c>
      <c r="H5" s="485"/>
      <c r="I5" s="485"/>
      <c r="J5" s="485" t="s">
        <v>325</v>
      </c>
      <c r="K5" s="485" t="s">
        <v>342</v>
      </c>
      <c r="L5" s="485"/>
      <c r="M5" s="485"/>
      <c r="N5" s="485"/>
      <c r="O5" s="485"/>
      <c r="P5" s="485"/>
      <c r="Q5" s="485"/>
      <c r="R5" s="485" t="s">
        <v>426</v>
      </c>
      <c r="S5" s="485"/>
      <c r="T5" s="485" t="s">
        <v>450</v>
      </c>
      <c r="U5" s="485" t="s">
        <v>464</v>
      </c>
      <c r="V5" s="485" t="s">
        <v>479</v>
      </c>
      <c r="W5" s="485"/>
      <c r="X5" s="485"/>
      <c r="Y5" s="485"/>
      <c r="Z5" s="485"/>
      <c r="AA5" s="485"/>
      <c r="AB5" s="485"/>
      <c r="AC5" s="485" t="s">
        <v>535</v>
      </c>
      <c r="AD5" s="485" t="s">
        <v>568</v>
      </c>
      <c r="AE5" s="485"/>
      <c r="AF5" s="485"/>
      <c r="AG5" s="485" t="s">
        <v>601</v>
      </c>
      <c r="AH5" s="485"/>
      <c r="AI5" s="485" t="s">
        <v>621</v>
      </c>
      <c r="AJ5" s="485" t="s">
        <v>632</v>
      </c>
      <c r="AK5" s="485"/>
      <c r="AL5" s="485"/>
    </row>
    <row r="6" spans="1:38" x14ac:dyDescent="0.2">
      <c r="B6" s="485" t="s">
        <v>171</v>
      </c>
      <c r="C6" s="485"/>
      <c r="D6" s="485"/>
      <c r="E6" s="485"/>
      <c r="F6" s="485"/>
      <c r="G6" s="485" t="s">
        <v>274</v>
      </c>
      <c r="H6" s="485"/>
      <c r="I6" s="485"/>
      <c r="J6" s="485"/>
      <c r="K6" s="485"/>
      <c r="L6" s="485"/>
      <c r="M6" s="485"/>
      <c r="N6" s="485"/>
      <c r="O6" s="485"/>
      <c r="P6" s="485"/>
      <c r="Q6" s="485"/>
      <c r="R6" s="485"/>
      <c r="S6" s="485"/>
      <c r="T6" s="485" t="s">
        <v>455</v>
      </c>
      <c r="U6" s="485"/>
      <c r="V6" s="485"/>
      <c r="W6" s="485"/>
      <c r="X6" s="485"/>
      <c r="Y6" s="485"/>
      <c r="Z6" s="485"/>
      <c r="AA6" s="485"/>
      <c r="AB6" s="485"/>
      <c r="AC6" s="485" t="s">
        <v>540</v>
      </c>
      <c r="AD6" s="485" t="s">
        <v>571</v>
      </c>
      <c r="AE6" s="485"/>
      <c r="AF6" s="485"/>
      <c r="AG6" s="485"/>
      <c r="AH6" s="485"/>
      <c r="AI6" s="485"/>
      <c r="AJ6" s="485" t="s">
        <v>635</v>
      </c>
      <c r="AK6" s="485"/>
      <c r="AL6" s="485"/>
    </row>
    <row r="7" spans="1:38" x14ac:dyDescent="0.2">
      <c r="B7" s="485"/>
      <c r="C7" s="485"/>
      <c r="D7" s="485"/>
      <c r="E7" s="485"/>
      <c r="F7" s="485"/>
      <c r="G7" s="485" t="s">
        <v>277</v>
      </c>
      <c r="H7" s="485"/>
      <c r="I7" s="485"/>
      <c r="J7" s="485"/>
      <c r="K7" s="485"/>
      <c r="L7" s="485"/>
      <c r="M7" s="485"/>
      <c r="N7" s="485"/>
      <c r="O7" s="485"/>
      <c r="P7" s="485"/>
      <c r="Q7" s="485"/>
      <c r="R7" s="485"/>
      <c r="S7" s="485"/>
      <c r="T7" s="485"/>
      <c r="U7" s="485"/>
      <c r="V7" s="485"/>
      <c r="W7" s="485"/>
      <c r="X7" s="485"/>
      <c r="Y7" s="485"/>
      <c r="Z7" s="485"/>
      <c r="AA7" s="485"/>
      <c r="AB7" s="485"/>
      <c r="AC7" s="485" t="s">
        <v>544</v>
      </c>
      <c r="AD7" s="485"/>
      <c r="AE7" s="485"/>
      <c r="AF7" s="485"/>
      <c r="AG7" s="485"/>
      <c r="AH7" s="485"/>
      <c r="AI7" s="485"/>
      <c r="AJ7" s="485"/>
      <c r="AK7" s="485"/>
      <c r="AL7" s="485"/>
    </row>
    <row r="8" spans="1:38" x14ac:dyDescent="0.2">
      <c r="B8" s="485"/>
      <c r="C8" s="485"/>
      <c r="D8" s="485"/>
      <c r="E8" s="485"/>
      <c r="F8" s="485"/>
      <c r="G8" s="485" t="s">
        <v>279</v>
      </c>
      <c r="H8" s="485"/>
      <c r="I8" s="485"/>
      <c r="J8" s="485"/>
      <c r="K8" s="485"/>
      <c r="L8" s="485"/>
      <c r="M8" s="485"/>
      <c r="N8" s="485"/>
      <c r="O8" s="485"/>
      <c r="P8" s="485"/>
      <c r="Q8" s="485"/>
      <c r="R8" s="485"/>
      <c r="S8" s="485"/>
      <c r="T8" s="485"/>
      <c r="U8" s="485"/>
      <c r="V8" s="485"/>
      <c r="W8" s="485"/>
      <c r="X8" s="485"/>
      <c r="Y8" s="485"/>
      <c r="Z8" s="485"/>
      <c r="AA8" s="485"/>
      <c r="AB8" s="485"/>
      <c r="AC8" s="485" t="s">
        <v>546</v>
      </c>
      <c r="AD8" s="485"/>
      <c r="AE8" s="485"/>
      <c r="AF8" s="485"/>
      <c r="AG8" s="485"/>
      <c r="AH8" s="485"/>
      <c r="AI8" s="485"/>
      <c r="AJ8" s="485"/>
      <c r="AK8" s="485"/>
      <c r="AL8" s="485"/>
    </row>
    <row r="9" spans="1:38" x14ac:dyDescent="0.2">
      <c r="B9" s="485"/>
      <c r="C9" s="485"/>
      <c r="D9" s="485"/>
      <c r="E9" s="485"/>
      <c r="F9" s="485"/>
      <c r="G9" s="485" t="s">
        <v>1398</v>
      </c>
      <c r="H9" s="485"/>
      <c r="I9" s="485"/>
      <c r="J9" s="485"/>
      <c r="K9" s="485"/>
      <c r="L9" s="485"/>
      <c r="M9" s="485"/>
      <c r="N9" s="485"/>
      <c r="O9" s="485"/>
      <c r="P9" s="485"/>
      <c r="Q9" s="485"/>
      <c r="R9" s="485"/>
      <c r="S9" s="485"/>
      <c r="T9" s="485"/>
      <c r="U9" s="485"/>
      <c r="V9" s="485"/>
      <c r="W9" s="485"/>
      <c r="X9" s="485"/>
      <c r="Y9" s="485"/>
      <c r="Z9" s="485"/>
      <c r="AA9" s="485"/>
      <c r="AB9" s="485"/>
      <c r="AC9" s="485" t="s">
        <v>552</v>
      </c>
      <c r="AD9" s="485"/>
      <c r="AE9" s="485"/>
      <c r="AF9" s="485"/>
      <c r="AG9" s="485"/>
      <c r="AH9" s="485"/>
      <c r="AI9" s="485"/>
      <c r="AJ9" s="485"/>
      <c r="AK9" s="485"/>
      <c r="AL9" s="485"/>
    </row>
    <row r="10" spans="1:38" x14ac:dyDescent="0.2">
      <c r="B10" s="486"/>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t="s">
        <v>556</v>
      </c>
      <c r="AD10" s="486"/>
      <c r="AE10" s="486"/>
      <c r="AF10" s="486"/>
      <c r="AG10" s="486"/>
      <c r="AH10" s="486"/>
      <c r="AI10" s="486"/>
      <c r="AJ10" s="486"/>
      <c r="AK10" s="486"/>
      <c r="AL10" s="486"/>
    </row>
    <row r="11" spans="1:38" x14ac:dyDescent="0.2">
      <c r="B11" s="484" t="s">
        <v>1375</v>
      </c>
    </row>
    <row r="12" spans="1:38" x14ac:dyDescent="0.2">
      <c r="C12" s="484" t="s">
        <v>1376</v>
      </c>
    </row>
    <row r="13" spans="1:38" x14ac:dyDescent="0.2">
      <c r="B13" s="484" t="s">
        <v>1377</v>
      </c>
    </row>
    <row r="14" spans="1:38" x14ac:dyDescent="0.2">
      <c r="C14" s="484" t="s">
        <v>1378</v>
      </c>
    </row>
    <row r="15" spans="1:38" x14ac:dyDescent="0.2">
      <c r="B15" s="484" t="s">
        <v>1379</v>
      </c>
    </row>
    <row r="16" spans="1:38" x14ac:dyDescent="0.2">
      <c r="C16" s="484" t="s">
        <v>1380</v>
      </c>
    </row>
    <row r="17" spans="2:3" x14ac:dyDescent="0.2">
      <c r="B17" s="484" t="s">
        <v>1381</v>
      </c>
    </row>
    <row r="18" spans="2:3" x14ac:dyDescent="0.2">
      <c r="C18" s="484" t="s">
        <v>1382</v>
      </c>
    </row>
  </sheetData>
  <sheetProtection sheet="1" objects="1" scenarios="1"/>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249977111117893"/>
    <pageSetUpPr fitToPage="1"/>
  </sheetPr>
  <dimension ref="B1:L128"/>
  <sheetViews>
    <sheetView showGridLines="0" tabSelected="1" zoomScaleNormal="100" zoomScaleSheetLayoutView="100" workbookViewId="0">
      <pane ySplit="18" topLeftCell="A58" activePane="bottomLeft" state="frozen"/>
      <selection activeCell="A2" sqref="A2:H2"/>
      <selection pane="bottomLeft" activeCell="D19" sqref="D19"/>
    </sheetView>
  </sheetViews>
  <sheetFormatPr defaultColWidth="9" defaultRowHeight="13.2" x14ac:dyDescent="0.2"/>
  <cols>
    <col min="1" max="1" width="0.5546875" style="53" customWidth="1"/>
    <col min="2" max="2" width="4.44140625" style="53" bestFit="1" customWidth="1"/>
    <col min="3" max="3" width="63" style="53" customWidth="1"/>
    <col min="4" max="4" width="14.77734375" style="53" customWidth="1"/>
    <col min="5" max="12" width="9" style="383"/>
    <col min="13" max="19" width="8.88671875" style="53" customWidth="1"/>
    <col min="20" max="221" width="9" style="53"/>
    <col min="222" max="222" width="4.44140625" style="53" bestFit="1" customWidth="1"/>
    <col min="223" max="223" width="55.6640625" style="53" bestFit="1" customWidth="1"/>
    <col min="224" max="227" width="14.33203125" style="53" customWidth="1"/>
    <col min="228" max="228" width="3.21875" style="53" customWidth="1"/>
    <col min="229" max="229" width="3.88671875" style="53" customWidth="1"/>
    <col min="230" max="275" width="8.88671875" style="53" customWidth="1"/>
    <col min="276" max="477" width="9" style="53"/>
    <col min="478" max="478" width="4.44140625" style="53" bestFit="1" customWidth="1"/>
    <col min="479" max="479" width="55.6640625" style="53" bestFit="1" customWidth="1"/>
    <col min="480" max="483" width="14.33203125" style="53" customWidth="1"/>
    <col min="484" max="484" width="3.21875" style="53" customWidth="1"/>
    <col min="485" max="485" width="3.88671875" style="53" customWidth="1"/>
    <col min="486" max="531" width="8.88671875" style="53" customWidth="1"/>
    <col min="532" max="733" width="9" style="53"/>
    <col min="734" max="734" width="4.44140625" style="53" bestFit="1" customWidth="1"/>
    <col min="735" max="735" width="55.6640625" style="53" bestFit="1" customWidth="1"/>
    <col min="736" max="739" width="14.33203125" style="53" customWidth="1"/>
    <col min="740" max="740" width="3.21875" style="53" customWidth="1"/>
    <col min="741" max="741" width="3.88671875" style="53" customWidth="1"/>
    <col min="742" max="787" width="8.88671875" style="53" customWidth="1"/>
    <col min="788" max="989" width="9" style="53"/>
    <col min="990" max="990" width="4.44140625" style="53" bestFit="1" customWidth="1"/>
    <col min="991" max="991" width="55.6640625" style="53" bestFit="1" customWidth="1"/>
    <col min="992" max="995" width="14.33203125" style="53" customWidth="1"/>
    <col min="996" max="996" width="3.21875" style="53" customWidth="1"/>
    <col min="997" max="997" width="3.88671875" style="53" customWidth="1"/>
    <col min="998" max="1043" width="8.88671875" style="53" customWidth="1"/>
    <col min="1044" max="1245" width="9" style="53"/>
    <col min="1246" max="1246" width="4.44140625" style="53" bestFit="1" customWidth="1"/>
    <col min="1247" max="1247" width="55.6640625" style="53" bestFit="1" customWidth="1"/>
    <col min="1248" max="1251" width="14.33203125" style="53" customWidth="1"/>
    <col min="1252" max="1252" width="3.21875" style="53" customWidth="1"/>
    <col min="1253" max="1253" width="3.88671875" style="53" customWidth="1"/>
    <col min="1254" max="1299" width="8.88671875" style="53" customWidth="1"/>
    <col min="1300" max="1501" width="9" style="53"/>
    <col min="1502" max="1502" width="4.44140625" style="53" bestFit="1" customWidth="1"/>
    <col min="1503" max="1503" width="55.6640625" style="53" bestFit="1" customWidth="1"/>
    <col min="1504" max="1507" width="14.33203125" style="53" customWidth="1"/>
    <col min="1508" max="1508" width="3.21875" style="53" customWidth="1"/>
    <col min="1509" max="1509" width="3.88671875" style="53" customWidth="1"/>
    <col min="1510" max="1555" width="8.88671875" style="53" customWidth="1"/>
    <col min="1556" max="1757" width="9" style="53"/>
    <col min="1758" max="1758" width="4.44140625" style="53" bestFit="1" customWidth="1"/>
    <col min="1759" max="1759" width="55.6640625" style="53" bestFit="1" customWidth="1"/>
    <col min="1760" max="1763" width="14.33203125" style="53" customWidth="1"/>
    <col min="1764" max="1764" width="3.21875" style="53" customWidth="1"/>
    <col min="1765" max="1765" width="3.88671875" style="53" customWidth="1"/>
    <col min="1766" max="1811" width="8.88671875" style="53" customWidth="1"/>
    <col min="1812" max="2013" width="9" style="53"/>
    <col min="2014" max="2014" width="4.44140625" style="53" bestFit="1" customWidth="1"/>
    <col min="2015" max="2015" width="55.6640625" style="53" bestFit="1" customWidth="1"/>
    <col min="2016" max="2019" width="14.33203125" style="53" customWidth="1"/>
    <col min="2020" max="2020" width="3.21875" style="53" customWidth="1"/>
    <col min="2021" max="2021" width="3.88671875" style="53" customWidth="1"/>
    <col min="2022" max="2067" width="8.88671875" style="53" customWidth="1"/>
    <col min="2068" max="2269" width="9" style="53"/>
    <col min="2270" max="2270" width="4.44140625" style="53" bestFit="1" customWidth="1"/>
    <col min="2271" max="2271" width="55.6640625" style="53" bestFit="1" customWidth="1"/>
    <col min="2272" max="2275" width="14.33203125" style="53" customWidth="1"/>
    <col min="2276" max="2276" width="3.21875" style="53" customWidth="1"/>
    <col min="2277" max="2277" width="3.88671875" style="53" customWidth="1"/>
    <col min="2278" max="2323" width="8.88671875" style="53" customWidth="1"/>
    <col min="2324" max="2525" width="9" style="53"/>
    <col min="2526" max="2526" width="4.44140625" style="53" bestFit="1" customWidth="1"/>
    <col min="2527" max="2527" width="55.6640625" style="53" bestFit="1" customWidth="1"/>
    <col min="2528" max="2531" width="14.33203125" style="53" customWidth="1"/>
    <col min="2532" max="2532" width="3.21875" style="53" customWidth="1"/>
    <col min="2533" max="2533" width="3.88671875" style="53" customWidth="1"/>
    <col min="2534" max="2579" width="8.88671875" style="53" customWidth="1"/>
    <col min="2580" max="2781" width="9" style="53"/>
    <col min="2782" max="2782" width="4.44140625" style="53" bestFit="1" customWidth="1"/>
    <col min="2783" max="2783" width="55.6640625" style="53" bestFit="1" customWidth="1"/>
    <col min="2784" max="2787" width="14.33203125" style="53" customWidth="1"/>
    <col min="2788" max="2788" width="3.21875" style="53" customWidth="1"/>
    <col min="2789" max="2789" width="3.88671875" style="53" customWidth="1"/>
    <col min="2790" max="2835" width="8.88671875" style="53" customWidth="1"/>
    <col min="2836" max="3037" width="9" style="53"/>
    <col min="3038" max="3038" width="4.44140625" style="53" bestFit="1" customWidth="1"/>
    <col min="3039" max="3039" width="55.6640625" style="53" bestFit="1" customWidth="1"/>
    <col min="3040" max="3043" width="14.33203125" style="53" customWidth="1"/>
    <col min="3044" max="3044" width="3.21875" style="53" customWidth="1"/>
    <col min="3045" max="3045" width="3.88671875" style="53" customWidth="1"/>
    <col min="3046" max="3091" width="8.88671875" style="53" customWidth="1"/>
    <col min="3092" max="3293" width="9" style="53"/>
    <col min="3294" max="3294" width="4.44140625" style="53" bestFit="1" customWidth="1"/>
    <col min="3295" max="3295" width="55.6640625" style="53" bestFit="1" customWidth="1"/>
    <col min="3296" max="3299" width="14.33203125" style="53" customWidth="1"/>
    <col min="3300" max="3300" width="3.21875" style="53" customWidth="1"/>
    <col min="3301" max="3301" width="3.88671875" style="53" customWidth="1"/>
    <col min="3302" max="3347" width="8.88671875" style="53" customWidth="1"/>
    <col min="3348" max="3549" width="9" style="53"/>
    <col min="3550" max="3550" width="4.44140625" style="53" bestFit="1" customWidth="1"/>
    <col min="3551" max="3551" width="55.6640625" style="53" bestFit="1" customWidth="1"/>
    <col min="3552" max="3555" width="14.33203125" style="53" customWidth="1"/>
    <col min="3556" max="3556" width="3.21875" style="53" customWidth="1"/>
    <col min="3557" max="3557" width="3.88671875" style="53" customWidth="1"/>
    <col min="3558" max="3603" width="8.88671875" style="53" customWidth="1"/>
    <col min="3604" max="3805" width="9" style="53"/>
    <col min="3806" max="3806" width="4.44140625" style="53" bestFit="1" customWidth="1"/>
    <col min="3807" max="3807" width="55.6640625" style="53" bestFit="1" customWidth="1"/>
    <col min="3808" max="3811" width="14.33203125" style="53" customWidth="1"/>
    <col min="3812" max="3812" width="3.21875" style="53" customWidth="1"/>
    <col min="3813" max="3813" width="3.88671875" style="53" customWidth="1"/>
    <col min="3814" max="3859" width="8.88671875" style="53" customWidth="1"/>
    <col min="3860" max="4061" width="9" style="53"/>
    <col min="4062" max="4062" width="4.44140625" style="53" bestFit="1" customWidth="1"/>
    <col min="4063" max="4063" width="55.6640625" style="53" bestFit="1" customWidth="1"/>
    <col min="4064" max="4067" width="14.33203125" style="53" customWidth="1"/>
    <col min="4068" max="4068" width="3.21875" style="53" customWidth="1"/>
    <col min="4069" max="4069" width="3.88671875" style="53" customWidth="1"/>
    <col min="4070" max="4115" width="8.88671875" style="53" customWidth="1"/>
    <col min="4116" max="4317" width="9" style="53"/>
    <col min="4318" max="4318" width="4.44140625" style="53" bestFit="1" customWidth="1"/>
    <col min="4319" max="4319" width="55.6640625" style="53" bestFit="1" customWidth="1"/>
    <col min="4320" max="4323" width="14.33203125" style="53" customWidth="1"/>
    <col min="4324" max="4324" width="3.21875" style="53" customWidth="1"/>
    <col min="4325" max="4325" width="3.88671875" style="53" customWidth="1"/>
    <col min="4326" max="4371" width="8.88671875" style="53" customWidth="1"/>
    <col min="4372" max="4573" width="9" style="53"/>
    <col min="4574" max="4574" width="4.44140625" style="53" bestFit="1" customWidth="1"/>
    <col min="4575" max="4575" width="55.6640625" style="53" bestFit="1" customWidth="1"/>
    <col min="4576" max="4579" width="14.33203125" style="53" customWidth="1"/>
    <col min="4580" max="4580" width="3.21875" style="53" customWidth="1"/>
    <col min="4581" max="4581" width="3.88671875" style="53" customWidth="1"/>
    <col min="4582" max="4627" width="8.88671875" style="53" customWidth="1"/>
    <col min="4628" max="4829" width="9" style="53"/>
    <col min="4830" max="4830" width="4.44140625" style="53" bestFit="1" customWidth="1"/>
    <col min="4831" max="4831" width="55.6640625" style="53" bestFit="1" customWidth="1"/>
    <col min="4832" max="4835" width="14.33203125" style="53" customWidth="1"/>
    <col min="4836" max="4836" width="3.21875" style="53" customWidth="1"/>
    <col min="4837" max="4837" width="3.88671875" style="53" customWidth="1"/>
    <col min="4838" max="4883" width="8.88671875" style="53" customWidth="1"/>
    <col min="4884" max="5085" width="9" style="53"/>
    <col min="5086" max="5086" width="4.44140625" style="53" bestFit="1" customWidth="1"/>
    <col min="5087" max="5087" width="55.6640625" style="53" bestFit="1" customWidth="1"/>
    <col min="5088" max="5091" width="14.33203125" style="53" customWidth="1"/>
    <col min="5092" max="5092" width="3.21875" style="53" customWidth="1"/>
    <col min="5093" max="5093" width="3.88671875" style="53" customWidth="1"/>
    <col min="5094" max="5139" width="8.88671875" style="53" customWidth="1"/>
    <col min="5140" max="5341" width="9" style="53"/>
    <col min="5342" max="5342" width="4.44140625" style="53" bestFit="1" customWidth="1"/>
    <col min="5343" max="5343" width="55.6640625" style="53" bestFit="1" customWidth="1"/>
    <col min="5344" max="5347" width="14.33203125" style="53" customWidth="1"/>
    <col min="5348" max="5348" width="3.21875" style="53" customWidth="1"/>
    <col min="5349" max="5349" width="3.88671875" style="53" customWidth="1"/>
    <col min="5350" max="5395" width="8.88671875" style="53" customWidth="1"/>
    <col min="5396" max="5597" width="9" style="53"/>
    <col min="5598" max="5598" width="4.44140625" style="53" bestFit="1" customWidth="1"/>
    <col min="5599" max="5599" width="55.6640625" style="53" bestFit="1" customWidth="1"/>
    <col min="5600" max="5603" width="14.33203125" style="53" customWidth="1"/>
    <col min="5604" max="5604" width="3.21875" style="53" customWidth="1"/>
    <col min="5605" max="5605" width="3.88671875" style="53" customWidth="1"/>
    <col min="5606" max="5651" width="8.88671875" style="53" customWidth="1"/>
    <col min="5652" max="5853" width="9" style="53"/>
    <col min="5854" max="5854" width="4.44140625" style="53" bestFit="1" customWidth="1"/>
    <col min="5855" max="5855" width="55.6640625" style="53" bestFit="1" customWidth="1"/>
    <col min="5856" max="5859" width="14.33203125" style="53" customWidth="1"/>
    <col min="5860" max="5860" width="3.21875" style="53" customWidth="1"/>
    <col min="5861" max="5861" width="3.88671875" style="53" customWidth="1"/>
    <col min="5862" max="5907" width="8.88671875" style="53" customWidth="1"/>
    <col min="5908" max="6109" width="9" style="53"/>
    <col min="6110" max="6110" width="4.44140625" style="53" bestFit="1" customWidth="1"/>
    <col min="6111" max="6111" width="55.6640625" style="53" bestFit="1" customWidth="1"/>
    <col min="6112" max="6115" width="14.33203125" style="53" customWidth="1"/>
    <col min="6116" max="6116" width="3.21875" style="53" customWidth="1"/>
    <col min="6117" max="6117" width="3.88671875" style="53" customWidth="1"/>
    <col min="6118" max="6163" width="8.88671875" style="53" customWidth="1"/>
    <col min="6164" max="6365" width="9" style="53"/>
    <col min="6366" max="6366" width="4.44140625" style="53" bestFit="1" customWidth="1"/>
    <col min="6367" max="6367" width="55.6640625" style="53" bestFit="1" customWidth="1"/>
    <col min="6368" max="6371" width="14.33203125" style="53" customWidth="1"/>
    <col min="6372" max="6372" width="3.21875" style="53" customWidth="1"/>
    <col min="6373" max="6373" width="3.88671875" style="53" customWidth="1"/>
    <col min="6374" max="6419" width="8.88671875" style="53" customWidth="1"/>
    <col min="6420" max="6621" width="9" style="53"/>
    <col min="6622" max="6622" width="4.44140625" style="53" bestFit="1" customWidth="1"/>
    <col min="6623" max="6623" width="55.6640625" style="53" bestFit="1" customWidth="1"/>
    <col min="6624" max="6627" width="14.33203125" style="53" customWidth="1"/>
    <col min="6628" max="6628" width="3.21875" style="53" customWidth="1"/>
    <col min="6629" max="6629" width="3.88671875" style="53" customWidth="1"/>
    <col min="6630" max="6675" width="8.88671875" style="53" customWidth="1"/>
    <col min="6676" max="6877" width="9" style="53"/>
    <col min="6878" max="6878" width="4.44140625" style="53" bestFit="1" customWidth="1"/>
    <col min="6879" max="6879" width="55.6640625" style="53" bestFit="1" customWidth="1"/>
    <col min="6880" max="6883" width="14.33203125" style="53" customWidth="1"/>
    <col min="6884" max="6884" width="3.21875" style="53" customWidth="1"/>
    <col min="6885" max="6885" width="3.88671875" style="53" customWidth="1"/>
    <col min="6886" max="6931" width="8.88671875" style="53" customWidth="1"/>
    <col min="6932" max="7133" width="9" style="53"/>
    <col min="7134" max="7134" width="4.44140625" style="53" bestFit="1" customWidth="1"/>
    <col min="7135" max="7135" width="55.6640625" style="53" bestFit="1" customWidth="1"/>
    <col min="7136" max="7139" width="14.33203125" style="53" customWidth="1"/>
    <col min="7140" max="7140" width="3.21875" style="53" customWidth="1"/>
    <col min="7141" max="7141" width="3.88671875" style="53" customWidth="1"/>
    <col min="7142" max="7187" width="8.88671875" style="53" customWidth="1"/>
    <col min="7188" max="7389" width="9" style="53"/>
    <col min="7390" max="7390" width="4.44140625" style="53" bestFit="1" customWidth="1"/>
    <col min="7391" max="7391" width="55.6640625" style="53" bestFit="1" customWidth="1"/>
    <col min="7392" max="7395" width="14.33203125" style="53" customWidth="1"/>
    <col min="7396" max="7396" width="3.21875" style="53" customWidth="1"/>
    <col min="7397" max="7397" width="3.88671875" style="53" customWidth="1"/>
    <col min="7398" max="7443" width="8.88671875" style="53" customWidth="1"/>
    <col min="7444" max="7645" width="9" style="53"/>
    <col min="7646" max="7646" width="4.44140625" style="53" bestFit="1" customWidth="1"/>
    <col min="7647" max="7647" width="55.6640625" style="53" bestFit="1" customWidth="1"/>
    <col min="7648" max="7651" width="14.33203125" style="53" customWidth="1"/>
    <col min="7652" max="7652" width="3.21875" style="53" customWidth="1"/>
    <col min="7653" max="7653" width="3.88671875" style="53" customWidth="1"/>
    <col min="7654" max="7699" width="8.88671875" style="53" customWidth="1"/>
    <col min="7700" max="7901" width="9" style="53"/>
    <col min="7902" max="7902" width="4.44140625" style="53" bestFit="1" customWidth="1"/>
    <col min="7903" max="7903" width="55.6640625" style="53" bestFit="1" customWidth="1"/>
    <col min="7904" max="7907" width="14.33203125" style="53" customWidth="1"/>
    <col min="7908" max="7908" width="3.21875" style="53" customWidth="1"/>
    <col min="7909" max="7909" width="3.88671875" style="53" customWidth="1"/>
    <col min="7910" max="7955" width="8.88671875" style="53" customWidth="1"/>
    <col min="7956" max="8157" width="9" style="53"/>
    <col min="8158" max="8158" width="4.44140625" style="53" bestFit="1" customWidth="1"/>
    <col min="8159" max="8159" width="55.6640625" style="53" bestFit="1" customWidth="1"/>
    <col min="8160" max="8163" width="14.33203125" style="53" customWidth="1"/>
    <col min="8164" max="8164" width="3.21875" style="53" customWidth="1"/>
    <col min="8165" max="8165" width="3.88671875" style="53" customWidth="1"/>
    <col min="8166" max="8211" width="8.88671875" style="53" customWidth="1"/>
    <col min="8212" max="8413" width="9" style="53"/>
    <col min="8414" max="8414" width="4.44140625" style="53" bestFit="1" customWidth="1"/>
    <col min="8415" max="8415" width="55.6640625" style="53" bestFit="1" customWidth="1"/>
    <col min="8416" max="8419" width="14.33203125" style="53" customWidth="1"/>
    <col min="8420" max="8420" width="3.21875" style="53" customWidth="1"/>
    <col min="8421" max="8421" width="3.88671875" style="53" customWidth="1"/>
    <col min="8422" max="8467" width="8.88671875" style="53" customWidth="1"/>
    <col min="8468" max="8669" width="9" style="53"/>
    <col min="8670" max="8670" width="4.44140625" style="53" bestFit="1" customWidth="1"/>
    <col min="8671" max="8671" width="55.6640625" style="53" bestFit="1" customWidth="1"/>
    <col min="8672" max="8675" width="14.33203125" style="53" customWidth="1"/>
    <col min="8676" max="8676" width="3.21875" style="53" customWidth="1"/>
    <col min="8677" max="8677" width="3.88671875" style="53" customWidth="1"/>
    <col min="8678" max="8723" width="8.88671875" style="53" customWidth="1"/>
    <col min="8724" max="8925" width="9" style="53"/>
    <col min="8926" max="8926" width="4.44140625" style="53" bestFit="1" customWidth="1"/>
    <col min="8927" max="8927" width="55.6640625" style="53" bestFit="1" customWidth="1"/>
    <col min="8928" max="8931" width="14.33203125" style="53" customWidth="1"/>
    <col min="8932" max="8932" width="3.21875" style="53" customWidth="1"/>
    <col min="8933" max="8933" width="3.88671875" style="53" customWidth="1"/>
    <col min="8934" max="8979" width="8.88671875" style="53" customWidth="1"/>
    <col min="8980" max="9181" width="9" style="53"/>
    <col min="9182" max="9182" width="4.44140625" style="53" bestFit="1" customWidth="1"/>
    <col min="9183" max="9183" width="55.6640625" style="53" bestFit="1" customWidth="1"/>
    <col min="9184" max="9187" width="14.33203125" style="53" customWidth="1"/>
    <col min="9188" max="9188" width="3.21875" style="53" customWidth="1"/>
    <col min="9189" max="9189" width="3.88671875" style="53" customWidth="1"/>
    <col min="9190" max="9235" width="8.88671875" style="53" customWidth="1"/>
    <col min="9236" max="9437" width="9" style="53"/>
    <col min="9438" max="9438" width="4.44140625" style="53" bestFit="1" customWidth="1"/>
    <col min="9439" max="9439" width="55.6640625" style="53" bestFit="1" customWidth="1"/>
    <col min="9440" max="9443" width="14.33203125" style="53" customWidth="1"/>
    <col min="9444" max="9444" width="3.21875" style="53" customWidth="1"/>
    <col min="9445" max="9445" width="3.88671875" style="53" customWidth="1"/>
    <col min="9446" max="9491" width="8.88671875" style="53" customWidth="1"/>
    <col min="9492" max="9693" width="9" style="53"/>
    <col min="9694" max="9694" width="4.44140625" style="53" bestFit="1" customWidth="1"/>
    <col min="9695" max="9695" width="55.6640625" style="53" bestFit="1" customWidth="1"/>
    <col min="9696" max="9699" width="14.33203125" style="53" customWidth="1"/>
    <col min="9700" max="9700" width="3.21875" style="53" customWidth="1"/>
    <col min="9701" max="9701" width="3.88671875" style="53" customWidth="1"/>
    <col min="9702" max="9747" width="8.88671875" style="53" customWidth="1"/>
    <col min="9748" max="9949" width="9" style="53"/>
    <col min="9950" max="9950" width="4.44140625" style="53" bestFit="1" customWidth="1"/>
    <col min="9951" max="9951" width="55.6640625" style="53" bestFit="1" customWidth="1"/>
    <col min="9952" max="9955" width="14.33203125" style="53" customWidth="1"/>
    <col min="9956" max="9956" width="3.21875" style="53" customWidth="1"/>
    <col min="9957" max="9957" width="3.88671875" style="53" customWidth="1"/>
    <col min="9958" max="10003" width="8.88671875" style="53" customWidth="1"/>
    <col min="10004" max="10205" width="9" style="53"/>
    <col min="10206" max="10206" width="4.44140625" style="53" bestFit="1" customWidth="1"/>
    <col min="10207" max="10207" width="55.6640625" style="53" bestFit="1" customWidth="1"/>
    <col min="10208" max="10211" width="14.33203125" style="53" customWidth="1"/>
    <col min="10212" max="10212" width="3.21875" style="53" customWidth="1"/>
    <col min="10213" max="10213" width="3.88671875" style="53" customWidth="1"/>
    <col min="10214" max="10259" width="8.88671875" style="53" customWidth="1"/>
    <col min="10260" max="10461" width="9" style="53"/>
    <col min="10462" max="10462" width="4.44140625" style="53" bestFit="1" customWidth="1"/>
    <col min="10463" max="10463" width="55.6640625" style="53" bestFit="1" customWidth="1"/>
    <col min="10464" max="10467" width="14.33203125" style="53" customWidth="1"/>
    <col min="10468" max="10468" width="3.21875" style="53" customWidth="1"/>
    <col min="10469" max="10469" width="3.88671875" style="53" customWidth="1"/>
    <col min="10470" max="10515" width="8.88671875" style="53" customWidth="1"/>
    <col min="10516" max="10717" width="9" style="53"/>
    <col min="10718" max="10718" width="4.44140625" style="53" bestFit="1" customWidth="1"/>
    <col min="10719" max="10719" width="55.6640625" style="53" bestFit="1" customWidth="1"/>
    <col min="10720" max="10723" width="14.33203125" style="53" customWidth="1"/>
    <col min="10724" max="10724" width="3.21875" style="53" customWidth="1"/>
    <col min="10725" max="10725" width="3.88671875" style="53" customWidth="1"/>
    <col min="10726" max="10771" width="8.88671875" style="53" customWidth="1"/>
    <col min="10772" max="10973" width="9" style="53"/>
    <col min="10974" max="10974" width="4.44140625" style="53" bestFit="1" customWidth="1"/>
    <col min="10975" max="10975" width="55.6640625" style="53" bestFit="1" customWidth="1"/>
    <col min="10976" max="10979" width="14.33203125" style="53" customWidth="1"/>
    <col min="10980" max="10980" width="3.21875" style="53" customWidth="1"/>
    <col min="10981" max="10981" width="3.88671875" style="53" customWidth="1"/>
    <col min="10982" max="11027" width="8.88671875" style="53" customWidth="1"/>
    <col min="11028" max="11229" width="9" style="53"/>
    <col min="11230" max="11230" width="4.44140625" style="53" bestFit="1" customWidth="1"/>
    <col min="11231" max="11231" width="55.6640625" style="53" bestFit="1" customWidth="1"/>
    <col min="11232" max="11235" width="14.33203125" style="53" customWidth="1"/>
    <col min="11236" max="11236" width="3.21875" style="53" customWidth="1"/>
    <col min="11237" max="11237" width="3.88671875" style="53" customWidth="1"/>
    <col min="11238" max="11283" width="8.88671875" style="53" customWidth="1"/>
    <col min="11284" max="11485" width="9" style="53"/>
    <col min="11486" max="11486" width="4.44140625" style="53" bestFit="1" customWidth="1"/>
    <col min="11487" max="11487" width="55.6640625" style="53" bestFit="1" customWidth="1"/>
    <col min="11488" max="11491" width="14.33203125" style="53" customWidth="1"/>
    <col min="11492" max="11492" width="3.21875" style="53" customWidth="1"/>
    <col min="11493" max="11493" width="3.88671875" style="53" customWidth="1"/>
    <col min="11494" max="11539" width="8.88671875" style="53" customWidth="1"/>
    <col min="11540" max="11741" width="9" style="53"/>
    <col min="11742" max="11742" width="4.44140625" style="53" bestFit="1" customWidth="1"/>
    <col min="11743" max="11743" width="55.6640625" style="53" bestFit="1" customWidth="1"/>
    <col min="11744" max="11747" width="14.33203125" style="53" customWidth="1"/>
    <col min="11748" max="11748" width="3.21875" style="53" customWidth="1"/>
    <col min="11749" max="11749" width="3.88671875" style="53" customWidth="1"/>
    <col min="11750" max="11795" width="8.88671875" style="53" customWidth="1"/>
    <col min="11796" max="11997" width="9" style="53"/>
    <col min="11998" max="11998" width="4.44140625" style="53" bestFit="1" customWidth="1"/>
    <col min="11999" max="11999" width="55.6640625" style="53" bestFit="1" customWidth="1"/>
    <col min="12000" max="12003" width="14.33203125" style="53" customWidth="1"/>
    <col min="12004" max="12004" width="3.21875" style="53" customWidth="1"/>
    <col min="12005" max="12005" width="3.88671875" style="53" customWidth="1"/>
    <col min="12006" max="12051" width="8.88671875" style="53" customWidth="1"/>
    <col min="12052" max="12253" width="9" style="53"/>
    <col min="12254" max="12254" width="4.44140625" style="53" bestFit="1" customWidth="1"/>
    <col min="12255" max="12255" width="55.6640625" style="53" bestFit="1" customWidth="1"/>
    <col min="12256" max="12259" width="14.33203125" style="53" customWidth="1"/>
    <col min="12260" max="12260" width="3.21875" style="53" customWidth="1"/>
    <col min="12261" max="12261" width="3.88671875" style="53" customWidth="1"/>
    <col min="12262" max="12307" width="8.88671875" style="53" customWidth="1"/>
    <col min="12308" max="12509" width="9" style="53"/>
    <col min="12510" max="12510" width="4.44140625" style="53" bestFit="1" customWidth="1"/>
    <col min="12511" max="12511" width="55.6640625" style="53" bestFit="1" customWidth="1"/>
    <col min="12512" max="12515" width="14.33203125" style="53" customWidth="1"/>
    <col min="12516" max="12516" width="3.21875" style="53" customWidth="1"/>
    <col min="12517" max="12517" width="3.88671875" style="53" customWidth="1"/>
    <col min="12518" max="12563" width="8.88671875" style="53" customWidth="1"/>
    <col min="12564" max="12765" width="9" style="53"/>
    <col min="12766" max="12766" width="4.44140625" style="53" bestFit="1" customWidth="1"/>
    <col min="12767" max="12767" width="55.6640625" style="53" bestFit="1" customWidth="1"/>
    <col min="12768" max="12771" width="14.33203125" style="53" customWidth="1"/>
    <col min="12772" max="12772" width="3.21875" style="53" customWidth="1"/>
    <col min="12773" max="12773" width="3.88671875" style="53" customWidth="1"/>
    <col min="12774" max="12819" width="8.88671875" style="53" customWidth="1"/>
    <col min="12820" max="13021" width="9" style="53"/>
    <col min="13022" max="13022" width="4.44140625" style="53" bestFit="1" customWidth="1"/>
    <col min="13023" max="13023" width="55.6640625" style="53" bestFit="1" customWidth="1"/>
    <col min="13024" max="13027" width="14.33203125" style="53" customWidth="1"/>
    <col min="13028" max="13028" width="3.21875" style="53" customWidth="1"/>
    <col min="13029" max="13029" width="3.88671875" style="53" customWidth="1"/>
    <col min="13030" max="13075" width="8.88671875" style="53" customWidth="1"/>
    <col min="13076" max="13277" width="9" style="53"/>
    <col min="13278" max="13278" width="4.44140625" style="53" bestFit="1" customWidth="1"/>
    <col min="13279" max="13279" width="55.6640625" style="53" bestFit="1" customWidth="1"/>
    <col min="13280" max="13283" width="14.33203125" style="53" customWidth="1"/>
    <col min="13284" max="13284" width="3.21875" style="53" customWidth="1"/>
    <col min="13285" max="13285" width="3.88671875" style="53" customWidth="1"/>
    <col min="13286" max="13331" width="8.88671875" style="53" customWidth="1"/>
    <col min="13332" max="13533" width="9" style="53"/>
    <col min="13534" max="13534" width="4.44140625" style="53" bestFit="1" customWidth="1"/>
    <col min="13535" max="13535" width="55.6640625" style="53" bestFit="1" customWidth="1"/>
    <col min="13536" max="13539" width="14.33203125" style="53" customWidth="1"/>
    <col min="13540" max="13540" width="3.21875" style="53" customWidth="1"/>
    <col min="13541" max="13541" width="3.88671875" style="53" customWidth="1"/>
    <col min="13542" max="13587" width="8.88671875" style="53" customWidth="1"/>
    <col min="13588" max="13789" width="9" style="53"/>
    <col min="13790" max="13790" width="4.44140625" style="53" bestFit="1" customWidth="1"/>
    <col min="13791" max="13791" width="55.6640625" style="53" bestFit="1" customWidth="1"/>
    <col min="13792" max="13795" width="14.33203125" style="53" customWidth="1"/>
    <col min="13796" max="13796" width="3.21875" style="53" customWidth="1"/>
    <col min="13797" max="13797" width="3.88671875" style="53" customWidth="1"/>
    <col min="13798" max="13843" width="8.88671875" style="53" customWidth="1"/>
    <col min="13844" max="14045" width="9" style="53"/>
    <col min="14046" max="14046" width="4.44140625" style="53" bestFit="1" customWidth="1"/>
    <col min="14047" max="14047" width="55.6640625" style="53" bestFit="1" customWidth="1"/>
    <col min="14048" max="14051" width="14.33203125" style="53" customWidth="1"/>
    <col min="14052" max="14052" width="3.21875" style="53" customWidth="1"/>
    <col min="14053" max="14053" width="3.88671875" style="53" customWidth="1"/>
    <col min="14054" max="14099" width="8.88671875" style="53" customWidth="1"/>
    <col min="14100" max="14301" width="9" style="53"/>
    <col min="14302" max="14302" width="4.44140625" style="53" bestFit="1" customWidth="1"/>
    <col min="14303" max="14303" width="55.6640625" style="53" bestFit="1" customWidth="1"/>
    <col min="14304" max="14307" width="14.33203125" style="53" customWidth="1"/>
    <col min="14308" max="14308" width="3.21875" style="53" customWidth="1"/>
    <col min="14309" max="14309" width="3.88671875" style="53" customWidth="1"/>
    <col min="14310" max="14355" width="8.88671875" style="53" customWidth="1"/>
    <col min="14356" max="14557" width="9" style="53"/>
    <col min="14558" max="14558" width="4.44140625" style="53" bestFit="1" customWidth="1"/>
    <col min="14559" max="14559" width="55.6640625" style="53" bestFit="1" customWidth="1"/>
    <col min="14560" max="14563" width="14.33203125" style="53" customWidth="1"/>
    <col min="14564" max="14564" width="3.21875" style="53" customWidth="1"/>
    <col min="14565" max="14565" width="3.88671875" style="53" customWidth="1"/>
    <col min="14566" max="14611" width="8.88671875" style="53" customWidth="1"/>
    <col min="14612" max="14813" width="9" style="53"/>
    <col min="14814" max="14814" width="4.44140625" style="53" bestFit="1" customWidth="1"/>
    <col min="14815" max="14815" width="55.6640625" style="53" bestFit="1" customWidth="1"/>
    <col min="14816" max="14819" width="14.33203125" style="53" customWidth="1"/>
    <col min="14820" max="14820" width="3.21875" style="53" customWidth="1"/>
    <col min="14821" max="14821" width="3.88671875" style="53" customWidth="1"/>
    <col min="14822" max="14867" width="8.88671875" style="53" customWidth="1"/>
    <col min="14868" max="15069" width="9" style="53"/>
    <col min="15070" max="15070" width="4.44140625" style="53" bestFit="1" customWidth="1"/>
    <col min="15071" max="15071" width="55.6640625" style="53" bestFit="1" customWidth="1"/>
    <col min="15072" max="15075" width="14.33203125" style="53" customWidth="1"/>
    <col min="15076" max="15076" width="3.21875" style="53" customWidth="1"/>
    <col min="15077" max="15077" width="3.88671875" style="53" customWidth="1"/>
    <col min="15078" max="15123" width="8.88671875" style="53" customWidth="1"/>
    <col min="15124" max="15325" width="9" style="53"/>
    <col min="15326" max="15326" width="4.44140625" style="53" bestFit="1" customWidth="1"/>
    <col min="15327" max="15327" width="55.6640625" style="53" bestFit="1" customWidth="1"/>
    <col min="15328" max="15331" width="14.33203125" style="53" customWidth="1"/>
    <col min="15332" max="15332" width="3.21875" style="53" customWidth="1"/>
    <col min="15333" max="15333" width="3.88671875" style="53" customWidth="1"/>
    <col min="15334" max="15379" width="8.88671875" style="53" customWidth="1"/>
    <col min="15380" max="15581" width="9" style="53"/>
    <col min="15582" max="15582" width="4.44140625" style="53" bestFit="1" customWidth="1"/>
    <col min="15583" max="15583" width="55.6640625" style="53" bestFit="1" customWidth="1"/>
    <col min="15584" max="15587" width="14.33203125" style="53" customWidth="1"/>
    <col min="15588" max="15588" width="3.21875" style="53" customWidth="1"/>
    <col min="15589" max="15589" width="3.88671875" style="53" customWidth="1"/>
    <col min="15590" max="15635" width="8.88671875" style="53" customWidth="1"/>
    <col min="15636" max="15837" width="9" style="53"/>
    <col min="15838" max="15838" width="4.44140625" style="53" bestFit="1" customWidth="1"/>
    <col min="15839" max="15839" width="55.6640625" style="53" bestFit="1" customWidth="1"/>
    <col min="15840" max="15843" width="14.33203125" style="53" customWidth="1"/>
    <col min="15844" max="15844" width="3.21875" style="53" customWidth="1"/>
    <col min="15845" max="15845" width="3.88671875" style="53" customWidth="1"/>
    <col min="15846" max="15891" width="8.88671875" style="53" customWidth="1"/>
    <col min="15892" max="16093" width="9" style="53"/>
    <col min="16094" max="16094" width="4.44140625" style="53" bestFit="1" customWidth="1"/>
    <col min="16095" max="16095" width="55.6640625" style="53" bestFit="1" customWidth="1"/>
    <col min="16096" max="16099" width="14.33203125" style="53" customWidth="1"/>
    <col min="16100" max="16100" width="3.21875" style="53" customWidth="1"/>
    <col min="16101" max="16101" width="3.88671875" style="53" customWidth="1"/>
    <col min="16102" max="16147" width="8.88671875" style="53" customWidth="1"/>
    <col min="16148" max="16384" width="9" style="53"/>
  </cols>
  <sheetData>
    <row r="1" spans="2:12" ht="4.95" customHeight="1" x14ac:dyDescent="0.2"/>
    <row r="2" spans="2:12" ht="28.2" customHeight="1" x14ac:dyDescent="0.2">
      <c r="B2" s="434"/>
      <c r="C2" s="557" t="s">
        <v>1403</v>
      </c>
      <c r="D2" s="557"/>
      <c r="E2" s="557"/>
      <c r="F2" s="557"/>
      <c r="G2" s="557"/>
      <c r="H2" s="434"/>
    </row>
    <row r="3" spans="2:12" ht="4.95" customHeight="1" x14ac:dyDescent="0.2">
      <c r="C3" s="54"/>
      <c r="L3" s="53"/>
    </row>
    <row r="4" spans="2:12" ht="15" customHeight="1" x14ac:dyDescent="0.2">
      <c r="C4" s="54" t="s">
        <v>1263</v>
      </c>
      <c r="L4" s="53"/>
    </row>
    <row r="5" spans="2:12" ht="4.95" customHeight="1" x14ac:dyDescent="0.2">
      <c r="C5" s="54"/>
      <c r="L5" s="53"/>
    </row>
    <row r="6" spans="2:12" ht="15" customHeight="1" x14ac:dyDescent="0.2">
      <c r="C6" s="54" t="s">
        <v>1267</v>
      </c>
    </row>
    <row r="7" spans="2:12" ht="4.95" customHeight="1" x14ac:dyDescent="0.2">
      <c r="C7" s="54"/>
      <c r="L7" s="53"/>
    </row>
    <row r="8" spans="2:12" ht="13.2" customHeight="1" x14ac:dyDescent="0.2">
      <c r="C8" s="54" t="s">
        <v>1339</v>
      </c>
    </row>
    <row r="9" spans="2:12" ht="4.95" customHeight="1" x14ac:dyDescent="0.2">
      <c r="C9" s="54"/>
      <c r="L9" s="53"/>
    </row>
    <row r="10" spans="2:12" ht="13.2" customHeight="1" x14ac:dyDescent="0.2">
      <c r="C10" s="88" t="s">
        <v>1395</v>
      </c>
    </row>
    <row r="11" spans="2:12" ht="4.95" customHeight="1" x14ac:dyDescent="0.2">
      <c r="C11" s="54"/>
      <c r="L11" s="53"/>
    </row>
    <row r="12" spans="2:12" ht="13.2" customHeight="1" x14ac:dyDescent="0.2">
      <c r="C12" s="89" t="s">
        <v>1171</v>
      </c>
    </row>
    <row r="13" spans="2:12" ht="4.95" customHeight="1" x14ac:dyDescent="0.2">
      <c r="C13" s="54"/>
      <c r="L13" s="53"/>
    </row>
    <row r="14" spans="2:12" ht="13.2" customHeight="1" x14ac:dyDescent="0.2">
      <c r="C14" s="89" t="s">
        <v>1396</v>
      </c>
      <c r="D14" s="85"/>
    </row>
    <row r="15" spans="2:12" ht="4.95" customHeight="1" x14ac:dyDescent="0.2">
      <c r="C15" s="54"/>
      <c r="L15" s="53"/>
    </row>
    <row r="16" spans="2:12" ht="15" customHeight="1" x14ac:dyDescent="0.2">
      <c r="B16" s="86" t="s">
        <v>1280</v>
      </c>
      <c r="D16" s="87" t="str">
        <f>"（単位："&amp;基本設定!D29&amp;"）"</f>
        <v>（単位：百万円）</v>
      </c>
    </row>
    <row r="17" spans="2:4" s="56" customFormat="1" ht="16.95" customHeight="1" x14ac:dyDescent="0.2">
      <c r="B17" s="549" t="s">
        <v>642</v>
      </c>
      <c r="C17" s="546" t="s">
        <v>1383</v>
      </c>
      <c r="D17" s="534" t="s">
        <v>1278</v>
      </c>
    </row>
    <row r="18" spans="2:4" s="56" customFormat="1" ht="16.95" customHeight="1" x14ac:dyDescent="0.2">
      <c r="B18" s="550"/>
      <c r="C18" s="547"/>
      <c r="D18" s="556"/>
    </row>
    <row r="19" spans="2:4" ht="15" customHeight="1" x14ac:dyDescent="0.2">
      <c r="B19" s="179" t="s">
        <v>142</v>
      </c>
      <c r="C19" s="180" t="s">
        <v>143</v>
      </c>
      <c r="D19" s="189"/>
    </row>
    <row r="20" spans="2:4" ht="15" customHeight="1" x14ac:dyDescent="0.2">
      <c r="B20" s="181" t="s">
        <v>144</v>
      </c>
      <c r="C20" s="182" t="s">
        <v>156</v>
      </c>
      <c r="D20" s="190"/>
    </row>
    <row r="21" spans="2:4" ht="15" customHeight="1" x14ac:dyDescent="0.2">
      <c r="B21" s="183" t="s">
        <v>159</v>
      </c>
      <c r="C21" s="182" t="s">
        <v>158</v>
      </c>
      <c r="D21" s="190"/>
    </row>
    <row r="22" spans="2:4" ht="15" customHeight="1" x14ac:dyDescent="0.2">
      <c r="B22" s="183" t="s">
        <v>162</v>
      </c>
      <c r="C22" s="182" t="s">
        <v>163</v>
      </c>
      <c r="D22" s="190"/>
    </row>
    <row r="23" spans="2:4" ht="15" customHeight="1" x14ac:dyDescent="0.2">
      <c r="B23" s="183" t="s">
        <v>170</v>
      </c>
      <c r="C23" s="182" t="s">
        <v>171</v>
      </c>
      <c r="D23" s="190"/>
    </row>
    <row r="24" spans="2:4" ht="15" customHeight="1" x14ac:dyDescent="0.2">
      <c r="B24" s="183" t="s">
        <v>176</v>
      </c>
      <c r="C24" s="182" t="s">
        <v>175</v>
      </c>
      <c r="D24" s="190"/>
    </row>
    <row r="25" spans="2:4" ht="15" customHeight="1" x14ac:dyDescent="0.2">
      <c r="B25" s="183" t="s">
        <v>179</v>
      </c>
      <c r="C25" s="182" t="s">
        <v>180</v>
      </c>
      <c r="D25" s="190"/>
    </row>
    <row r="26" spans="2:4" ht="15" customHeight="1" x14ac:dyDescent="0.2">
      <c r="B26" s="183" t="s">
        <v>185</v>
      </c>
      <c r="C26" s="182" t="s">
        <v>186</v>
      </c>
      <c r="D26" s="190"/>
    </row>
    <row r="27" spans="2:4" ht="15" customHeight="1" x14ac:dyDescent="0.2">
      <c r="B27" s="183" t="s">
        <v>201</v>
      </c>
      <c r="C27" s="182" t="s">
        <v>202</v>
      </c>
      <c r="D27" s="190"/>
    </row>
    <row r="28" spans="2:4" ht="15" customHeight="1" x14ac:dyDescent="0.2">
      <c r="B28" s="183" t="s">
        <v>207</v>
      </c>
      <c r="C28" s="182" t="s">
        <v>206</v>
      </c>
      <c r="D28" s="190"/>
    </row>
    <row r="29" spans="2:4" ht="15" customHeight="1" x14ac:dyDescent="0.2">
      <c r="B29" s="183" t="s">
        <v>210</v>
      </c>
      <c r="C29" s="182" t="s">
        <v>209</v>
      </c>
      <c r="D29" s="190"/>
    </row>
    <row r="30" spans="2:4" ht="15" customHeight="1" x14ac:dyDescent="0.2">
      <c r="B30" s="183" t="s">
        <v>213</v>
      </c>
      <c r="C30" s="182" t="s">
        <v>214</v>
      </c>
      <c r="D30" s="190"/>
    </row>
    <row r="31" spans="2:4" ht="15" customHeight="1" x14ac:dyDescent="0.2">
      <c r="B31" s="183" t="s">
        <v>225</v>
      </c>
      <c r="C31" s="182" t="s">
        <v>226</v>
      </c>
      <c r="D31" s="190"/>
    </row>
    <row r="32" spans="2:4" ht="15" customHeight="1" x14ac:dyDescent="0.2">
      <c r="B32" s="183" t="s">
        <v>233</v>
      </c>
      <c r="C32" s="182" t="s">
        <v>234</v>
      </c>
      <c r="D32" s="190"/>
    </row>
    <row r="33" spans="2:4" ht="15" customHeight="1" x14ac:dyDescent="0.2">
      <c r="B33" s="183" t="s">
        <v>239</v>
      </c>
      <c r="C33" s="182" t="s">
        <v>238</v>
      </c>
      <c r="D33" s="190"/>
    </row>
    <row r="34" spans="2:4" ht="15" customHeight="1" x14ac:dyDescent="0.2">
      <c r="B34" s="183" t="s">
        <v>242</v>
      </c>
      <c r="C34" s="182" t="s">
        <v>243</v>
      </c>
      <c r="D34" s="190"/>
    </row>
    <row r="35" spans="2:4" ht="15" customHeight="1" x14ac:dyDescent="0.2">
      <c r="B35" s="183" t="s">
        <v>249</v>
      </c>
      <c r="C35" s="182" t="s">
        <v>250</v>
      </c>
      <c r="D35" s="190"/>
    </row>
    <row r="36" spans="2:4" ht="15" customHeight="1" x14ac:dyDescent="0.2">
      <c r="B36" s="183" t="s">
        <v>255</v>
      </c>
      <c r="C36" s="182" t="s">
        <v>254</v>
      </c>
      <c r="D36" s="190"/>
    </row>
    <row r="37" spans="2:4" ht="15" customHeight="1" x14ac:dyDescent="0.2">
      <c r="B37" s="183" t="s">
        <v>258</v>
      </c>
      <c r="C37" s="182" t="s">
        <v>257</v>
      </c>
      <c r="D37" s="190"/>
    </row>
    <row r="38" spans="2:4" ht="15" customHeight="1" x14ac:dyDescent="0.2">
      <c r="B38" s="183" t="s">
        <v>261</v>
      </c>
      <c r="C38" s="182" t="s">
        <v>262</v>
      </c>
      <c r="D38" s="190"/>
    </row>
    <row r="39" spans="2:4" ht="15" customHeight="1" x14ac:dyDescent="0.2">
      <c r="B39" s="183" t="s">
        <v>266</v>
      </c>
      <c r="C39" s="182" t="s">
        <v>774</v>
      </c>
      <c r="D39" s="190"/>
    </row>
    <row r="40" spans="2:4" ht="15" customHeight="1" x14ac:dyDescent="0.2">
      <c r="B40" s="183" t="s">
        <v>268</v>
      </c>
      <c r="C40" s="182" t="s">
        <v>775</v>
      </c>
      <c r="D40" s="190"/>
    </row>
    <row r="41" spans="2:4" ht="15" customHeight="1" x14ac:dyDescent="0.2">
      <c r="B41" s="183" t="s">
        <v>275</v>
      </c>
      <c r="C41" s="182" t="s">
        <v>274</v>
      </c>
      <c r="D41" s="191"/>
    </row>
    <row r="42" spans="2:4" ht="15" customHeight="1" x14ac:dyDescent="0.2">
      <c r="B42" s="183" t="s">
        <v>278</v>
      </c>
      <c r="C42" s="182" t="s">
        <v>277</v>
      </c>
      <c r="D42" s="192"/>
    </row>
    <row r="43" spans="2:4" ht="15" customHeight="1" x14ac:dyDescent="0.2">
      <c r="B43" s="183" t="s">
        <v>281</v>
      </c>
      <c r="C43" s="182" t="s">
        <v>279</v>
      </c>
      <c r="D43" s="190"/>
    </row>
    <row r="44" spans="2:4" ht="15" customHeight="1" x14ac:dyDescent="0.2">
      <c r="B44" s="183" t="s">
        <v>284</v>
      </c>
      <c r="C44" s="182" t="s">
        <v>285</v>
      </c>
      <c r="D44" s="190"/>
    </row>
    <row r="45" spans="2:4" ht="15" customHeight="1" x14ac:dyDescent="0.2">
      <c r="B45" s="183" t="s">
        <v>296</v>
      </c>
      <c r="C45" s="182" t="s">
        <v>295</v>
      </c>
      <c r="D45" s="190"/>
    </row>
    <row r="46" spans="2:4" ht="15" customHeight="1" x14ac:dyDescent="0.2">
      <c r="B46" s="183" t="s">
        <v>299</v>
      </c>
      <c r="C46" s="182" t="s">
        <v>298</v>
      </c>
      <c r="D46" s="190"/>
    </row>
    <row r="47" spans="2:4" ht="15" customHeight="1" x14ac:dyDescent="0.2">
      <c r="B47" s="183" t="s">
        <v>302</v>
      </c>
      <c r="C47" s="182" t="s">
        <v>301</v>
      </c>
      <c r="D47" s="190"/>
    </row>
    <row r="48" spans="2:4" ht="15" customHeight="1" x14ac:dyDescent="0.2">
      <c r="B48" s="183" t="s">
        <v>305</v>
      </c>
      <c r="C48" s="182" t="s">
        <v>306</v>
      </c>
      <c r="D48" s="190"/>
    </row>
    <row r="49" spans="2:4" ht="15" customHeight="1" x14ac:dyDescent="0.2">
      <c r="B49" s="183" t="s">
        <v>311</v>
      </c>
      <c r="C49" s="182" t="s">
        <v>776</v>
      </c>
      <c r="D49" s="190"/>
    </row>
    <row r="50" spans="2:4" ht="15" customHeight="1" x14ac:dyDescent="0.2">
      <c r="B50" s="183" t="s">
        <v>315</v>
      </c>
      <c r="C50" s="182" t="s">
        <v>314</v>
      </c>
      <c r="D50" s="190"/>
    </row>
    <row r="51" spans="2:4" ht="15" customHeight="1" x14ac:dyDescent="0.2">
      <c r="B51" s="183" t="s">
        <v>318</v>
      </c>
      <c r="C51" s="182" t="s">
        <v>317</v>
      </c>
      <c r="D51" s="190"/>
    </row>
    <row r="52" spans="2:4" ht="15" customHeight="1" x14ac:dyDescent="0.2">
      <c r="B52" s="183" t="s">
        <v>321</v>
      </c>
      <c r="C52" s="182" t="s">
        <v>320</v>
      </c>
      <c r="D52" s="190"/>
    </row>
    <row r="53" spans="2:4" ht="15" customHeight="1" x14ac:dyDescent="0.2">
      <c r="B53" s="183" t="s">
        <v>324</v>
      </c>
      <c r="C53" s="182" t="s">
        <v>325</v>
      </c>
      <c r="D53" s="190"/>
    </row>
    <row r="54" spans="2:4" ht="15" customHeight="1" x14ac:dyDescent="0.2">
      <c r="B54" s="183" t="s">
        <v>329</v>
      </c>
      <c r="C54" s="182" t="s">
        <v>328</v>
      </c>
      <c r="D54" s="190"/>
    </row>
    <row r="55" spans="2:4" ht="15" customHeight="1" x14ac:dyDescent="0.2">
      <c r="B55" s="181" t="s">
        <v>333</v>
      </c>
      <c r="C55" s="182" t="s">
        <v>334</v>
      </c>
      <c r="D55" s="190"/>
    </row>
    <row r="56" spans="2:4" ht="15" customHeight="1" x14ac:dyDescent="0.2">
      <c r="B56" s="183" t="s">
        <v>340</v>
      </c>
      <c r="C56" s="182" t="s">
        <v>778</v>
      </c>
      <c r="D56" s="190"/>
    </row>
    <row r="57" spans="2:4" ht="15" customHeight="1" x14ac:dyDescent="0.2">
      <c r="B57" s="183" t="s">
        <v>343</v>
      </c>
      <c r="C57" s="182" t="s">
        <v>342</v>
      </c>
      <c r="D57" s="190"/>
    </row>
    <row r="58" spans="2:4" ht="15" customHeight="1" x14ac:dyDescent="0.2">
      <c r="B58" s="183" t="s">
        <v>346</v>
      </c>
      <c r="C58" s="182" t="s">
        <v>345</v>
      </c>
      <c r="D58" s="190"/>
    </row>
    <row r="59" spans="2:4" ht="15" customHeight="1" x14ac:dyDescent="0.2">
      <c r="B59" s="183" t="s">
        <v>351</v>
      </c>
      <c r="C59" s="182" t="s">
        <v>352</v>
      </c>
      <c r="D59" s="190"/>
    </row>
    <row r="60" spans="2:4" ht="15" customHeight="1" x14ac:dyDescent="0.2">
      <c r="B60" s="183" t="s">
        <v>357</v>
      </c>
      <c r="C60" s="182" t="s">
        <v>779</v>
      </c>
      <c r="D60" s="190"/>
    </row>
    <row r="61" spans="2:4" ht="15" customHeight="1" x14ac:dyDescent="0.2">
      <c r="B61" s="183" t="s">
        <v>361</v>
      </c>
      <c r="C61" s="182" t="s">
        <v>362</v>
      </c>
      <c r="D61" s="190"/>
    </row>
    <row r="62" spans="2:4" ht="15" customHeight="1" x14ac:dyDescent="0.2">
      <c r="B62" s="183" t="s">
        <v>366</v>
      </c>
      <c r="C62" s="182" t="s">
        <v>88</v>
      </c>
      <c r="D62" s="190"/>
    </row>
    <row r="63" spans="2:4" ht="15" customHeight="1" x14ac:dyDescent="0.2">
      <c r="B63" s="183" t="s">
        <v>378</v>
      </c>
      <c r="C63" s="182" t="s">
        <v>89</v>
      </c>
      <c r="D63" s="190"/>
    </row>
    <row r="64" spans="2:4" ht="15" customHeight="1" x14ac:dyDescent="0.2">
      <c r="B64" s="183" t="s">
        <v>396</v>
      </c>
      <c r="C64" s="182" t="s">
        <v>90</v>
      </c>
      <c r="D64" s="190"/>
    </row>
    <row r="65" spans="2:4" ht="15" customHeight="1" x14ac:dyDescent="0.2">
      <c r="B65" s="183" t="s">
        <v>409</v>
      </c>
      <c r="C65" s="182" t="s">
        <v>408</v>
      </c>
      <c r="D65" s="190"/>
    </row>
    <row r="66" spans="2:4" ht="15" customHeight="1" x14ac:dyDescent="0.2">
      <c r="B66" s="183" t="s">
        <v>412</v>
      </c>
      <c r="C66" s="182" t="s">
        <v>411</v>
      </c>
      <c r="D66" s="190"/>
    </row>
    <row r="67" spans="2:4" ht="15" customHeight="1" x14ac:dyDescent="0.2">
      <c r="B67" s="183" t="s">
        <v>415</v>
      </c>
      <c r="C67" s="182" t="s">
        <v>414</v>
      </c>
      <c r="D67" s="190"/>
    </row>
    <row r="68" spans="2:4" ht="15" customHeight="1" x14ac:dyDescent="0.2">
      <c r="B68" s="183" t="s">
        <v>418</v>
      </c>
      <c r="C68" s="182" t="s">
        <v>417</v>
      </c>
      <c r="D68" s="190"/>
    </row>
    <row r="69" spans="2:4" ht="15" customHeight="1" x14ac:dyDescent="0.2">
      <c r="B69" s="183" t="s">
        <v>421</v>
      </c>
      <c r="C69" s="182" t="s">
        <v>422</v>
      </c>
      <c r="D69" s="190"/>
    </row>
    <row r="70" spans="2:4" ht="15" customHeight="1" x14ac:dyDescent="0.2">
      <c r="B70" s="183" t="s">
        <v>427</v>
      </c>
      <c r="C70" s="182" t="s">
        <v>426</v>
      </c>
      <c r="D70" s="190"/>
    </row>
    <row r="71" spans="2:4" ht="15" customHeight="1" x14ac:dyDescent="0.2">
      <c r="B71" s="183" t="s">
        <v>430</v>
      </c>
      <c r="C71" s="182" t="s">
        <v>431</v>
      </c>
      <c r="D71" s="190"/>
    </row>
    <row r="72" spans="2:4" ht="15" customHeight="1" x14ac:dyDescent="0.2">
      <c r="B72" s="183" t="s">
        <v>436</v>
      </c>
      <c r="C72" s="182" t="s">
        <v>435</v>
      </c>
      <c r="D72" s="190"/>
    </row>
    <row r="73" spans="2:4" ht="15" customHeight="1" x14ac:dyDescent="0.2">
      <c r="B73" s="183" t="s">
        <v>439</v>
      </c>
      <c r="C73" s="182" t="s">
        <v>437</v>
      </c>
      <c r="D73" s="190"/>
    </row>
    <row r="74" spans="2:4" ht="15" customHeight="1" x14ac:dyDescent="0.2">
      <c r="B74" s="183" t="s">
        <v>442</v>
      </c>
      <c r="C74" s="182" t="s">
        <v>443</v>
      </c>
      <c r="D74" s="190"/>
    </row>
    <row r="75" spans="2:4" ht="15" customHeight="1" x14ac:dyDescent="0.2">
      <c r="B75" s="183" t="s">
        <v>448</v>
      </c>
      <c r="C75" s="182" t="s">
        <v>447</v>
      </c>
      <c r="D75" s="190"/>
    </row>
    <row r="76" spans="2:4" ht="15" customHeight="1" x14ac:dyDescent="0.2">
      <c r="B76" s="183" t="s">
        <v>451</v>
      </c>
      <c r="C76" s="182" t="s">
        <v>450</v>
      </c>
      <c r="D76" s="191"/>
    </row>
    <row r="77" spans="2:4" ht="15" customHeight="1" x14ac:dyDescent="0.2">
      <c r="B77" s="183" t="s">
        <v>454</v>
      </c>
      <c r="C77" s="182" t="s">
        <v>455</v>
      </c>
      <c r="D77" s="192"/>
    </row>
    <row r="78" spans="2:4" ht="15" customHeight="1" x14ac:dyDescent="0.2">
      <c r="B78" s="183" t="s">
        <v>461</v>
      </c>
      <c r="C78" s="182" t="s">
        <v>95</v>
      </c>
      <c r="D78" s="190"/>
    </row>
    <row r="79" spans="2:4" ht="15" customHeight="1" x14ac:dyDescent="0.2">
      <c r="B79" s="183" t="s">
        <v>465</v>
      </c>
      <c r="C79" s="182" t="s">
        <v>464</v>
      </c>
      <c r="D79" s="190"/>
    </row>
    <row r="80" spans="2:4" ht="15" customHeight="1" x14ac:dyDescent="0.2">
      <c r="B80" s="183" t="s">
        <v>468</v>
      </c>
      <c r="C80" s="182" t="s">
        <v>469</v>
      </c>
      <c r="D80" s="190"/>
    </row>
    <row r="81" spans="2:4" ht="15" customHeight="1" x14ac:dyDescent="0.2">
      <c r="B81" s="183" t="s">
        <v>474</v>
      </c>
      <c r="C81" s="182" t="s">
        <v>473</v>
      </c>
      <c r="D81" s="190"/>
    </row>
    <row r="82" spans="2:4" ht="15" customHeight="1" x14ac:dyDescent="0.2">
      <c r="B82" s="183" t="s">
        <v>477</v>
      </c>
      <c r="C82" s="182" t="s">
        <v>476</v>
      </c>
      <c r="D82" s="190"/>
    </row>
    <row r="83" spans="2:4" ht="15" customHeight="1" x14ac:dyDescent="0.2">
      <c r="B83" s="183" t="s">
        <v>480</v>
      </c>
      <c r="C83" s="182" t="s">
        <v>479</v>
      </c>
      <c r="D83" s="190"/>
    </row>
    <row r="84" spans="2:4" ht="15" customHeight="1" x14ac:dyDescent="0.2">
      <c r="B84" s="183" t="s">
        <v>483</v>
      </c>
      <c r="C84" s="182" t="s">
        <v>482</v>
      </c>
      <c r="D84" s="190"/>
    </row>
    <row r="85" spans="2:4" ht="15" customHeight="1" x14ac:dyDescent="0.2">
      <c r="B85" s="183" t="s">
        <v>486</v>
      </c>
      <c r="C85" s="182" t="s">
        <v>487</v>
      </c>
      <c r="D85" s="190"/>
    </row>
    <row r="86" spans="2:4" ht="15" customHeight="1" x14ac:dyDescent="0.2">
      <c r="B86" s="183" t="s">
        <v>491</v>
      </c>
      <c r="C86" s="182" t="s">
        <v>98</v>
      </c>
      <c r="D86" s="190"/>
    </row>
    <row r="87" spans="2:4" ht="15" customHeight="1" x14ac:dyDescent="0.2">
      <c r="B87" s="183" t="s">
        <v>493</v>
      </c>
      <c r="C87" s="182" t="s">
        <v>99</v>
      </c>
      <c r="D87" s="190"/>
    </row>
    <row r="88" spans="2:4" ht="15" customHeight="1" x14ac:dyDescent="0.2">
      <c r="B88" s="183" t="s">
        <v>496</v>
      </c>
      <c r="C88" s="182" t="s">
        <v>100</v>
      </c>
      <c r="D88" s="190"/>
    </row>
    <row r="89" spans="2:4" ht="15" customHeight="1" x14ac:dyDescent="0.2">
      <c r="B89" s="183" t="s">
        <v>501</v>
      </c>
      <c r="C89" s="182" t="s">
        <v>101</v>
      </c>
      <c r="D89" s="190"/>
    </row>
    <row r="90" spans="2:4" ht="15" customHeight="1" x14ac:dyDescent="0.2">
      <c r="B90" s="183" t="s">
        <v>506</v>
      </c>
      <c r="C90" s="182" t="s">
        <v>505</v>
      </c>
      <c r="D90" s="190"/>
    </row>
    <row r="91" spans="2:4" ht="15" customHeight="1" x14ac:dyDescent="0.2">
      <c r="B91" s="183" t="s">
        <v>508</v>
      </c>
      <c r="C91" s="182" t="s">
        <v>509</v>
      </c>
      <c r="D91" s="190"/>
    </row>
    <row r="92" spans="2:4" ht="15" customHeight="1" x14ac:dyDescent="0.2">
      <c r="B92" s="183" t="s">
        <v>512</v>
      </c>
      <c r="C92" s="182" t="s">
        <v>513</v>
      </c>
      <c r="D92" s="190"/>
    </row>
    <row r="93" spans="2:4" ht="15" customHeight="1" x14ac:dyDescent="0.2">
      <c r="B93" s="183" t="s">
        <v>516</v>
      </c>
      <c r="C93" s="182" t="s">
        <v>517</v>
      </c>
      <c r="D93" s="190"/>
    </row>
    <row r="94" spans="2:4" ht="15" customHeight="1" x14ac:dyDescent="0.2">
      <c r="B94" s="181" t="s">
        <v>522</v>
      </c>
      <c r="C94" s="182" t="s">
        <v>523</v>
      </c>
      <c r="D94" s="190"/>
    </row>
    <row r="95" spans="2:4" ht="15" customHeight="1" x14ac:dyDescent="0.2">
      <c r="B95" s="183" t="s">
        <v>528</v>
      </c>
      <c r="C95" s="182" t="s">
        <v>529</v>
      </c>
      <c r="D95" s="190"/>
    </row>
    <row r="96" spans="2:4" ht="15" customHeight="1" x14ac:dyDescent="0.2">
      <c r="B96" s="183" t="s">
        <v>534</v>
      </c>
      <c r="C96" s="182" t="s">
        <v>535</v>
      </c>
      <c r="D96" s="190"/>
    </row>
    <row r="97" spans="2:4" ht="15" customHeight="1" x14ac:dyDescent="0.2">
      <c r="B97" s="183" t="s">
        <v>542</v>
      </c>
      <c r="C97" s="182" t="s">
        <v>540</v>
      </c>
      <c r="D97" s="190"/>
    </row>
    <row r="98" spans="2:4" ht="15" customHeight="1" x14ac:dyDescent="0.2">
      <c r="B98" s="183" t="s">
        <v>545</v>
      </c>
      <c r="C98" s="182" t="s">
        <v>544</v>
      </c>
      <c r="D98" s="190"/>
    </row>
    <row r="99" spans="2:4" ht="15" customHeight="1" x14ac:dyDescent="0.2">
      <c r="B99" s="183" t="s">
        <v>548</v>
      </c>
      <c r="C99" s="182" t="s">
        <v>546</v>
      </c>
      <c r="D99" s="190"/>
    </row>
    <row r="100" spans="2:4" ht="15" customHeight="1" x14ac:dyDescent="0.2">
      <c r="B100" s="183" t="s">
        <v>551</v>
      </c>
      <c r="C100" s="182" t="s">
        <v>552</v>
      </c>
      <c r="D100" s="190"/>
    </row>
    <row r="101" spans="2:4" ht="15" customHeight="1" x14ac:dyDescent="0.2">
      <c r="B101" s="183" t="s">
        <v>557</v>
      </c>
      <c r="C101" s="182" t="s">
        <v>556</v>
      </c>
      <c r="D101" s="190"/>
    </row>
    <row r="102" spans="2:4" ht="15" customHeight="1" x14ac:dyDescent="0.2">
      <c r="B102" s="183" t="s">
        <v>559</v>
      </c>
      <c r="C102" s="182" t="s">
        <v>560</v>
      </c>
      <c r="D102" s="190"/>
    </row>
    <row r="103" spans="2:4" ht="15" customHeight="1" x14ac:dyDescent="0.2">
      <c r="B103" s="183" t="s">
        <v>563</v>
      </c>
      <c r="C103" s="182" t="s">
        <v>562</v>
      </c>
      <c r="D103" s="190"/>
    </row>
    <row r="104" spans="2:4" ht="15" customHeight="1" x14ac:dyDescent="0.2">
      <c r="B104" s="183" t="s">
        <v>566</v>
      </c>
      <c r="C104" s="182" t="s">
        <v>565</v>
      </c>
      <c r="D104" s="190"/>
    </row>
    <row r="105" spans="2:4" ht="15" customHeight="1" x14ac:dyDescent="0.2">
      <c r="B105" s="183" t="s">
        <v>569</v>
      </c>
      <c r="C105" s="182" t="s">
        <v>568</v>
      </c>
      <c r="D105" s="190"/>
    </row>
    <row r="106" spans="2:4" ht="15" customHeight="1" x14ac:dyDescent="0.2">
      <c r="B106" s="183" t="s">
        <v>572</v>
      </c>
      <c r="C106" s="182" t="s">
        <v>571</v>
      </c>
      <c r="D106" s="190"/>
    </row>
    <row r="107" spans="2:4" ht="15" customHeight="1" x14ac:dyDescent="0.2">
      <c r="B107" s="183" t="s">
        <v>576</v>
      </c>
      <c r="C107" s="182" t="s">
        <v>105</v>
      </c>
      <c r="D107" s="190"/>
    </row>
    <row r="108" spans="2:4" ht="15" customHeight="1" x14ac:dyDescent="0.2">
      <c r="B108" s="183" t="s">
        <v>582</v>
      </c>
      <c r="C108" s="182" t="s">
        <v>583</v>
      </c>
      <c r="D108" s="190"/>
    </row>
    <row r="109" spans="2:4" ht="15" customHeight="1" x14ac:dyDescent="0.2">
      <c r="B109" s="183" t="s">
        <v>781</v>
      </c>
      <c r="C109" s="182" t="s">
        <v>1053</v>
      </c>
      <c r="D109" s="190"/>
    </row>
    <row r="110" spans="2:4" ht="15" customHeight="1" x14ac:dyDescent="0.2">
      <c r="B110" s="183" t="s">
        <v>593</v>
      </c>
      <c r="C110" s="182" t="s">
        <v>592</v>
      </c>
      <c r="D110" s="190"/>
    </row>
    <row r="111" spans="2:4" ht="15" customHeight="1" x14ac:dyDescent="0.2">
      <c r="B111" s="183" t="s">
        <v>596</v>
      </c>
      <c r="C111" s="182" t="s">
        <v>595</v>
      </c>
      <c r="D111" s="190"/>
    </row>
    <row r="112" spans="2:4" ht="15" customHeight="1" x14ac:dyDescent="0.2">
      <c r="B112" s="183" t="s">
        <v>599</v>
      </c>
      <c r="C112" s="182" t="s">
        <v>598</v>
      </c>
      <c r="D112" s="190"/>
    </row>
    <row r="113" spans="2:4" ht="15" customHeight="1" x14ac:dyDescent="0.2">
      <c r="B113" s="183" t="s">
        <v>602</v>
      </c>
      <c r="C113" s="182" t="s">
        <v>601</v>
      </c>
      <c r="D113" s="190"/>
    </row>
    <row r="114" spans="2:4" ht="15" customHeight="1" x14ac:dyDescent="0.2">
      <c r="B114" s="183" t="s">
        <v>604</v>
      </c>
      <c r="C114" s="182" t="s">
        <v>108</v>
      </c>
      <c r="D114" s="190"/>
    </row>
    <row r="115" spans="2:4" ht="15" customHeight="1" x14ac:dyDescent="0.2">
      <c r="B115" s="183" t="s">
        <v>606</v>
      </c>
      <c r="C115" s="182" t="s">
        <v>607</v>
      </c>
      <c r="D115" s="191"/>
    </row>
    <row r="116" spans="2:4" ht="15" customHeight="1" x14ac:dyDescent="0.2">
      <c r="B116" s="183" t="s">
        <v>612</v>
      </c>
      <c r="C116" s="182" t="s">
        <v>611</v>
      </c>
      <c r="D116" s="192"/>
    </row>
    <row r="117" spans="2:4" ht="15" customHeight="1" x14ac:dyDescent="0.2">
      <c r="B117" s="183" t="s">
        <v>615</v>
      </c>
      <c r="C117" s="182" t="s">
        <v>616</v>
      </c>
      <c r="D117" s="190"/>
    </row>
    <row r="118" spans="2:4" ht="15" customHeight="1" x14ac:dyDescent="0.2">
      <c r="B118" s="183" t="s">
        <v>620</v>
      </c>
      <c r="C118" s="182" t="s">
        <v>621</v>
      </c>
      <c r="D118" s="190"/>
    </row>
    <row r="119" spans="2:4" ht="15" customHeight="1" x14ac:dyDescent="0.2">
      <c r="B119" s="183" t="s">
        <v>624</v>
      </c>
      <c r="C119" s="182" t="s">
        <v>623</v>
      </c>
      <c r="D119" s="190"/>
    </row>
    <row r="120" spans="2:4" ht="15" customHeight="1" x14ac:dyDescent="0.2">
      <c r="B120" s="183" t="s">
        <v>627</v>
      </c>
      <c r="C120" s="182" t="s">
        <v>626</v>
      </c>
      <c r="D120" s="190"/>
    </row>
    <row r="121" spans="2:4" ht="15" customHeight="1" x14ac:dyDescent="0.2">
      <c r="B121" s="183" t="s">
        <v>630</v>
      </c>
      <c r="C121" s="182" t="s">
        <v>629</v>
      </c>
      <c r="D121" s="190"/>
    </row>
    <row r="122" spans="2:4" ht="15" customHeight="1" x14ac:dyDescent="0.2">
      <c r="B122" s="183" t="s">
        <v>633</v>
      </c>
      <c r="C122" s="182" t="s">
        <v>632</v>
      </c>
      <c r="D122" s="190"/>
    </row>
    <row r="123" spans="2:4" ht="15" customHeight="1" x14ac:dyDescent="0.2">
      <c r="B123" s="183" t="s">
        <v>636</v>
      </c>
      <c r="C123" s="182" t="s">
        <v>635</v>
      </c>
      <c r="D123" s="190"/>
    </row>
    <row r="124" spans="2:4" ht="15" customHeight="1" x14ac:dyDescent="0.2">
      <c r="B124" s="183" t="s">
        <v>782</v>
      </c>
      <c r="C124" s="182" t="s">
        <v>111</v>
      </c>
      <c r="D124" s="190"/>
    </row>
    <row r="125" spans="2:4" ht="15" customHeight="1" thickBot="1" x14ac:dyDescent="0.25">
      <c r="B125" s="184" t="s">
        <v>784</v>
      </c>
      <c r="C125" s="185" t="s">
        <v>112</v>
      </c>
      <c r="D125" s="193"/>
    </row>
    <row r="126" spans="2:4" ht="15" customHeight="1" thickTop="1" x14ac:dyDescent="0.2">
      <c r="B126" s="186"/>
      <c r="C126" s="186" t="s">
        <v>131</v>
      </c>
      <c r="D126" s="194">
        <f>SUM(D19:D125)</f>
        <v>0</v>
      </c>
    </row>
    <row r="127" spans="2:4" ht="4.95" customHeight="1" x14ac:dyDescent="0.2"/>
    <row r="128" spans="2:4" x14ac:dyDescent="0.2">
      <c r="B128" s="187"/>
      <c r="C128" s="187"/>
      <c r="D128" s="187"/>
    </row>
  </sheetData>
  <sheetProtection sheet="1" objects="1" scenarios="1"/>
  <dataConsolidate/>
  <mergeCells count="4">
    <mergeCell ref="B17:B18"/>
    <mergeCell ref="C17:C18"/>
    <mergeCell ref="D17:D18"/>
    <mergeCell ref="C2:G2"/>
  </mergeCells>
  <phoneticPr fontId="1"/>
  <dataValidations count="1">
    <dataValidation type="decimal" allowBlank="1" showInputMessage="1" showErrorMessage="1" errorTitle="入力の異常（金額）" error="想定されていない入力が行われました。_x000a_当該項目には金額のみ御入力ください。" sqref="D19:D125">
      <formula1>-1E+22</formula1>
      <formula2>1E+22</formula2>
    </dataValidation>
  </dataValidations>
  <pageMargins left="0.70866141732283472" right="0.70866141732283472" top="0.74803149606299213" bottom="0.74803149606299213" header="0.31496062992125984" footer="0.31496062992125984"/>
  <pageSetup paperSize="9" scale="7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53</vt:i4>
      </vt:variant>
    </vt:vector>
  </HeadingPairs>
  <TitlesOfParts>
    <vt:vector size="71" baseType="lpstr">
      <vt:lpstr>シート一覧</vt:lpstr>
      <vt:lpstr>はじめに</vt:lpstr>
      <vt:lpstr>前提</vt:lpstr>
      <vt:lpstr>部門分類</vt:lpstr>
      <vt:lpstr>基本設定</vt:lpstr>
      <vt:lpstr>入力①</vt:lpstr>
      <vt:lpstr>（例）入力①</vt:lpstr>
      <vt:lpstr>大分類・中分類対応表</vt:lpstr>
      <vt:lpstr>入力②</vt:lpstr>
      <vt:lpstr>結果</vt:lpstr>
      <vt:lpstr>部門別内訳</vt:lpstr>
      <vt:lpstr>フローチャート</vt:lpstr>
      <vt:lpstr>計算準備</vt:lpstr>
      <vt:lpstr>計算</vt:lpstr>
      <vt:lpstr>投入係数</vt:lpstr>
      <vt:lpstr>逆行列係数</vt:lpstr>
      <vt:lpstr>逆行列係数（外生化）</vt:lpstr>
      <vt:lpstr>各種係数</vt:lpstr>
      <vt:lpstr>'（例）入力①'!Print_Area</vt:lpstr>
      <vt:lpstr>シート一覧!Print_Area</vt:lpstr>
      <vt:lpstr>フローチャート!Print_Area</vt:lpstr>
      <vt:lpstr>基本設定!Print_Area</vt:lpstr>
      <vt:lpstr>結果!Print_Area</vt:lpstr>
      <vt:lpstr>入力①!Print_Area</vt:lpstr>
      <vt:lpstr>入力②!Print_Area</vt:lpstr>
      <vt:lpstr>部門分類!Print_Area</vt:lpstr>
      <vt:lpstr>部門別内訳!Print_Area</vt:lpstr>
      <vt:lpstr>逆行列係数!Print_Titles</vt:lpstr>
      <vt:lpstr>'逆行列係数（外生化）'!Print_Titles</vt:lpstr>
      <vt:lpstr>投入係数!Print_Titles</vt:lpstr>
      <vt:lpstr>入力②!Print_Titles</vt:lpstr>
      <vt:lpstr>部門分類!Print_Titles</vt:lpstr>
      <vt:lpstr>部門別内訳!Print_Titles</vt:lpstr>
      <vt:lpstr>その他の製造工業製品</vt:lpstr>
      <vt:lpstr>パルプ・紙・木製品</vt:lpstr>
      <vt:lpstr>はん用機械</vt:lpstr>
      <vt:lpstr>プラスチック・ゴム製品</vt:lpstr>
      <vt:lpstr>医療・福祉</vt:lpstr>
      <vt:lpstr>飲食料品</vt:lpstr>
      <vt:lpstr>運輸・郵便</vt:lpstr>
      <vt:lpstr>化学製品</vt:lpstr>
      <vt:lpstr>教育・研究</vt:lpstr>
      <vt:lpstr>業務用機械</vt:lpstr>
      <vt:lpstr>金属製品</vt:lpstr>
      <vt:lpstr>金融・保険</vt:lpstr>
      <vt:lpstr>建設</vt:lpstr>
      <vt:lpstr>公務</vt:lpstr>
      <vt:lpstr>鉱業</vt:lpstr>
      <vt:lpstr>事務用品</vt:lpstr>
      <vt:lpstr>商業</vt:lpstr>
      <vt:lpstr>情報通信</vt:lpstr>
      <vt:lpstr>情報通信機器</vt:lpstr>
      <vt:lpstr>水道</vt:lpstr>
      <vt:lpstr>生産用機械</vt:lpstr>
      <vt:lpstr>石油・石炭製品</vt:lpstr>
      <vt:lpstr>繊維製品</vt:lpstr>
      <vt:lpstr>他に分類されない会員制団体</vt:lpstr>
      <vt:lpstr>対個人サービス</vt:lpstr>
      <vt:lpstr>対事業所サービス</vt:lpstr>
      <vt:lpstr>大分類</vt:lpstr>
      <vt:lpstr>鉄鋼</vt:lpstr>
      <vt:lpstr>電気機械</vt:lpstr>
      <vt:lpstr>電子部品</vt:lpstr>
      <vt:lpstr>電力・ガス・熱供給</vt:lpstr>
      <vt:lpstr>農林漁業</vt:lpstr>
      <vt:lpstr>廃棄物処理</vt:lpstr>
      <vt:lpstr>非鉄金属</vt:lpstr>
      <vt:lpstr>不動産</vt:lpstr>
      <vt:lpstr>分類不明</vt:lpstr>
      <vt:lpstr>輸送機械</vt:lpstr>
      <vt:lpstr>窯業・土石製品</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2023-01-26T04:52:27Z</dcterms:modified>
</cp:coreProperties>
</file>